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8FD9C774-5145-4A56-8F73-5C2408669931}" xr6:coauthVersionLast="47" xr6:coauthVersionMax="47" xr10:uidLastSave="{00000000-0000-0000-0000-000000000000}"/>
  <bookViews>
    <workbookView xWindow="-110" yWindow="-110" windowWidth="19420" windowHeight="10300" xr2:uid="{884ABB0D-B350-41C3-86E8-540BFCA85125}"/>
  </bookViews>
  <sheets>
    <sheet name="P1" sheetId="1" r:id="rId1"/>
    <sheet name="P2" sheetId="2" r:id="rId2"/>
  </sheets>
  <definedNames>
    <definedName name="solver_adj" localSheetId="1" hidden="1">'P2'!$D$23,'P2'!$D$27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lhs1" localSheetId="1" hidden="1">'P2'!$D$23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1</definedName>
    <definedName name="solver_nwt" localSheetId="1" hidden="1">1</definedName>
    <definedName name="solver_opt" localSheetId="1" hidden="1">'P2'!$N$54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hs1" localSheetId="1" hidden="1">0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3</definedName>
    <definedName name="solver_val" localSheetId="1" hidden="1">1</definedName>
    <definedName name="solver_ver" localSheetId="1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4" i="2" l="1"/>
  <c r="F67" i="2"/>
  <c r="D19" i="2"/>
  <c r="H42" i="2"/>
  <c r="K8" i="2" l="1"/>
  <c r="S61" i="1" l="1"/>
  <c r="P61" i="1"/>
  <c r="O61" i="1"/>
  <c r="S48" i="1"/>
  <c r="L20" i="1"/>
  <c r="S18" i="1"/>
  <c r="S37" i="1"/>
  <c r="S34" i="1"/>
  <c r="S31" i="1"/>
  <c r="D25" i="2" l="1"/>
  <c r="D26" i="2"/>
  <c r="L21" i="1"/>
  <c r="P23" i="1" s="1"/>
  <c r="S24" i="1" s="1"/>
  <c r="P19" i="1"/>
  <c r="D20" i="2" l="1"/>
  <c r="L40" i="1"/>
  <c r="H43" i="2"/>
  <c r="S21" i="1"/>
  <c r="S54" i="1"/>
  <c r="H50" i="2" l="1"/>
  <c r="H22" i="2"/>
  <c r="K23" i="2" s="1"/>
  <c r="D28" i="2"/>
  <c r="H18" i="2"/>
  <c r="K17" i="2" s="1"/>
  <c r="N17" i="2" s="1"/>
  <c r="S51" i="1"/>
  <c r="P53" i="1" s="1"/>
  <c r="P36" i="1"/>
  <c r="N19" i="2" l="1"/>
  <c r="N29" i="2"/>
  <c r="N64" i="2"/>
  <c r="N31" i="2"/>
  <c r="N66" i="2"/>
  <c r="K20" i="2"/>
  <c r="N21" i="2" s="1"/>
  <c r="N24" i="2"/>
  <c r="P33" i="1"/>
  <c r="N34" i="1" s="1"/>
  <c r="P50" i="1"/>
  <c r="N51" i="1" s="1"/>
  <c r="K64" i="2" l="1"/>
  <c r="K29" i="2"/>
  <c r="N35" i="2"/>
  <c r="N70" i="2"/>
  <c r="N33" i="2"/>
  <c r="K32" i="2" s="1"/>
  <c r="N68" i="2"/>
  <c r="K70" i="2" s="1"/>
  <c r="H31" i="2" l="1"/>
  <c r="K67" i="2"/>
  <c r="K35" i="2"/>
  <c r="H34" i="2" s="1"/>
  <c r="H69" i="2" l="1"/>
  <c r="H66" i="2"/>
  <c r="F32" i="2"/>
</calcChain>
</file>

<file path=xl/sharedStrings.xml><?xml version="1.0" encoding="utf-8"?>
<sst xmlns="http://schemas.openxmlformats.org/spreadsheetml/2006/main" count="59" uniqueCount="37">
  <si>
    <t>t=0</t>
  </si>
  <si>
    <t>t=1</t>
  </si>
  <si>
    <t>t=2</t>
  </si>
  <si>
    <t>u</t>
  </si>
  <si>
    <t>d</t>
  </si>
  <si>
    <t>r</t>
  </si>
  <si>
    <t>T</t>
  </si>
  <si>
    <t>Delta t</t>
  </si>
  <si>
    <t>K</t>
  </si>
  <si>
    <t>p</t>
  </si>
  <si>
    <t>Sigma</t>
  </si>
  <si>
    <t>t=1/12</t>
  </si>
  <si>
    <t>t=2/12</t>
  </si>
  <si>
    <t>t=3/12</t>
  </si>
  <si>
    <t xml:space="preserve">d1 </t>
  </si>
  <si>
    <t>d2</t>
  </si>
  <si>
    <t xml:space="preserve">Estimando por B&amp;S primeramente una call europea </t>
  </si>
  <si>
    <t>C_0</t>
  </si>
  <si>
    <t>Usando Put CallParity</t>
  </si>
  <si>
    <t>P_0</t>
  </si>
  <si>
    <t>Por enunciado el factor up y down será:</t>
  </si>
  <si>
    <t>Primer paso: Valorizar trayectoria de precios spot del activo subyacente de izquierda a derecha del árbol</t>
  </si>
  <si>
    <t>Segundo paso: Valorizar opción put europea en base a las probabilidades libres de riesgo y losprecios spot calculados anteriormente</t>
  </si>
  <si>
    <t>Usando que el precio de una put europea en un tiempo t=T</t>
  </si>
  <si>
    <t>Notemos que la tasa libre de riesgo es continua por tanto, se calcula de la siguiente forma:</t>
  </si>
  <si>
    <t>Para comprobar si existen oportunidades de arbitraje hay que notar si se cumple la put-call parity</t>
  </si>
  <si>
    <t>Usando que el precio de una call europea en un tiempo t=T</t>
  </si>
  <si>
    <t>Como se cumple la put-call parity entonces no hay oportunidades de arbitraje</t>
  </si>
  <si>
    <t>Trayectoria precios spot:</t>
  </si>
  <si>
    <t>Valorización de precio put europea</t>
  </si>
  <si>
    <t>Usando que el factor up es:</t>
  </si>
  <si>
    <t>Estimamos el precio de la put europea :</t>
  </si>
  <si>
    <t>Valorización de precio put americana</t>
  </si>
  <si>
    <t>Aquí se debe considerar que dentro de la madurez se debe decidir entre:</t>
  </si>
  <si>
    <t>Ejercer</t>
  </si>
  <si>
    <t>Esperar</t>
  </si>
  <si>
    <t>C_t calculado en los nodos de la put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</si>
</sst>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2" xfId="0" applyBorder="1"/>
    <xf numFmtId="10" fontId="0" fillId="0" borderId="3" xfId="0" applyNumberFormat="1" applyBorder="1"/>
    <xf numFmtId="0" fontId="0" fillId="0" borderId="4" xfId="0" applyBorder="1"/>
    <xf numFmtId="10" fontId="0" fillId="0" borderId="5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left" vertical="center" wrapText="1"/>
    </xf>
    <xf numFmtId="9" fontId="0" fillId="0" borderId="3" xfId="0" applyNumberForma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0" fillId="0" borderId="8" xfId="0" applyBorder="1"/>
    <xf numFmtId="10" fontId="0" fillId="0" borderId="9" xfId="0" applyNumberFormat="1" applyBorder="1"/>
    <xf numFmtId="168" fontId="0" fillId="0" borderId="1" xfId="0" applyNumberFormat="1" applyBorder="1"/>
    <xf numFmtId="9" fontId="0" fillId="0" borderId="7" xfId="0" applyNumberFormat="1" applyBorder="1"/>
    <xf numFmtId="168" fontId="0" fillId="0" borderId="7" xfId="0" applyNumberFormat="1" applyBorder="1"/>
    <xf numFmtId="0" fontId="0" fillId="0" borderId="8" xfId="0" applyFont="1" applyBorder="1"/>
    <xf numFmtId="2" fontId="0" fillId="0" borderId="9" xfId="0" applyNumberFormat="1" applyFont="1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" fillId="0" borderId="6" xfId="0" applyFont="1" applyBorder="1"/>
    <xf numFmtId="0" fontId="1" fillId="0" borderId="2" xfId="0" applyFont="1" applyBorder="1"/>
    <xf numFmtId="0" fontId="0" fillId="0" borderId="0" xfId="0" applyBorder="1" applyAlignment="1">
      <alignment horizontal="left" wrapText="1"/>
    </xf>
    <xf numFmtId="168" fontId="0" fillId="0" borderId="3" xfId="0" applyNumberFormat="1" applyBorder="1"/>
    <xf numFmtId="168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577850</xdr:colOff>
      <xdr:row>1</xdr:row>
      <xdr:rowOff>57150</xdr:rowOff>
    </xdr:from>
    <xdr:to>
      <xdr:col>19</xdr:col>
      <xdr:colOff>299833</xdr:colOff>
      <xdr:row>8</xdr:row>
      <xdr:rowOff>33440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132AF0-B8FB-E6BE-484A-5C88257A5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850" y="241300"/>
          <a:ext cx="7037183" cy="1265340"/>
        </a:xfrm>
        <a:prstGeom prst="rect">
          <a:avLst/>
        </a:prstGeom>
      </xdr:spPr>
    </xdr:pic>
    <xdr:clientData/>
  </xdr:twoCellAnchor>
  <xdr:twoCellAnchor editAs="oneCell">
    <xdr:from>
      <xdr:col>9</xdr:col>
      <xdr:colOff>565150</xdr:colOff>
      <xdr:row>8</xdr:row>
      <xdr:rowOff>167886</xdr:rowOff>
    </xdr:from>
    <xdr:to>
      <xdr:col>18</xdr:col>
      <xdr:colOff>404519</xdr:colOff>
      <xdr:row>12</xdr:row>
      <xdr:rowOff>152545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E4763F-63B8-912E-34AE-8E2E0534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5150" y="1641086"/>
          <a:ext cx="6379869" cy="721259"/>
        </a:xfrm>
        <a:prstGeom prst="rect">
          <a:avLst/>
        </a:prstGeom>
      </xdr:spPr>
    </xdr:pic>
    <xdr:clientData/>
  </xdr:twoCellAnchor>
  <xdr:twoCellAnchor>
    <xdr:from>
      <xdr:col>14</xdr:col>
      <xdr:colOff>101600</xdr:colOff>
      <xdr:row>18</xdr:row>
      <xdr:rowOff>127000</xdr:rowOff>
    </xdr:from>
    <xdr:to>
      <xdr:col>14</xdr:col>
      <xdr:colOff>685800</xdr:colOff>
      <xdr:row>20</xdr:row>
      <xdr:rowOff>146050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6325AC0-B79A-6E83-28BF-0A9F5612CCE8}"/>
            </a:ext>
          </a:extLst>
        </xdr:cNvPr>
        <xdr:cNvCxnSpPr/>
      </xdr:nvCxnSpPr>
      <xdr:spPr>
        <a:xfrm flipV="1">
          <a:off x="3581400" y="3638550"/>
          <a:ext cx="584200" cy="400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107950</xdr:colOff>
      <xdr:row>21</xdr:row>
      <xdr:rowOff>12700</xdr:rowOff>
    </xdr:from>
    <xdr:to>
      <xdr:col>14</xdr:col>
      <xdr:colOff>679450</xdr:colOff>
      <xdr:row>23</xdr:row>
      <xdr:rowOff>6350</xdr:rowOff>
    </xdr:to>
    <xdr:cxnSp macro="">
      <xdr:nvCxnSpPr>
        <xdr:cNvPr id="9" name="Conector recto de flecha 8">
          <a:extLst>
            <a:ext uri="{FF2B5EF4-FFF2-40B4-BE49-F238E27FC236}">
              <a16:creationId xmlns:a16="http://schemas.microsoft.com/office/drawing/2014/main" id="{B7CEDB61-A445-4890-87BE-551B484AB90F}"/>
            </a:ext>
          </a:extLst>
        </xdr:cNvPr>
        <xdr:cNvCxnSpPr/>
      </xdr:nvCxnSpPr>
      <xdr:spPr>
        <a:xfrm>
          <a:off x="3587750" y="4095750"/>
          <a:ext cx="571500" cy="374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254000</xdr:colOff>
      <xdr:row>19</xdr:row>
      <xdr:rowOff>38100</xdr:rowOff>
    </xdr:from>
    <xdr:to>
      <xdr:col>17</xdr:col>
      <xdr:colOff>647700</xdr:colOff>
      <xdr:row>20</xdr:row>
      <xdr:rowOff>76200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D7B0FA21-D238-4EF1-B2A7-2EC77616D1EB}"/>
            </a:ext>
          </a:extLst>
        </xdr:cNvPr>
        <xdr:cNvCxnSpPr/>
      </xdr:nvCxnSpPr>
      <xdr:spPr>
        <a:xfrm>
          <a:off x="5257800" y="3371850"/>
          <a:ext cx="1168400" cy="2286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241300</xdr:colOff>
      <xdr:row>17</xdr:row>
      <xdr:rowOff>31750</xdr:rowOff>
    </xdr:from>
    <xdr:to>
      <xdr:col>17</xdr:col>
      <xdr:colOff>673100</xdr:colOff>
      <xdr:row>18</xdr:row>
      <xdr:rowOff>107950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856FECB4-2BC6-4538-857D-9E1E368E0754}"/>
            </a:ext>
          </a:extLst>
        </xdr:cNvPr>
        <xdr:cNvCxnSpPr/>
      </xdr:nvCxnSpPr>
      <xdr:spPr>
        <a:xfrm flipV="1">
          <a:off x="5245100" y="3352800"/>
          <a:ext cx="12065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196850</xdr:colOff>
      <xdr:row>21</xdr:row>
      <xdr:rowOff>50800</xdr:rowOff>
    </xdr:from>
    <xdr:to>
      <xdr:col>17</xdr:col>
      <xdr:colOff>628650</xdr:colOff>
      <xdr:row>22</xdr:row>
      <xdr:rowOff>127000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58BFCF7A-14A2-4514-B47C-2850F0F4B730}"/>
            </a:ext>
          </a:extLst>
        </xdr:cNvPr>
        <xdr:cNvCxnSpPr/>
      </xdr:nvCxnSpPr>
      <xdr:spPr>
        <a:xfrm flipV="1">
          <a:off x="5200650" y="4133850"/>
          <a:ext cx="12065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215900</xdr:colOff>
      <xdr:row>23</xdr:row>
      <xdr:rowOff>38100</xdr:rowOff>
    </xdr:from>
    <xdr:to>
      <xdr:col>17</xdr:col>
      <xdr:colOff>635000</xdr:colOff>
      <xdr:row>24</xdr:row>
      <xdr:rowOff>6350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FD5B90F6-2A4E-44FD-ADB9-464EA959CD0B}"/>
            </a:ext>
          </a:extLst>
        </xdr:cNvPr>
        <xdr:cNvCxnSpPr/>
      </xdr:nvCxnSpPr>
      <xdr:spPr>
        <a:xfrm>
          <a:off x="5219700" y="4502150"/>
          <a:ext cx="1193800" cy="158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32</xdr:row>
      <xdr:rowOff>57150</xdr:rowOff>
    </xdr:from>
    <xdr:to>
      <xdr:col>14</xdr:col>
      <xdr:colOff>666750</xdr:colOff>
      <xdr:row>33</xdr:row>
      <xdr:rowOff>101600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C77BEF74-D561-45F9-BC85-F2DD2C8261AA}"/>
            </a:ext>
          </a:extLst>
        </xdr:cNvPr>
        <xdr:cNvCxnSpPr/>
      </xdr:nvCxnSpPr>
      <xdr:spPr>
        <a:xfrm flipV="1">
          <a:off x="3594100" y="5467350"/>
          <a:ext cx="552450" cy="2349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146050</xdr:colOff>
      <xdr:row>33</xdr:row>
      <xdr:rowOff>177800</xdr:rowOff>
    </xdr:from>
    <xdr:to>
      <xdr:col>14</xdr:col>
      <xdr:colOff>654050</xdr:colOff>
      <xdr:row>35</xdr:row>
      <xdr:rowOff>44450</xdr:rowOff>
    </xdr:to>
    <xdr:cxnSp macro="">
      <xdr:nvCxnSpPr>
        <xdr:cNvPr id="25" name="Conector recto de flecha 24">
          <a:extLst>
            <a:ext uri="{FF2B5EF4-FFF2-40B4-BE49-F238E27FC236}">
              <a16:creationId xmlns:a16="http://schemas.microsoft.com/office/drawing/2014/main" id="{5F90F1DD-2C8F-45C8-8401-581DF528F416}"/>
            </a:ext>
          </a:extLst>
        </xdr:cNvPr>
        <xdr:cNvCxnSpPr/>
      </xdr:nvCxnSpPr>
      <xdr:spPr>
        <a:xfrm>
          <a:off x="3625850" y="5778500"/>
          <a:ext cx="50800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177800</xdr:colOff>
      <xdr:row>29</xdr:row>
      <xdr:rowOff>158750</xdr:rowOff>
    </xdr:from>
    <xdr:to>
      <xdr:col>17</xdr:col>
      <xdr:colOff>571500</xdr:colOff>
      <xdr:row>32</xdr:row>
      <xdr:rowOff>44450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5AD0B49B-D2B7-4899-AE25-B1B042E95A52}"/>
            </a:ext>
          </a:extLst>
        </xdr:cNvPr>
        <xdr:cNvCxnSpPr/>
      </xdr:nvCxnSpPr>
      <xdr:spPr>
        <a:xfrm flipV="1">
          <a:off x="5181600" y="4997450"/>
          <a:ext cx="1168400" cy="457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32</xdr:row>
      <xdr:rowOff>152400</xdr:rowOff>
    </xdr:from>
    <xdr:to>
      <xdr:col>17</xdr:col>
      <xdr:colOff>603250</xdr:colOff>
      <xdr:row>33</xdr:row>
      <xdr:rowOff>120650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EA146D50-E692-44B7-9FC3-A09092888011}"/>
            </a:ext>
          </a:extLst>
        </xdr:cNvPr>
        <xdr:cNvCxnSpPr/>
      </xdr:nvCxnSpPr>
      <xdr:spPr>
        <a:xfrm>
          <a:off x="5213350" y="5562600"/>
          <a:ext cx="1168400" cy="158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285750</xdr:colOff>
      <xdr:row>34</xdr:row>
      <xdr:rowOff>31750</xdr:rowOff>
    </xdr:from>
    <xdr:to>
      <xdr:col>17</xdr:col>
      <xdr:colOff>622300</xdr:colOff>
      <xdr:row>35</xdr:row>
      <xdr:rowOff>127000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48234383-4034-4D1B-A546-F8F8EA1405B2}"/>
            </a:ext>
          </a:extLst>
        </xdr:cNvPr>
        <xdr:cNvCxnSpPr/>
      </xdr:nvCxnSpPr>
      <xdr:spPr>
        <a:xfrm flipV="1">
          <a:off x="5289550" y="5822950"/>
          <a:ext cx="1111250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330200</xdr:colOff>
      <xdr:row>35</xdr:row>
      <xdr:rowOff>177800</xdr:rowOff>
    </xdr:from>
    <xdr:to>
      <xdr:col>17</xdr:col>
      <xdr:colOff>635000</xdr:colOff>
      <xdr:row>36</xdr:row>
      <xdr:rowOff>146050</xdr:rowOff>
    </xdr:to>
    <xdr:cxnSp macro="">
      <xdr:nvCxnSpPr>
        <xdr:cNvPr id="34" name="Conector recto de flecha 33">
          <a:extLst>
            <a:ext uri="{FF2B5EF4-FFF2-40B4-BE49-F238E27FC236}">
              <a16:creationId xmlns:a16="http://schemas.microsoft.com/office/drawing/2014/main" id="{D76FA562-D53E-43DA-895C-A3954A24F8C1}"/>
            </a:ext>
          </a:extLst>
        </xdr:cNvPr>
        <xdr:cNvCxnSpPr/>
      </xdr:nvCxnSpPr>
      <xdr:spPr>
        <a:xfrm>
          <a:off x="5334000" y="6711950"/>
          <a:ext cx="1079500" cy="158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736600</xdr:colOff>
      <xdr:row>41</xdr:row>
      <xdr:rowOff>730</xdr:rowOff>
    </xdr:from>
    <xdr:to>
      <xdr:col>17</xdr:col>
      <xdr:colOff>679450</xdr:colOff>
      <xdr:row>44</xdr:row>
      <xdr:rowOff>111794</xdr:rowOff>
    </xdr:to>
    <xdr:pic>
      <xdr:nvPicPr>
        <xdr:cNvPr id="41" name="Imagen 40">
          <a:extLst>
            <a:ext uri="{FF2B5EF4-FFF2-40B4-BE49-F238E27FC236}">
              <a16:creationId xmlns:a16="http://schemas.microsoft.com/office/drawing/2014/main" id="{1771AF0C-DC7F-3ED2-E0B4-E0492120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36600" y="7652480"/>
          <a:ext cx="5721350" cy="663514"/>
        </a:xfrm>
        <a:prstGeom prst="rect">
          <a:avLst/>
        </a:prstGeom>
      </xdr:spPr>
    </xdr:pic>
    <xdr:clientData/>
  </xdr:twoCellAnchor>
  <xdr:twoCellAnchor editAs="oneCell">
    <xdr:from>
      <xdr:col>20</xdr:col>
      <xdr:colOff>444500</xdr:colOff>
      <xdr:row>29</xdr:row>
      <xdr:rowOff>69850</xdr:rowOff>
    </xdr:from>
    <xdr:to>
      <xdr:col>23</xdr:col>
      <xdr:colOff>397187</xdr:colOff>
      <xdr:row>31</xdr:row>
      <xdr:rowOff>9572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E13A2EB3-532C-4F0B-B8A6-39CE393FC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09000" y="5461000"/>
          <a:ext cx="2238687" cy="320722"/>
        </a:xfrm>
        <a:prstGeom prst="rect">
          <a:avLst/>
        </a:prstGeom>
      </xdr:spPr>
    </xdr:pic>
    <xdr:clientData/>
  </xdr:twoCellAnchor>
  <xdr:twoCellAnchor editAs="oneCell">
    <xdr:from>
      <xdr:col>12</xdr:col>
      <xdr:colOff>501650</xdr:colOff>
      <xdr:row>38</xdr:row>
      <xdr:rowOff>24094</xdr:rowOff>
    </xdr:from>
    <xdr:to>
      <xdr:col>14</xdr:col>
      <xdr:colOff>6525</xdr:colOff>
      <xdr:row>40</xdr:row>
      <xdr:rowOff>152493</xdr:rowOff>
    </xdr:to>
    <xdr:pic>
      <xdr:nvPicPr>
        <xdr:cNvPr id="43" name="Imagen 42">
          <a:extLst>
            <a:ext uri="{FF2B5EF4-FFF2-40B4-BE49-F238E27FC236}">
              <a16:creationId xmlns:a16="http://schemas.microsoft.com/office/drawing/2014/main" id="{0A78AFD6-2F95-4BB9-B7EA-3C8CA26F7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7450" y="7123394"/>
          <a:ext cx="1028875" cy="509399"/>
        </a:xfrm>
        <a:prstGeom prst="rect">
          <a:avLst/>
        </a:prstGeom>
      </xdr:spPr>
    </xdr:pic>
    <xdr:clientData/>
  </xdr:twoCellAnchor>
  <xdr:twoCellAnchor>
    <xdr:from>
      <xdr:col>14</xdr:col>
      <xdr:colOff>107950</xdr:colOff>
      <xdr:row>49</xdr:row>
      <xdr:rowOff>63500</xdr:rowOff>
    </xdr:from>
    <xdr:to>
      <xdr:col>14</xdr:col>
      <xdr:colOff>660400</xdr:colOff>
      <xdr:row>50</xdr:row>
      <xdr:rowOff>107950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FF890BC5-6532-43B3-BFBC-40BB590A0922}"/>
            </a:ext>
          </a:extLst>
        </xdr:cNvPr>
        <xdr:cNvCxnSpPr/>
      </xdr:nvCxnSpPr>
      <xdr:spPr>
        <a:xfrm flipV="1">
          <a:off x="3587750" y="9220200"/>
          <a:ext cx="552450" cy="2349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127000</xdr:colOff>
      <xdr:row>51</xdr:row>
      <xdr:rowOff>0</xdr:rowOff>
    </xdr:from>
    <xdr:to>
      <xdr:col>14</xdr:col>
      <xdr:colOff>692150</xdr:colOff>
      <xdr:row>52</xdr:row>
      <xdr:rowOff>114300</xdr:rowOff>
    </xdr:to>
    <xdr:cxnSp macro="">
      <xdr:nvCxnSpPr>
        <xdr:cNvPr id="45" name="Conector recto de flecha 44">
          <a:extLst>
            <a:ext uri="{FF2B5EF4-FFF2-40B4-BE49-F238E27FC236}">
              <a16:creationId xmlns:a16="http://schemas.microsoft.com/office/drawing/2014/main" id="{EF02CAE9-1F81-422C-B59A-2E7C2FCD95C8}"/>
            </a:ext>
          </a:extLst>
        </xdr:cNvPr>
        <xdr:cNvCxnSpPr/>
      </xdr:nvCxnSpPr>
      <xdr:spPr>
        <a:xfrm>
          <a:off x="3606800" y="9537700"/>
          <a:ext cx="565150" cy="304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215900</xdr:colOff>
      <xdr:row>47</xdr:row>
      <xdr:rowOff>25400</xdr:rowOff>
    </xdr:from>
    <xdr:to>
      <xdr:col>17</xdr:col>
      <xdr:colOff>647700</xdr:colOff>
      <xdr:row>49</xdr:row>
      <xdr:rowOff>82550</xdr:rowOff>
    </xdr:to>
    <xdr:cxnSp macro="">
      <xdr:nvCxnSpPr>
        <xdr:cNvPr id="48" name="Conector recto de flecha 47">
          <a:extLst>
            <a:ext uri="{FF2B5EF4-FFF2-40B4-BE49-F238E27FC236}">
              <a16:creationId xmlns:a16="http://schemas.microsoft.com/office/drawing/2014/main" id="{1BB72942-73F9-4751-9CA9-BA8B75DEDA77}"/>
            </a:ext>
          </a:extLst>
        </xdr:cNvPr>
        <xdr:cNvCxnSpPr/>
      </xdr:nvCxnSpPr>
      <xdr:spPr>
        <a:xfrm flipV="1">
          <a:off x="5219700" y="8801100"/>
          <a:ext cx="1206500" cy="438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222250</xdr:colOff>
      <xdr:row>49</xdr:row>
      <xdr:rowOff>165100</xdr:rowOff>
    </xdr:from>
    <xdr:to>
      <xdr:col>17</xdr:col>
      <xdr:colOff>666750</xdr:colOff>
      <xdr:row>50</xdr:row>
      <xdr:rowOff>146050</xdr:rowOff>
    </xdr:to>
    <xdr:cxnSp macro="">
      <xdr:nvCxnSpPr>
        <xdr:cNvPr id="50" name="Conector recto de flecha 49">
          <a:extLst>
            <a:ext uri="{FF2B5EF4-FFF2-40B4-BE49-F238E27FC236}">
              <a16:creationId xmlns:a16="http://schemas.microsoft.com/office/drawing/2014/main" id="{3CDA9169-4059-4D5D-8C88-C142438A8A8C}"/>
            </a:ext>
          </a:extLst>
        </xdr:cNvPr>
        <xdr:cNvCxnSpPr/>
      </xdr:nvCxnSpPr>
      <xdr:spPr>
        <a:xfrm>
          <a:off x="5226050" y="9321800"/>
          <a:ext cx="1219200" cy="171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279400</xdr:colOff>
      <xdr:row>51</xdr:row>
      <xdr:rowOff>38100</xdr:rowOff>
    </xdr:from>
    <xdr:to>
      <xdr:col>17</xdr:col>
      <xdr:colOff>622300</xdr:colOff>
      <xdr:row>52</xdr:row>
      <xdr:rowOff>57150</xdr:rowOff>
    </xdr:to>
    <xdr:cxnSp macro="">
      <xdr:nvCxnSpPr>
        <xdr:cNvPr id="52" name="Conector recto de flecha 51">
          <a:extLst>
            <a:ext uri="{FF2B5EF4-FFF2-40B4-BE49-F238E27FC236}">
              <a16:creationId xmlns:a16="http://schemas.microsoft.com/office/drawing/2014/main" id="{9CCC3EBA-C7EC-4AB3-90C8-823A1A85EC5F}"/>
            </a:ext>
          </a:extLst>
        </xdr:cNvPr>
        <xdr:cNvCxnSpPr/>
      </xdr:nvCxnSpPr>
      <xdr:spPr>
        <a:xfrm flipV="1">
          <a:off x="5283200" y="9575800"/>
          <a:ext cx="1117600" cy="2095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266700</xdr:colOff>
      <xdr:row>52</xdr:row>
      <xdr:rowOff>165100</xdr:rowOff>
    </xdr:from>
    <xdr:to>
      <xdr:col>17</xdr:col>
      <xdr:colOff>622300</xdr:colOff>
      <xdr:row>53</xdr:row>
      <xdr:rowOff>146050</xdr:rowOff>
    </xdr:to>
    <xdr:cxnSp macro="">
      <xdr:nvCxnSpPr>
        <xdr:cNvPr id="55" name="Conector recto de flecha 54">
          <a:extLst>
            <a:ext uri="{FF2B5EF4-FFF2-40B4-BE49-F238E27FC236}">
              <a16:creationId xmlns:a16="http://schemas.microsoft.com/office/drawing/2014/main" id="{5CE1C3C3-F10D-4319-BA3B-07E02B4947A2}"/>
            </a:ext>
          </a:extLst>
        </xdr:cNvPr>
        <xdr:cNvCxnSpPr/>
      </xdr:nvCxnSpPr>
      <xdr:spPr>
        <a:xfrm>
          <a:off x="5270500" y="9893300"/>
          <a:ext cx="1130300" cy="171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76201</xdr:colOff>
      <xdr:row>53</xdr:row>
      <xdr:rowOff>146050</xdr:rowOff>
    </xdr:from>
    <xdr:to>
      <xdr:col>15</xdr:col>
      <xdr:colOff>342901</xdr:colOff>
      <xdr:row>55</xdr:row>
      <xdr:rowOff>165417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A5C87C93-4255-85EC-0977-EA89C367F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38201" y="10064750"/>
          <a:ext cx="3746500" cy="394017"/>
        </a:xfrm>
        <a:prstGeom prst="rect">
          <a:avLst/>
        </a:prstGeom>
      </xdr:spPr>
    </xdr:pic>
    <xdr:clientData/>
  </xdr:twoCellAnchor>
  <xdr:twoCellAnchor editAs="oneCell">
    <xdr:from>
      <xdr:col>20</xdr:col>
      <xdr:colOff>514350</xdr:colOff>
      <xdr:row>46</xdr:row>
      <xdr:rowOff>120650</xdr:rowOff>
    </xdr:from>
    <xdr:to>
      <xdr:col>23</xdr:col>
      <xdr:colOff>492435</xdr:colOff>
      <xdr:row>48</xdr:row>
      <xdr:rowOff>38143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58E12E17-A3AD-4714-B537-9B8774724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578850" y="8705850"/>
          <a:ext cx="2264085" cy="298493"/>
        </a:xfrm>
        <a:prstGeom prst="rect">
          <a:avLst/>
        </a:prstGeom>
      </xdr:spPr>
    </xdr:pic>
    <xdr:clientData/>
  </xdr:twoCellAnchor>
  <xdr:twoCellAnchor editAs="oneCell">
    <xdr:from>
      <xdr:col>11</xdr:col>
      <xdr:colOff>209550</xdr:colOff>
      <xdr:row>58</xdr:row>
      <xdr:rowOff>0</xdr:rowOff>
    </xdr:from>
    <xdr:to>
      <xdr:col>16</xdr:col>
      <xdr:colOff>501650</xdr:colOff>
      <xdr:row>59</xdr:row>
      <xdr:rowOff>129827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BF3FB58-BCFC-41FD-86C6-592E7C683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3350" y="10845800"/>
          <a:ext cx="4102100" cy="313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9</xdr:row>
      <xdr:rowOff>107489</xdr:rowOff>
    </xdr:from>
    <xdr:to>
      <xdr:col>8</xdr:col>
      <xdr:colOff>299678</xdr:colOff>
      <xdr:row>11</xdr:row>
      <xdr:rowOff>181061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151CA38-2A87-A14D-0F81-39D588260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1764839"/>
          <a:ext cx="6281378" cy="44187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34</xdr:row>
      <xdr:rowOff>63500</xdr:rowOff>
    </xdr:from>
    <xdr:to>
      <xdr:col>8</xdr:col>
      <xdr:colOff>220259</xdr:colOff>
      <xdr:row>37</xdr:row>
      <xdr:rowOff>117599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D4DEE51-7B34-EF65-9855-72D8CEB4A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6324600"/>
          <a:ext cx="6214659" cy="612899"/>
        </a:xfrm>
        <a:prstGeom prst="rect">
          <a:avLst/>
        </a:prstGeom>
      </xdr:spPr>
    </xdr:pic>
    <xdr:clientData/>
  </xdr:twoCellAnchor>
  <xdr:twoCellAnchor editAs="oneCell">
    <xdr:from>
      <xdr:col>1</xdr:col>
      <xdr:colOff>679450</xdr:colOff>
      <xdr:row>39</xdr:row>
      <xdr:rowOff>92040</xdr:rowOff>
    </xdr:from>
    <xdr:to>
      <xdr:col>4</xdr:col>
      <xdr:colOff>79738</xdr:colOff>
      <xdr:row>43</xdr:row>
      <xdr:rowOff>16020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32D0CB5-6FF5-17AD-FF17-0F1DDBF9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1450" y="7273890"/>
          <a:ext cx="1686288" cy="673280"/>
        </a:xfrm>
        <a:prstGeom prst="rect">
          <a:avLst/>
        </a:prstGeom>
      </xdr:spPr>
    </xdr:pic>
    <xdr:clientData/>
  </xdr:twoCellAnchor>
  <xdr:twoCellAnchor editAs="oneCell">
    <xdr:from>
      <xdr:col>2</xdr:col>
      <xdr:colOff>64294</xdr:colOff>
      <xdr:row>43</xdr:row>
      <xdr:rowOff>137024</xdr:rowOff>
    </xdr:from>
    <xdr:to>
      <xdr:col>3</xdr:col>
      <xdr:colOff>679450</xdr:colOff>
      <xdr:row>46</xdr:row>
      <xdr:rowOff>63585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514756F-90CA-EE12-0EA6-5DE4417A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88294" y="8055474"/>
          <a:ext cx="1377156" cy="479011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10</xdr:col>
      <xdr:colOff>539934</xdr:colOff>
      <xdr:row>48</xdr:row>
      <xdr:rowOff>19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CDF8AE5-5E51-999B-928F-519DAC006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72000" y="8470900"/>
          <a:ext cx="3587934" cy="368319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</xdr:colOff>
      <xdr:row>50</xdr:row>
      <xdr:rowOff>51358</xdr:rowOff>
    </xdr:from>
    <xdr:to>
      <xdr:col>10</xdr:col>
      <xdr:colOff>432194</xdr:colOff>
      <xdr:row>52</xdr:row>
      <xdr:rowOff>31822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3410B74-04F0-827B-8D1A-D6BAC9325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140450" y="9258858"/>
          <a:ext cx="1911744" cy="348764"/>
        </a:xfrm>
        <a:prstGeom prst="rect">
          <a:avLst/>
        </a:prstGeom>
      </xdr:spPr>
    </xdr:pic>
    <xdr:clientData/>
  </xdr:twoCellAnchor>
  <xdr:twoCellAnchor editAs="oneCell">
    <xdr:from>
      <xdr:col>0</xdr:col>
      <xdr:colOff>183850</xdr:colOff>
      <xdr:row>1</xdr:row>
      <xdr:rowOff>6351</xdr:rowOff>
    </xdr:from>
    <xdr:to>
      <xdr:col>8</xdr:col>
      <xdr:colOff>112523</xdr:colOff>
      <xdr:row>9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CFC025A-A40F-64AF-9657-B5CC0B08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3850" y="190501"/>
          <a:ext cx="6037373" cy="1466849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17</xdr:row>
      <xdr:rowOff>177800</xdr:rowOff>
    </xdr:from>
    <xdr:to>
      <xdr:col>6</xdr:col>
      <xdr:colOff>647700</xdr:colOff>
      <xdr:row>19</xdr:row>
      <xdr:rowOff>31750</xdr:rowOff>
    </xdr:to>
    <xdr:cxnSp macro="">
      <xdr:nvCxnSpPr>
        <xdr:cNvPr id="11" name="Conector recto de flecha 10">
          <a:extLst>
            <a:ext uri="{FF2B5EF4-FFF2-40B4-BE49-F238E27FC236}">
              <a16:creationId xmlns:a16="http://schemas.microsoft.com/office/drawing/2014/main" id="{53D427DC-9A02-4E36-A845-159A190BEDF9}"/>
            </a:ext>
          </a:extLst>
        </xdr:cNvPr>
        <xdr:cNvCxnSpPr/>
      </xdr:nvCxnSpPr>
      <xdr:spPr>
        <a:xfrm flipV="1">
          <a:off x="4667250" y="3321050"/>
          <a:ext cx="552450" cy="2349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19</xdr:row>
      <xdr:rowOff>139700</xdr:rowOff>
    </xdr:from>
    <xdr:to>
      <xdr:col>6</xdr:col>
      <xdr:colOff>673100</xdr:colOff>
      <xdr:row>21</xdr:row>
      <xdr:rowOff>19050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F436D4DA-3251-47A8-A5F1-15EB95F2A7AE}"/>
            </a:ext>
          </a:extLst>
        </xdr:cNvPr>
        <xdr:cNvCxnSpPr/>
      </xdr:nvCxnSpPr>
      <xdr:spPr>
        <a:xfrm>
          <a:off x="4660900" y="3663950"/>
          <a:ext cx="584200" cy="2603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127000</xdr:colOff>
      <xdr:row>16</xdr:row>
      <xdr:rowOff>44450</xdr:rowOff>
    </xdr:from>
    <xdr:to>
      <xdr:col>9</xdr:col>
      <xdr:colOff>533400</xdr:colOff>
      <xdr:row>17</xdr:row>
      <xdr:rowOff>57150</xdr:rowOff>
    </xdr:to>
    <xdr:cxnSp macro="">
      <xdr:nvCxnSpPr>
        <xdr:cNvPr id="14" name="Conector recto de flecha 13">
          <a:extLst>
            <a:ext uri="{FF2B5EF4-FFF2-40B4-BE49-F238E27FC236}">
              <a16:creationId xmlns:a16="http://schemas.microsoft.com/office/drawing/2014/main" id="{204EC3AE-90D2-4D83-8059-E9B5EA92EF1C}"/>
            </a:ext>
          </a:extLst>
        </xdr:cNvPr>
        <xdr:cNvCxnSpPr/>
      </xdr:nvCxnSpPr>
      <xdr:spPr>
        <a:xfrm flipV="1">
          <a:off x="6223000" y="2997200"/>
          <a:ext cx="1168400" cy="2032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139700</xdr:colOff>
      <xdr:row>17</xdr:row>
      <xdr:rowOff>165100</xdr:rowOff>
    </xdr:from>
    <xdr:to>
      <xdr:col>9</xdr:col>
      <xdr:colOff>520700</xdr:colOff>
      <xdr:row>19</xdr:row>
      <xdr:rowOff>95250</xdr:rowOff>
    </xdr:to>
    <xdr:cxnSp macro="">
      <xdr:nvCxnSpPr>
        <xdr:cNvPr id="16" name="Conector recto de flecha 15">
          <a:extLst>
            <a:ext uri="{FF2B5EF4-FFF2-40B4-BE49-F238E27FC236}">
              <a16:creationId xmlns:a16="http://schemas.microsoft.com/office/drawing/2014/main" id="{18CAA21C-01C1-4A99-9361-456DD628CC40}"/>
            </a:ext>
          </a:extLst>
        </xdr:cNvPr>
        <xdr:cNvCxnSpPr/>
      </xdr:nvCxnSpPr>
      <xdr:spPr>
        <a:xfrm>
          <a:off x="6235700" y="3308350"/>
          <a:ext cx="1143000" cy="311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209550</xdr:colOff>
      <xdr:row>20</xdr:row>
      <xdr:rowOff>6350</xdr:rowOff>
    </xdr:from>
    <xdr:to>
      <xdr:col>9</xdr:col>
      <xdr:colOff>495300</xdr:colOff>
      <xdr:row>21</xdr:row>
      <xdr:rowOff>107950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4DEB841E-305D-41EA-A3C8-F3BE6AA27114}"/>
            </a:ext>
          </a:extLst>
        </xdr:cNvPr>
        <xdr:cNvCxnSpPr/>
      </xdr:nvCxnSpPr>
      <xdr:spPr>
        <a:xfrm flipV="1">
          <a:off x="6305550" y="3721100"/>
          <a:ext cx="1047750" cy="2921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222250</xdr:colOff>
      <xdr:row>22</xdr:row>
      <xdr:rowOff>38100</xdr:rowOff>
    </xdr:from>
    <xdr:to>
      <xdr:col>9</xdr:col>
      <xdr:colOff>527050</xdr:colOff>
      <xdr:row>22</xdr:row>
      <xdr:rowOff>152400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31F2280D-472C-4096-86B6-1916AD5B8B90}"/>
            </a:ext>
          </a:extLst>
        </xdr:cNvPr>
        <xdr:cNvCxnSpPr/>
      </xdr:nvCxnSpPr>
      <xdr:spPr>
        <a:xfrm>
          <a:off x="6318250" y="4133850"/>
          <a:ext cx="1066800" cy="1143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107950</xdr:colOff>
      <xdr:row>15</xdr:row>
      <xdr:rowOff>171450</xdr:rowOff>
    </xdr:from>
    <xdr:to>
      <xdr:col>12</xdr:col>
      <xdr:colOff>641350</xdr:colOff>
      <xdr:row>16</xdr:row>
      <xdr:rowOff>101600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4D5C8001-F684-449F-9D68-01B79375A66B}"/>
            </a:ext>
          </a:extLst>
        </xdr:cNvPr>
        <xdr:cNvCxnSpPr/>
      </xdr:nvCxnSpPr>
      <xdr:spPr>
        <a:xfrm flipV="1">
          <a:off x="8489950" y="2933700"/>
          <a:ext cx="1295400" cy="120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120650</xdr:colOff>
      <xdr:row>16</xdr:row>
      <xdr:rowOff>158750</xdr:rowOff>
    </xdr:from>
    <xdr:to>
      <xdr:col>12</xdr:col>
      <xdr:colOff>622300</xdr:colOff>
      <xdr:row>18</xdr:row>
      <xdr:rowOff>88900</xdr:rowOff>
    </xdr:to>
    <xdr:cxnSp macro="">
      <xdr:nvCxnSpPr>
        <xdr:cNvPr id="26" name="Conector recto de flecha 25">
          <a:extLst>
            <a:ext uri="{FF2B5EF4-FFF2-40B4-BE49-F238E27FC236}">
              <a16:creationId xmlns:a16="http://schemas.microsoft.com/office/drawing/2014/main" id="{A3D0E274-5426-4EBD-8632-4FCF03FE6AD0}"/>
            </a:ext>
          </a:extLst>
        </xdr:cNvPr>
        <xdr:cNvCxnSpPr/>
      </xdr:nvCxnSpPr>
      <xdr:spPr>
        <a:xfrm>
          <a:off x="8502650" y="3111500"/>
          <a:ext cx="1263650" cy="3111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171450</xdr:colOff>
      <xdr:row>18</xdr:row>
      <xdr:rowOff>177800</xdr:rowOff>
    </xdr:from>
    <xdr:to>
      <xdr:col>12</xdr:col>
      <xdr:colOff>635000</xdr:colOff>
      <xdr:row>19</xdr:row>
      <xdr:rowOff>63500</xdr:rowOff>
    </xdr:to>
    <xdr:cxnSp macro="">
      <xdr:nvCxnSpPr>
        <xdr:cNvPr id="29" name="Conector recto de flecha 28">
          <a:extLst>
            <a:ext uri="{FF2B5EF4-FFF2-40B4-BE49-F238E27FC236}">
              <a16:creationId xmlns:a16="http://schemas.microsoft.com/office/drawing/2014/main" id="{792F9A44-C116-46D9-AF42-D8B09F11F310}"/>
            </a:ext>
          </a:extLst>
        </xdr:cNvPr>
        <xdr:cNvCxnSpPr/>
      </xdr:nvCxnSpPr>
      <xdr:spPr>
        <a:xfrm flipV="1">
          <a:off x="8553450" y="3511550"/>
          <a:ext cx="1225550" cy="1270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165100</xdr:colOff>
      <xdr:row>19</xdr:row>
      <xdr:rowOff>165100</xdr:rowOff>
    </xdr:from>
    <xdr:to>
      <xdr:col>12</xdr:col>
      <xdr:colOff>615950</xdr:colOff>
      <xdr:row>20</xdr:row>
      <xdr:rowOff>139700</xdr:rowOff>
    </xdr:to>
    <xdr:cxnSp macro="">
      <xdr:nvCxnSpPr>
        <xdr:cNvPr id="31" name="Conector recto de flecha 30">
          <a:extLst>
            <a:ext uri="{FF2B5EF4-FFF2-40B4-BE49-F238E27FC236}">
              <a16:creationId xmlns:a16="http://schemas.microsoft.com/office/drawing/2014/main" id="{98956A3A-65EB-449B-AD52-AA0A27E716A7}"/>
            </a:ext>
          </a:extLst>
        </xdr:cNvPr>
        <xdr:cNvCxnSpPr/>
      </xdr:nvCxnSpPr>
      <xdr:spPr>
        <a:xfrm>
          <a:off x="8547100" y="3740150"/>
          <a:ext cx="1212850" cy="1651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184150</xdr:colOff>
      <xdr:row>21</xdr:row>
      <xdr:rowOff>38100</xdr:rowOff>
    </xdr:from>
    <xdr:to>
      <xdr:col>12</xdr:col>
      <xdr:colOff>641350</xdr:colOff>
      <xdr:row>22</xdr:row>
      <xdr:rowOff>114300</xdr:rowOff>
    </xdr:to>
    <xdr:cxnSp macro="">
      <xdr:nvCxnSpPr>
        <xdr:cNvPr id="37" name="Conector recto de flecha 36">
          <a:extLst>
            <a:ext uri="{FF2B5EF4-FFF2-40B4-BE49-F238E27FC236}">
              <a16:creationId xmlns:a16="http://schemas.microsoft.com/office/drawing/2014/main" id="{78978DDD-3C56-4E12-ADA8-2C6DAB2760B1}"/>
            </a:ext>
          </a:extLst>
        </xdr:cNvPr>
        <xdr:cNvCxnSpPr/>
      </xdr:nvCxnSpPr>
      <xdr:spPr>
        <a:xfrm flipV="1">
          <a:off x="8566150" y="3994150"/>
          <a:ext cx="12192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215900</xdr:colOff>
      <xdr:row>22</xdr:row>
      <xdr:rowOff>184150</xdr:rowOff>
    </xdr:from>
    <xdr:to>
      <xdr:col>12</xdr:col>
      <xdr:colOff>603250</xdr:colOff>
      <xdr:row>23</xdr:row>
      <xdr:rowOff>133350</xdr:rowOff>
    </xdr:to>
    <xdr:cxnSp macro="">
      <xdr:nvCxnSpPr>
        <xdr:cNvPr id="39" name="Conector recto de flecha 38">
          <a:extLst>
            <a:ext uri="{FF2B5EF4-FFF2-40B4-BE49-F238E27FC236}">
              <a16:creationId xmlns:a16="http://schemas.microsoft.com/office/drawing/2014/main" id="{9BC61246-D39D-4FA9-A793-0D75495131CF}"/>
            </a:ext>
          </a:extLst>
        </xdr:cNvPr>
        <xdr:cNvCxnSpPr/>
      </xdr:nvCxnSpPr>
      <xdr:spPr>
        <a:xfrm>
          <a:off x="8597900" y="4330700"/>
          <a:ext cx="1149350" cy="139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29</xdr:row>
      <xdr:rowOff>165100</xdr:rowOff>
    </xdr:from>
    <xdr:to>
      <xdr:col>6</xdr:col>
      <xdr:colOff>641350</xdr:colOff>
      <xdr:row>31</xdr:row>
      <xdr:rowOff>69850</xdr:rowOff>
    </xdr:to>
    <xdr:cxnSp macro="">
      <xdr:nvCxnSpPr>
        <xdr:cNvPr id="41" name="Conector recto de flecha 40">
          <a:extLst>
            <a:ext uri="{FF2B5EF4-FFF2-40B4-BE49-F238E27FC236}">
              <a16:creationId xmlns:a16="http://schemas.microsoft.com/office/drawing/2014/main" id="{B5624C2C-614D-4934-8B0C-71E0AF6CD1AC}"/>
            </a:ext>
          </a:extLst>
        </xdr:cNvPr>
        <xdr:cNvCxnSpPr/>
      </xdr:nvCxnSpPr>
      <xdr:spPr>
        <a:xfrm flipV="1">
          <a:off x="4660900" y="5626100"/>
          <a:ext cx="552450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31</xdr:row>
      <xdr:rowOff>158750</xdr:rowOff>
    </xdr:from>
    <xdr:to>
      <xdr:col>6</xdr:col>
      <xdr:colOff>577850</xdr:colOff>
      <xdr:row>33</xdr:row>
      <xdr:rowOff>25400</xdr:rowOff>
    </xdr:to>
    <xdr:cxnSp macro="">
      <xdr:nvCxnSpPr>
        <xdr:cNvPr id="42" name="Conector recto de flecha 41">
          <a:extLst>
            <a:ext uri="{FF2B5EF4-FFF2-40B4-BE49-F238E27FC236}">
              <a16:creationId xmlns:a16="http://schemas.microsoft.com/office/drawing/2014/main" id="{B2B7CD22-1921-4EF6-AC48-8F73B246E57D}"/>
            </a:ext>
          </a:extLst>
        </xdr:cNvPr>
        <xdr:cNvCxnSpPr/>
      </xdr:nvCxnSpPr>
      <xdr:spPr>
        <a:xfrm>
          <a:off x="4673600" y="6000750"/>
          <a:ext cx="47625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177800</xdr:colOff>
      <xdr:row>28</xdr:row>
      <xdr:rowOff>50800</xdr:rowOff>
    </xdr:from>
    <xdr:to>
      <xdr:col>9</xdr:col>
      <xdr:colOff>425450</xdr:colOff>
      <xdr:row>30</xdr:row>
      <xdr:rowOff>44450</xdr:rowOff>
    </xdr:to>
    <xdr:cxnSp macro="">
      <xdr:nvCxnSpPr>
        <xdr:cNvPr id="44" name="Conector recto de flecha 43">
          <a:extLst>
            <a:ext uri="{FF2B5EF4-FFF2-40B4-BE49-F238E27FC236}">
              <a16:creationId xmlns:a16="http://schemas.microsoft.com/office/drawing/2014/main" id="{3CEE5DB0-974A-4305-8BF9-4380AC763082}"/>
            </a:ext>
          </a:extLst>
        </xdr:cNvPr>
        <xdr:cNvCxnSpPr/>
      </xdr:nvCxnSpPr>
      <xdr:spPr>
        <a:xfrm flipV="1">
          <a:off x="6273800" y="5321300"/>
          <a:ext cx="1009650" cy="374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184150</xdr:colOff>
      <xdr:row>30</xdr:row>
      <xdr:rowOff>158750</xdr:rowOff>
    </xdr:from>
    <xdr:to>
      <xdr:col>9</xdr:col>
      <xdr:colOff>469900</xdr:colOff>
      <xdr:row>31</xdr:row>
      <xdr:rowOff>120650</xdr:rowOff>
    </xdr:to>
    <xdr:cxnSp macro="">
      <xdr:nvCxnSpPr>
        <xdr:cNvPr id="47" name="Conector recto de flecha 46">
          <a:extLst>
            <a:ext uri="{FF2B5EF4-FFF2-40B4-BE49-F238E27FC236}">
              <a16:creationId xmlns:a16="http://schemas.microsoft.com/office/drawing/2014/main" id="{F2B03355-9AC8-45E1-A9D1-83F6792E5CC6}"/>
            </a:ext>
          </a:extLst>
        </xdr:cNvPr>
        <xdr:cNvCxnSpPr/>
      </xdr:nvCxnSpPr>
      <xdr:spPr>
        <a:xfrm>
          <a:off x="6280150" y="581025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165100</xdr:colOff>
      <xdr:row>32</xdr:row>
      <xdr:rowOff>0</xdr:rowOff>
    </xdr:from>
    <xdr:to>
      <xdr:col>9</xdr:col>
      <xdr:colOff>482600</xdr:colOff>
      <xdr:row>33</xdr:row>
      <xdr:rowOff>107950</xdr:rowOff>
    </xdr:to>
    <xdr:cxnSp macro="">
      <xdr:nvCxnSpPr>
        <xdr:cNvPr id="49" name="Conector recto de flecha 48">
          <a:extLst>
            <a:ext uri="{FF2B5EF4-FFF2-40B4-BE49-F238E27FC236}">
              <a16:creationId xmlns:a16="http://schemas.microsoft.com/office/drawing/2014/main" id="{C9C53A66-AE32-480F-B11F-8AB3F7423DFA}"/>
            </a:ext>
          </a:extLst>
        </xdr:cNvPr>
        <xdr:cNvCxnSpPr/>
      </xdr:nvCxnSpPr>
      <xdr:spPr>
        <a:xfrm flipV="1">
          <a:off x="6261100" y="6032500"/>
          <a:ext cx="1079500" cy="298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196850</xdr:colOff>
      <xdr:row>33</xdr:row>
      <xdr:rowOff>165100</xdr:rowOff>
    </xdr:from>
    <xdr:to>
      <xdr:col>9</xdr:col>
      <xdr:colOff>482600</xdr:colOff>
      <xdr:row>34</xdr:row>
      <xdr:rowOff>127000</xdr:rowOff>
    </xdr:to>
    <xdr:cxnSp macro="">
      <xdr:nvCxnSpPr>
        <xdr:cNvPr id="51" name="Conector recto de flecha 50">
          <a:extLst>
            <a:ext uri="{FF2B5EF4-FFF2-40B4-BE49-F238E27FC236}">
              <a16:creationId xmlns:a16="http://schemas.microsoft.com/office/drawing/2014/main" id="{039915BF-FE84-4985-B1C8-701CD0F500B0}"/>
            </a:ext>
          </a:extLst>
        </xdr:cNvPr>
        <xdr:cNvCxnSpPr/>
      </xdr:nvCxnSpPr>
      <xdr:spPr>
        <a:xfrm>
          <a:off x="6292850" y="638810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107950</xdr:colOff>
      <xdr:row>28</xdr:row>
      <xdr:rowOff>57150</xdr:rowOff>
    </xdr:from>
    <xdr:to>
      <xdr:col>12</xdr:col>
      <xdr:colOff>685800</xdr:colOff>
      <xdr:row>28</xdr:row>
      <xdr:rowOff>107950</xdr:rowOff>
    </xdr:to>
    <xdr:cxnSp macro="">
      <xdr:nvCxnSpPr>
        <xdr:cNvPr id="52" name="Conector recto de flecha 51">
          <a:extLst>
            <a:ext uri="{FF2B5EF4-FFF2-40B4-BE49-F238E27FC236}">
              <a16:creationId xmlns:a16="http://schemas.microsoft.com/office/drawing/2014/main" id="{EAB83BFC-B33A-4334-988D-02F54B27CF58}"/>
            </a:ext>
          </a:extLst>
        </xdr:cNvPr>
        <xdr:cNvCxnSpPr/>
      </xdr:nvCxnSpPr>
      <xdr:spPr>
        <a:xfrm flipV="1">
          <a:off x="8489950" y="5327650"/>
          <a:ext cx="1339850" cy="50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139700</xdr:colOff>
      <xdr:row>28</xdr:row>
      <xdr:rowOff>177800</xdr:rowOff>
    </xdr:from>
    <xdr:to>
      <xdr:col>12</xdr:col>
      <xdr:colOff>628650</xdr:colOff>
      <xdr:row>30</xdr:row>
      <xdr:rowOff>76200</xdr:rowOff>
    </xdr:to>
    <xdr:cxnSp macro="">
      <xdr:nvCxnSpPr>
        <xdr:cNvPr id="56" name="Conector recto de flecha 55">
          <a:extLst>
            <a:ext uri="{FF2B5EF4-FFF2-40B4-BE49-F238E27FC236}">
              <a16:creationId xmlns:a16="http://schemas.microsoft.com/office/drawing/2014/main" id="{D3A39713-2472-4D19-A5A3-0801A1CE8013}"/>
            </a:ext>
          </a:extLst>
        </xdr:cNvPr>
        <xdr:cNvCxnSpPr/>
      </xdr:nvCxnSpPr>
      <xdr:spPr>
        <a:xfrm>
          <a:off x="8521700" y="5448300"/>
          <a:ext cx="1250950" cy="279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101600</xdr:colOff>
      <xdr:row>30</xdr:row>
      <xdr:rowOff>165100</xdr:rowOff>
    </xdr:from>
    <xdr:to>
      <xdr:col>12</xdr:col>
      <xdr:colOff>596900</xdr:colOff>
      <xdr:row>31</xdr:row>
      <xdr:rowOff>120650</xdr:rowOff>
    </xdr:to>
    <xdr:cxnSp macro="">
      <xdr:nvCxnSpPr>
        <xdr:cNvPr id="59" name="Conector recto de flecha 58">
          <a:extLst>
            <a:ext uri="{FF2B5EF4-FFF2-40B4-BE49-F238E27FC236}">
              <a16:creationId xmlns:a16="http://schemas.microsoft.com/office/drawing/2014/main" id="{E1CB6A90-A1D0-4BB6-9BFE-5ADDB24AA573}"/>
            </a:ext>
          </a:extLst>
        </xdr:cNvPr>
        <xdr:cNvCxnSpPr/>
      </xdr:nvCxnSpPr>
      <xdr:spPr>
        <a:xfrm flipV="1">
          <a:off x="8483600" y="5816600"/>
          <a:ext cx="1257300" cy="146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120650</xdr:colOff>
      <xdr:row>32</xdr:row>
      <xdr:rowOff>6350</xdr:rowOff>
    </xdr:from>
    <xdr:to>
      <xdr:col>12</xdr:col>
      <xdr:colOff>603250</xdr:colOff>
      <xdr:row>32</xdr:row>
      <xdr:rowOff>146050</xdr:rowOff>
    </xdr:to>
    <xdr:cxnSp macro="">
      <xdr:nvCxnSpPr>
        <xdr:cNvPr id="61" name="Conector recto de flecha 60">
          <a:extLst>
            <a:ext uri="{FF2B5EF4-FFF2-40B4-BE49-F238E27FC236}">
              <a16:creationId xmlns:a16="http://schemas.microsoft.com/office/drawing/2014/main" id="{DE1591A0-DA71-4A03-82F9-AE6EF6A79535}"/>
            </a:ext>
          </a:extLst>
        </xdr:cNvPr>
        <xdr:cNvCxnSpPr/>
      </xdr:nvCxnSpPr>
      <xdr:spPr>
        <a:xfrm>
          <a:off x="8502650" y="6038850"/>
          <a:ext cx="1244600" cy="139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177800</xdr:colOff>
      <xdr:row>33</xdr:row>
      <xdr:rowOff>25400</xdr:rowOff>
    </xdr:from>
    <xdr:to>
      <xdr:col>12</xdr:col>
      <xdr:colOff>609600</xdr:colOff>
      <xdr:row>34</xdr:row>
      <xdr:rowOff>101600</xdr:rowOff>
    </xdr:to>
    <xdr:cxnSp macro="">
      <xdr:nvCxnSpPr>
        <xdr:cNvPr id="63" name="Conector recto de flecha 62">
          <a:extLst>
            <a:ext uri="{FF2B5EF4-FFF2-40B4-BE49-F238E27FC236}">
              <a16:creationId xmlns:a16="http://schemas.microsoft.com/office/drawing/2014/main" id="{38EC2A5B-D997-4B84-859F-274C9A73A9D3}"/>
            </a:ext>
          </a:extLst>
        </xdr:cNvPr>
        <xdr:cNvCxnSpPr/>
      </xdr:nvCxnSpPr>
      <xdr:spPr>
        <a:xfrm flipV="1">
          <a:off x="8559800" y="6248400"/>
          <a:ext cx="11938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34</xdr:row>
      <xdr:rowOff>171450</xdr:rowOff>
    </xdr:from>
    <xdr:to>
      <xdr:col>12</xdr:col>
      <xdr:colOff>622300</xdr:colOff>
      <xdr:row>35</xdr:row>
      <xdr:rowOff>0</xdr:rowOff>
    </xdr:to>
    <xdr:cxnSp macro="">
      <xdr:nvCxnSpPr>
        <xdr:cNvPr id="66" name="Conector recto de flecha 65">
          <a:extLst>
            <a:ext uri="{FF2B5EF4-FFF2-40B4-BE49-F238E27FC236}">
              <a16:creationId xmlns:a16="http://schemas.microsoft.com/office/drawing/2014/main" id="{C9FE8801-C2EC-49FD-AAEC-AA111A144B63}"/>
            </a:ext>
          </a:extLst>
        </xdr:cNvPr>
        <xdr:cNvCxnSpPr/>
      </xdr:nvCxnSpPr>
      <xdr:spPr>
        <a:xfrm flipV="1">
          <a:off x="8591550" y="6584950"/>
          <a:ext cx="1174750" cy="19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177801</xdr:colOff>
      <xdr:row>55</xdr:row>
      <xdr:rowOff>107950</xdr:rowOff>
    </xdr:from>
    <xdr:to>
      <xdr:col>9</xdr:col>
      <xdr:colOff>635001</xdr:colOff>
      <xdr:row>58</xdr:row>
      <xdr:rowOff>9830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F23C472B-2ED0-462C-AF49-E6C40ABB7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801" y="10433050"/>
          <a:ext cx="7327900" cy="454330"/>
        </a:xfrm>
        <a:prstGeom prst="rect">
          <a:avLst/>
        </a:prstGeom>
      </xdr:spPr>
    </xdr:pic>
    <xdr:clientData/>
  </xdr:twoCellAnchor>
  <xdr:twoCellAnchor>
    <xdr:from>
      <xdr:col>6</xdr:col>
      <xdr:colOff>88900</xdr:colOff>
      <xdr:row>64</xdr:row>
      <xdr:rowOff>165100</xdr:rowOff>
    </xdr:from>
    <xdr:to>
      <xdr:col>6</xdr:col>
      <xdr:colOff>641350</xdr:colOff>
      <xdr:row>66</xdr:row>
      <xdr:rowOff>69850</xdr:rowOff>
    </xdr:to>
    <xdr:cxnSp macro="">
      <xdr:nvCxnSpPr>
        <xdr:cNvPr id="73" name="Conector recto de flecha 72">
          <a:extLst>
            <a:ext uri="{FF2B5EF4-FFF2-40B4-BE49-F238E27FC236}">
              <a16:creationId xmlns:a16="http://schemas.microsoft.com/office/drawing/2014/main" id="{93E67242-AD2F-4F2F-919F-3D766F23B3E7}"/>
            </a:ext>
          </a:extLst>
        </xdr:cNvPr>
        <xdr:cNvCxnSpPr/>
      </xdr:nvCxnSpPr>
      <xdr:spPr>
        <a:xfrm flipV="1">
          <a:off x="4660900" y="5626100"/>
          <a:ext cx="552450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66</xdr:row>
      <xdr:rowOff>158750</xdr:rowOff>
    </xdr:from>
    <xdr:to>
      <xdr:col>6</xdr:col>
      <xdr:colOff>577850</xdr:colOff>
      <xdr:row>68</xdr:row>
      <xdr:rowOff>25400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AA2E84C9-123B-4537-8F89-DF435421799C}"/>
            </a:ext>
          </a:extLst>
        </xdr:cNvPr>
        <xdr:cNvCxnSpPr/>
      </xdr:nvCxnSpPr>
      <xdr:spPr>
        <a:xfrm>
          <a:off x="4673600" y="6000750"/>
          <a:ext cx="47625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177800</xdr:colOff>
      <xdr:row>63</xdr:row>
      <xdr:rowOff>50800</xdr:rowOff>
    </xdr:from>
    <xdr:to>
      <xdr:col>9</xdr:col>
      <xdr:colOff>425450</xdr:colOff>
      <xdr:row>65</xdr:row>
      <xdr:rowOff>44450</xdr:rowOff>
    </xdr:to>
    <xdr:cxnSp macro="">
      <xdr:nvCxnSpPr>
        <xdr:cNvPr id="75" name="Conector recto de flecha 74">
          <a:extLst>
            <a:ext uri="{FF2B5EF4-FFF2-40B4-BE49-F238E27FC236}">
              <a16:creationId xmlns:a16="http://schemas.microsoft.com/office/drawing/2014/main" id="{703DA0E8-E057-4364-BDAD-6FFF8CDDE4AF}"/>
            </a:ext>
          </a:extLst>
        </xdr:cNvPr>
        <xdr:cNvCxnSpPr/>
      </xdr:nvCxnSpPr>
      <xdr:spPr>
        <a:xfrm flipV="1">
          <a:off x="6273800" y="5321300"/>
          <a:ext cx="1009650" cy="374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184150</xdr:colOff>
      <xdr:row>65</xdr:row>
      <xdr:rowOff>158750</xdr:rowOff>
    </xdr:from>
    <xdr:to>
      <xdr:col>9</xdr:col>
      <xdr:colOff>469900</xdr:colOff>
      <xdr:row>66</xdr:row>
      <xdr:rowOff>120650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15F7F772-E43E-4CAD-B60B-2CCE4F472FC2}"/>
            </a:ext>
          </a:extLst>
        </xdr:cNvPr>
        <xdr:cNvCxnSpPr/>
      </xdr:nvCxnSpPr>
      <xdr:spPr>
        <a:xfrm>
          <a:off x="6280150" y="581025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165100</xdr:colOff>
      <xdr:row>67</xdr:row>
      <xdr:rowOff>0</xdr:rowOff>
    </xdr:from>
    <xdr:to>
      <xdr:col>9</xdr:col>
      <xdr:colOff>482600</xdr:colOff>
      <xdr:row>68</xdr:row>
      <xdr:rowOff>107950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8A1DF1D5-FE1D-4BFA-9891-FA6866AC4111}"/>
            </a:ext>
          </a:extLst>
        </xdr:cNvPr>
        <xdr:cNvCxnSpPr/>
      </xdr:nvCxnSpPr>
      <xdr:spPr>
        <a:xfrm flipV="1">
          <a:off x="6261100" y="6032500"/>
          <a:ext cx="1079500" cy="298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196850</xdr:colOff>
      <xdr:row>68</xdr:row>
      <xdr:rowOff>165100</xdr:rowOff>
    </xdr:from>
    <xdr:to>
      <xdr:col>9</xdr:col>
      <xdr:colOff>482600</xdr:colOff>
      <xdr:row>69</xdr:row>
      <xdr:rowOff>127000</xdr:rowOff>
    </xdr:to>
    <xdr:cxnSp macro="">
      <xdr:nvCxnSpPr>
        <xdr:cNvPr id="78" name="Conector recto de flecha 77">
          <a:extLst>
            <a:ext uri="{FF2B5EF4-FFF2-40B4-BE49-F238E27FC236}">
              <a16:creationId xmlns:a16="http://schemas.microsoft.com/office/drawing/2014/main" id="{092E0570-BDDB-419A-ACEB-27051941C0A3}"/>
            </a:ext>
          </a:extLst>
        </xdr:cNvPr>
        <xdr:cNvCxnSpPr/>
      </xdr:nvCxnSpPr>
      <xdr:spPr>
        <a:xfrm>
          <a:off x="6292850" y="638810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107950</xdr:colOff>
      <xdr:row>63</xdr:row>
      <xdr:rowOff>57150</xdr:rowOff>
    </xdr:from>
    <xdr:to>
      <xdr:col>12</xdr:col>
      <xdr:colOff>685800</xdr:colOff>
      <xdr:row>63</xdr:row>
      <xdr:rowOff>107950</xdr:rowOff>
    </xdr:to>
    <xdr:cxnSp macro="">
      <xdr:nvCxnSpPr>
        <xdr:cNvPr id="79" name="Conector recto de flecha 78">
          <a:extLst>
            <a:ext uri="{FF2B5EF4-FFF2-40B4-BE49-F238E27FC236}">
              <a16:creationId xmlns:a16="http://schemas.microsoft.com/office/drawing/2014/main" id="{6CEE84EC-6276-406B-861B-4AC7BDDBC7E7}"/>
            </a:ext>
          </a:extLst>
        </xdr:cNvPr>
        <xdr:cNvCxnSpPr/>
      </xdr:nvCxnSpPr>
      <xdr:spPr>
        <a:xfrm flipV="1">
          <a:off x="8489950" y="5327650"/>
          <a:ext cx="1339850" cy="50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139700</xdr:colOff>
      <xdr:row>63</xdr:row>
      <xdr:rowOff>177800</xdr:rowOff>
    </xdr:from>
    <xdr:to>
      <xdr:col>12</xdr:col>
      <xdr:colOff>628650</xdr:colOff>
      <xdr:row>65</xdr:row>
      <xdr:rowOff>76200</xdr:rowOff>
    </xdr:to>
    <xdr:cxnSp macro="">
      <xdr:nvCxnSpPr>
        <xdr:cNvPr id="80" name="Conector recto de flecha 79">
          <a:extLst>
            <a:ext uri="{FF2B5EF4-FFF2-40B4-BE49-F238E27FC236}">
              <a16:creationId xmlns:a16="http://schemas.microsoft.com/office/drawing/2014/main" id="{7A3D11FC-7530-4AAD-81EC-7D319689CEC0}"/>
            </a:ext>
          </a:extLst>
        </xdr:cNvPr>
        <xdr:cNvCxnSpPr/>
      </xdr:nvCxnSpPr>
      <xdr:spPr>
        <a:xfrm>
          <a:off x="8521700" y="5448300"/>
          <a:ext cx="1250950" cy="279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101600</xdr:colOff>
      <xdr:row>65</xdr:row>
      <xdr:rowOff>165100</xdr:rowOff>
    </xdr:from>
    <xdr:to>
      <xdr:col>12</xdr:col>
      <xdr:colOff>596900</xdr:colOff>
      <xdr:row>66</xdr:row>
      <xdr:rowOff>120650</xdr:rowOff>
    </xdr:to>
    <xdr:cxnSp macro="">
      <xdr:nvCxnSpPr>
        <xdr:cNvPr id="81" name="Conector recto de flecha 80">
          <a:extLst>
            <a:ext uri="{FF2B5EF4-FFF2-40B4-BE49-F238E27FC236}">
              <a16:creationId xmlns:a16="http://schemas.microsoft.com/office/drawing/2014/main" id="{705A28AF-1F64-4A3A-91C2-CF549D864F3E}"/>
            </a:ext>
          </a:extLst>
        </xdr:cNvPr>
        <xdr:cNvCxnSpPr/>
      </xdr:nvCxnSpPr>
      <xdr:spPr>
        <a:xfrm flipV="1">
          <a:off x="8483600" y="5816600"/>
          <a:ext cx="1257300" cy="146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120650</xdr:colOff>
      <xdr:row>67</xdr:row>
      <xdr:rowOff>6350</xdr:rowOff>
    </xdr:from>
    <xdr:to>
      <xdr:col>12</xdr:col>
      <xdr:colOff>603250</xdr:colOff>
      <xdr:row>67</xdr:row>
      <xdr:rowOff>146050</xdr:rowOff>
    </xdr:to>
    <xdr:cxnSp macro="">
      <xdr:nvCxnSpPr>
        <xdr:cNvPr id="82" name="Conector recto de flecha 81">
          <a:extLst>
            <a:ext uri="{FF2B5EF4-FFF2-40B4-BE49-F238E27FC236}">
              <a16:creationId xmlns:a16="http://schemas.microsoft.com/office/drawing/2014/main" id="{F92F0888-D013-4EB4-BB86-2E782062965F}"/>
            </a:ext>
          </a:extLst>
        </xdr:cNvPr>
        <xdr:cNvCxnSpPr/>
      </xdr:nvCxnSpPr>
      <xdr:spPr>
        <a:xfrm>
          <a:off x="8502650" y="6038850"/>
          <a:ext cx="1244600" cy="139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177800</xdr:colOff>
      <xdr:row>68</xdr:row>
      <xdr:rowOff>25400</xdr:rowOff>
    </xdr:from>
    <xdr:to>
      <xdr:col>12</xdr:col>
      <xdr:colOff>609600</xdr:colOff>
      <xdr:row>69</xdr:row>
      <xdr:rowOff>101600</xdr:rowOff>
    </xdr:to>
    <xdr:cxnSp macro="">
      <xdr:nvCxnSpPr>
        <xdr:cNvPr id="83" name="Conector recto de flecha 82">
          <a:extLst>
            <a:ext uri="{FF2B5EF4-FFF2-40B4-BE49-F238E27FC236}">
              <a16:creationId xmlns:a16="http://schemas.microsoft.com/office/drawing/2014/main" id="{8EC374DB-A203-4D13-B81B-596C226FF1BE}"/>
            </a:ext>
          </a:extLst>
        </xdr:cNvPr>
        <xdr:cNvCxnSpPr/>
      </xdr:nvCxnSpPr>
      <xdr:spPr>
        <a:xfrm flipV="1">
          <a:off x="8559800" y="6248400"/>
          <a:ext cx="11938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69</xdr:row>
      <xdr:rowOff>171450</xdr:rowOff>
    </xdr:from>
    <xdr:to>
      <xdr:col>12</xdr:col>
      <xdr:colOff>622300</xdr:colOff>
      <xdr:row>70</xdr:row>
      <xdr:rowOff>0</xdr:rowOff>
    </xdr:to>
    <xdr:cxnSp macro="">
      <xdr:nvCxnSpPr>
        <xdr:cNvPr id="84" name="Conector recto de flecha 83">
          <a:extLst>
            <a:ext uri="{FF2B5EF4-FFF2-40B4-BE49-F238E27FC236}">
              <a16:creationId xmlns:a16="http://schemas.microsoft.com/office/drawing/2014/main" id="{6EC34A90-D0B5-43D3-82C1-A1FBF14831B7}"/>
            </a:ext>
          </a:extLst>
        </xdr:cNvPr>
        <xdr:cNvCxnSpPr/>
      </xdr:nvCxnSpPr>
      <xdr:spPr>
        <a:xfrm flipV="1">
          <a:off x="8591550" y="6584950"/>
          <a:ext cx="1174750" cy="19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88900</xdr:colOff>
      <xdr:row>64</xdr:row>
      <xdr:rowOff>165100</xdr:rowOff>
    </xdr:from>
    <xdr:to>
      <xdr:col>6</xdr:col>
      <xdr:colOff>641350</xdr:colOff>
      <xdr:row>66</xdr:row>
      <xdr:rowOff>69850</xdr:rowOff>
    </xdr:to>
    <xdr:cxnSp macro="">
      <xdr:nvCxnSpPr>
        <xdr:cNvPr id="85" name="Conector recto de flecha 84">
          <a:extLst>
            <a:ext uri="{FF2B5EF4-FFF2-40B4-BE49-F238E27FC236}">
              <a16:creationId xmlns:a16="http://schemas.microsoft.com/office/drawing/2014/main" id="{7E640A1B-C596-4598-A3E0-514400EBEF2C}"/>
            </a:ext>
          </a:extLst>
        </xdr:cNvPr>
        <xdr:cNvCxnSpPr/>
      </xdr:nvCxnSpPr>
      <xdr:spPr>
        <a:xfrm flipV="1">
          <a:off x="4660900" y="5626100"/>
          <a:ext cx="552450" cy="2857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101600</xdr:colOff>
      <xdr:row>66</xdr:row>
      <xdr:rowOff>158750</xdr:rowOff>
    </xdr:from>
    <xdr:to>
      <xdr:col>6</xdr:col>
      <xdr:colOff>577850</xdr:colOff>
      <xdr:row>68</xdr:row>
      <xdr:rowOff>25400</xdr:rowOff>
    </xdr:to>
    <xdr:cxnSp macro="">
      <xdr:nvCxnSpPr>
        <xdr:cNvPr id="86" name="Conector recto de flecha 85">
          <a:extLst>
            <a:ext uri="{FF2B5EF4-FFF2-40B4-BE49-F238E27FC236}">
              <a16:creationId xmlns:a16="http://schemas.microsoft.com/office/drawing/2014/main" id="{E3D159C6-6432-40A4-9BB6-2BB6BC063F52}"/>
            </a:ext>
          </a:extLst>
        </xdr:cNvPr>
        <xdr:cNvCxnSpPr/>
      </xdr:nvCxnSpPr>
      <xdr:spPr>
        <a:xfrm>
          <a:off x="4673600" y="6000750"/>
          <a:ext cx="476250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177800</xdr:colOff>
      <xdr:row>63</xdr:row>
      <xdr:rowOff>50800</xdr:rowOff>
    </xdr:from>
    <xdr:to>
      <xdr:col>9</xdr:col>
      <xdr:colOff>425450</xdr:colOff>
      <xdr:row>65</xdr:row>
      <xdr:rowOff>44450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C53555C1-47F9-4873-8F00-34D7B3C5384B}"/>
            </a:ext>
          </a:extLst>
        </xdr:cNvPr>
        <xdr:cNvCxnSpPr/>
      </xdr:nvCxnSpPr>
      <xdr:spPr>
        <a:xfrm flipV="1">
          <a:off x="6273800" y="5321300"/>
          <a:ext cx="1009650" cy="374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184150</xdr:colOff>
      <xdr:row>65</xdr:row>
      <xdr:rowOff>158750</xdr:rowOff>
    </xdr:from>
    <xdr:to>
      <xdr:col>9</xdr:col>
      <xdr:colOff>469900</xdr:colOff>
      <xdr:row>66</xdr:row>
      <xdr:rowOff>120650</xdr:rowOff>
    </xdr:to>
    <xdr:cxnSp macro="">
      <xdr:nvCxnSpPr>
        <xdr:cNvPr id="88" name="Conector recto de flecha 87">
          <a:extLst>
            <a:ext uri="{FF2B5EF4-FFF2-40B4-BE49-F238E27FC236}">
              <a16:creationId xmlns:a16="http://schemas.microsoft.com/office/drawing/2014/main" id="{05522341-291C-4342-86EB-8A95E9516649}"/>
            </a:ext>
          </a:extLst>
        </xdr:cNvPr>
        <xdr:cNvCxnSpPr/>
      </xdr:nvCxnSpPr>
      <xdr:spPr>
        <a:xfrm>
          <a:off x="6280150" y="581025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165100</xdr:colOff>
      <xdr:row>67</xdr:row>
      <xdr:rowOff>0</xdr:rowOff>
    </xdr:from>
    <xdr:to>
      <xdr:col>9</xdr:col>
      <xdr:colOff>482600</xdr:colOff>
      <xdr:row>68</xdr:row>
      <xdr:rowOff>107950</xdr:rowOff>
    </xdr:to>
    <xdr:cxnSp macro="">
      <xdr:nvCxnSpPr>
        <xdr:cNvPr id="89" name="Conector recto de flecha 88">
          <a:extLst>
            <a:ext uri="{FF2B5EF4-FFF2-40B4-BE49-F238E27FC236}">
              <a16:creationId xmlns:a16="http://schemas.microsoft.com/office/drawing/2014/main" id="{24139664-76DC-4C74-9FE1-A98742BCC094}"/>
            </a:ext>
          </a:extLst>
        </xdr:cNvPr>
        <xdr:cNvCxnSpPr/>
      </xdr:nvCxnSpPr>
      <xdr:spPr>
        <a:xfrm flipV="1">
          <a:off x="6261100" y="6032500"/>
          <a:ext cx="1079500" cy="2984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196850</xdr:colOff>
      <xdr:row>68</xdr:row>
      <xdr:rowOff>165100</xdr:rowOff>
    </xdr:from>
    <xdr:to>
      <xdr:col>9</xdr:col>
      <xdr:colOff>482600</xdr:colOff>
      <xdr:row>69</xdr:row>
      <xdr:rowOff>127000</xdr:rowOff>
    </xdr:to>
    <xdr:cxnSp macro="">
      <xdr:nvCxnSpPr>
        <xdr:cNvPr id="90" name="Conector recto de flecha 89">
          <a:extLst>
            <a:ext uri="{FF2B5EF4-FFF2-40B4-BE49-F238E27FC236}">
              <a16:creationId xmlns:a16="http://schemas.microsoft.com/office/drawing/2014/main" id="{A24911E0-A086-4FDC-A1D8-94B5C34A3FC3}"/>
            </a:ext>
          </a:extLst>
        </xdr:cNvPr>
        <xdr:cNvCxnSpPr/>
      </xdr:nvCxnSpPr>
      <xdr:spPr>
        <a:xfrm>
          <a:off x="6292850" y="6388100"/>
          <a:ext cx="1047750" cy="152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107950</xdr:colOff>
      <xdr:row>63</xdr:row>
      <xdr:rowOff>57150</xdr:rowOff>
    </xdr:from>
    <xdr:to>
      <xdr:col>12</xdr:col>
      <xdr:colOff>685800</xdr:colOff>
      <xdr:row>63</xdr:row>
      <xdr:rowOff>107950</xdr:rowOff>
    </xdr:to>
    <xdr:cxnSp macro="">
      <xdr:nvCxnSpPr>
        <xdr:cNvPr id="91" name="Conector recto de flecha 90">
          <a:extLst>
            <a:ext uri="{FF2B5EF4-FFF2-40B4-BE49-F238E27FC236}">
              <a16:creationId xmlns:a16="http://schemas.microsoft.com/office/drawing/2014/main" id="{92C2C0CD-1B83-4C51-81D8-9107E96E26A5}"/>
            </a:ext>
          </a:extLst>
        </xdr:cNvPr>
        <xdr:cNvCxnSpPr/>
      </xdr:nvCxnSpPr>
      <xdr:spPr>
        <a:xfrm flipV="1">
          <a:off x="8489950" y="5327650"/>
          <a:ext cx="1339850" cy="508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139700</xdr:colOff>
      <xdr:row>63</xdr:row>
      <xdr:rowOff>177800</xdr:rowOff>
    </xdr:from>
    <xdr:to>
      <xdr:col>12</xdr:col>
      <xdr:colOff>628650</xdr:colOff>
      <xdr:row>65</xdr:row>
      <xdr:rowOff>76200</xdr:rowOff>
    </xdr:to>
    <xdr:cxnSp macro="">
      <xdr:nvCxnSpPr>
        <xdr:cNvPr id="92" name="Conector recto de flecha 91">
          <a:extLst>
            <a:ext uri="{FF2B5EF4-FFF2-40B4-BE49-F238E27FC236}">
              <a16:creationId xmlns:a16="http://schemas.microsoft.com/office/drawing/2014/main" id="{86A16E30-B718-458D-8154-B74EAD42F8C4}"/>
            </a:ext>
          </a:extLst>
        </xdr:cNvPr>
        <xdr:cNvCxnSpPr/>
      </xdr:nvCxnSpPr>
      <xdr:spPr>
        <a:xfrm>
          <a:off x="8521700" y="5448300"/>
          <a:ext cx="1250950" cy="2794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101600</xdr:colOff>
      <xdr:row>65</xdr:row>
      <xdr:rowOff>165100</xdr:rowOff>
    </xdr:from>
    <xdr:to>
      <xdr:col>12</xdr:col>
      <xdr:colOff>596900</xdr:colOff>
      <xdr:row>66</xdr:row>
      <xdr:rowOff>120650</xdr:rowOff>
    </xdr:to>
    <xdr:cxnSp macro="">
      <xdr:nvCxnSpPr>
        <xdr:cNvPr id="93" name="Conector recto de flecha 92">
          <a:extLst>
            <a:ext uri="{FF2B5EF4-FFF2-40B4-BE49-F238E27FC236}">
              <a16:creationId xmlns:a16="http://schemas.microsoft.com/office/drawing/2014/main" id="{052AD344-75D1-4323-AE61-912D0F8535AB}"/>
            </a:ext>
          </a:extLst>
        </xdr:cNvPr>
        <xdr:cNvCxnSpPr/>
      </xdr:nvCxnSpPr>
      <xdr:spPr>
        <a:xfrm flipV="1">
          <a:off x="8483600" y="5816600"/>
          <a:ext cx="1257300" cy="146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120650</xdr:colOff>
      <xdr:row>67</xdr:row>
      <xdr:rowOff>6350</xdr:rowOff>
    </xdr:from>
    <xdr:to>
      <xdr:col>12</xdr:col>
      <xdr:colOff>603250</xdr:colOff>
      <xdr:row>67</xdr:row>
      <xdr:rowOff>146050</xdr:rowOff>
    </xdr:to>
    <xdr:cxnSp macro="">
      <xdr:nvCxnSpPr>
        <xdr:cNvPr id="94" name="Conector recto de flecha 93">
          <a:extLst>
            <a:ext uri="{FF2B5EF4-FFF2-40B4-BE49-F238E27FC236}">
              <a16:creationId xmlns:a16="http://schemas.microsoft.com/office/drawing/2014/main" id="{16916341-5002-46F0-81E6-299FDFE2D979}"/>
            </a:ext>
          </a:extLst>
        </xdr:cNvPr>
        <xdr:cNvCxnSpPr/>
      </xdr:nvCxnSpPr>
      <xdr:spPr>
        <a:xfrm>
          <a:off x="8502650" y="6038850"/>
          <a:ext cx="1244600" cy="139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177800</xdr:colOff>
      <xdr:row>68</xdr:row>
      <xdr:rowOff>25400</xdr:rowOff>
    </xdr:from>
    <xdr:to>
      <xdr:col>12</xdr:col>
      <xdr:colOff>609600</xdr:colOff>
      <xdr:row>69</xdr:row>
      <xdr:rowOff>101600</xdr:rowOff>
    </xdr:to>
    <xdr:cxnSp macro="">
      <xdr:nvCxnSpPr>
        <xdr:cNvPr id="95" name="Conector recto de flecha 94">
          <a:extLst>
            <a:ext uri="{FF2B5EF4-FFF2-40B4-BE49-F238E27FC236}">
              <a16:creationId xmlns:a16="http://schemas.microsoft.com/office/drawing/2014/main" id="{8410C409-B41A-4B10-AD87-31F6D5EAB17C}"/>
            </a:ext>
          </a:extLst>
        </xdr:cNvPr>
        <xdr:cNvCxnSpPr/>
      </xdr:nvCxnSpPr>
      <xdr:spPr>
        <a:xfrm flipV="1">
          <a:off x="8559800" y="6248400"/>
          <a:ext cx="1193800" cy="26670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69</xdr:row>
      <xdr:rowOff>171450</xdr:rowOff>
    </xdr:from>
    <xdr:to>
      <xdr:col>12</xdr:col>
      <xdr:colOff>622300</xdr:colOff>
      <xdr:row>70</xdr:row>
      <xdr:rowOff>0</xdr:rowOff>
    </xdr:to>
    <xdr:cxnSp macro="">
      <xdr:nvCxnSpPr>
        <xdr:cNvPr id="96" name="Conector recto de flecha 95">
          <a:extLst>
            <a:ext uri="{FF2B5EF4-FFF2-40B4-BE49-F238E27FC236}">
              <a16:creationId xmlns:a16="http://schemas.microsoft.com/office/drawing/2014/main" id="{1E941477-401F-4A03-ADCC-006E7B41FE90}"/>
            </a:ext>
          </a:extLst>
        </xdr:cNvPr>
        <xdr:cNvCxnSpPr/>
      </xdr:nvCxnSpPr>
      <xdr:spPr>
        <a:xfrm flipV="1">
          <a:off x="8591550" y="6584950"/>
          <a:ext cx="1174750" cy="190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69849</xdr:colOff>
      <xdr:row>62</xdr:row>
      <xdr:rowOff>64992</xdr:rowOff>
    </xdr:from>
    <xdr:to>
      <xdr:col>3</xdr:col>
      <xdr:colOff>277678</xdr:colOff>
      <xdr:row>64</xdr:row>
      <xdr:rowOff>31749</xdr:rowOff>
    </xdr:to>
    <xdr:pic>
      <xdr:nvPicPr>
        <xdr:cNvPr id="98" name="Imagen 97">
          <a:extLst>
            <a:ext uri="{FF2B5EF4-FFF2-40B4-BE49-F238E27FC236}">
              <a16:creationId xmlns:a16="http://schemas.microsoft.com/office/drawing/2014/main" id="{8AC455EA-0E75-9CFC-6BC7-76C1AEDE8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31849" y="11501342"/>
          <a:ext cx="1731829" cy="347757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15</xdr:row>
      <xdr:rowOff>12700</xdr:rowOff>
    </xdr:from>
    <xdr:to>
      <xdr:col>3</xdr:col>
      <xdr:colOff>716824</xdr:colOff>
      <xdr:row>17</xdr:row>
      <xdr:rowOff>44450</xdr:rowOff>
    </xdr:to>
    <xdr:pic>
      <xdr:nvPicPr>
        <xdr:cNvPr id="101" name="Imagen 100">
          <a:extLst>
            <a:ext uri="{FF2B5EF4-FFF2-40B4-BE49-F238E27FC236}">
              <a16:creationId xmlns:a16="http://schemas.microsoft.com/office/drawing/2014/main" id="{57694093-5D69-41B7-8BD3-DBCE54E1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571750" y="2774950"/>
          <a:ext cx="431074" cy="412750"/>
        </a:xfrm>
        <a:prstGeom prst="rect">
          <a:avLst/>
        </a:prstGeom>
      </xdr:spPr>
    </xdr:pic>
    <xdr:clientData/>
  </xdr:twoCellAnchor>
  <xdr:oneCellAnchor>
    <xdr:from>
      <xdr:col>2</xdr:col>
      <xdr:colOff>206375</xdr:colOff>
      <xdr:row>15</xdr:row>
      <xdr:rowOff>123825</xdr:rowOff>
    </xdr:from>
    <xdr:ext cx="625428" cy="20922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4" name="CuadroTexto 103">
              <a:extLst>
                <a:ext uri="{FF2B5EF4-FFF2-40B4-BE49-F238E27FC236}">
                  <a16:creationId xmlns:a16="http://schemas.microsoft.com/office/drawing/2014/main" id="{B6556571-16F3-69BD-248C-D6DD31A03881}"/>
                </a:ext>
              </a:extLst>
            </xdr:cNvPr>
            <xdr:cNvSpPr txBox="1"/>
          </xdr:nvSpPr>
          <xdr:spPr>
            <a:xfrm>
              <a:off x="1730375" y="2886075"/>
              <a:ext cx="625428" cy="209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100" b="0" i="1">
                        <a:latin typeface="Cambria Math" panose="02040503050406030204" pitchFamily="18" charset="0"/>
                      </a:rPr>
                      <m:t>𝑢</m:t>
                    </m:r>
                    <m:r>
                      <a:rPr lang="es-ES" sz="1100" b="0" i="1">
                        <a:latin typeface="Cambria Math" panose="02040503050406030204" pitchFamily="18" charset="0"/>
                      </a:rPr>
                      <m:t>=</m:t>
                    </m:r>
                    <m:sSup>
                      <m:sSupPr>
                        <m:ctrlPr>
                          <a:rPr lang="es-ES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ES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e>
                      <m:sup>
                        <m:r>
                          <a:rPr lang="es-E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𝜎</m:t>
                        </m:r>
                        <m:rad>
                          <m:radPr>
                            <m:degHide m:val="on"/>
                            <m:ctrlPr>
                              <a:rPr lang="es-E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radPr>
                          <m:deg/>
                          <m:e>
                            <m:r>
                              <a:rPr lang="es-E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∆</m:t>
                            </m:r>
                            <m:r>
                              <a:rPr lang="es-E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𝑡</m:t>
                            </m:r>
                          </m:e>
                        </m:rad>
                      </m:sup>
                    </m:sSup>
                  </m:oMath>
                </m:oMathPara>
              </a14:m>
              <a:endParaRPr lang="es-CL" sz="1100"/>
            </a:p>
          </xdr:txBody>
        </xdr:sp>
      </mc:Choice>
      <mc:Fallback>
        <xdr:sp macro="" textlink="">
          <xdr:nvSpPr>
            <xdr:cNvPr id="104" name="CuadroTexto 103">
              <a:extLst>
                <a:ext uri="{FF2B5EF4-FFF2-40B4-BE49-F238E27FC236}">
                  <a16:creationId xmlns:a16="http://schemas.microsoft.com/office/drawing/2014/main" id="{B6556571-16F3-69BD-248C-D6DD31A03881}"/>
                </a:ext>
              </a:extLst>
            </xdr:cNvPr>
            <xdr:cNvSpPr txBox="1"/>
          </xdr:nvSpPr>
          <xdr:spPr>
            <a:xfrm>
              <a:off x="1730375" y="2886075"/>
              <a:ext cx="625428" cy="209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ES" sz="1100" b="0" i="0">
                  <a:latin typeface="Cambria Math" panose="02040503050406030204" pitchFamily="18" charset="0"/>
                </a:rPr>
                <a:t>𝑢=𝑒^(</a:t>
              </a:r>
              <a:r>
                <a:rPr lang="es-E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𝜎√∆𝑡)</a:t>
              </a:r>
              <a:endParaRPr lang="es-C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603A2-F4A6-47CA-A910-A63FA0E31D14}">
  <dimension ref="K14:U63"/>
  <sheetViews>
    <sheetView showGridLines="0" tabSelected="1" topLeftCell="J1" workbookViewId="0">
      <selection activeCell="N21" sqref="N21"/>
    </sheetView>
  </sheetViews>
  <sheetFormatPr baseColWidth="10" defaultRowHeight="14.5" x14ac:dyDescent="0.35"/>
  <cols>
    <col min="1" max="9" width="0" hidden="1" customWidth="1"/>
    <col min="11" max="11" width="6.1796875" bestFit="1" customWidth="1"/>
    <col min="17" max="17" width="11.08984375" bestFit="1" customWidth="1"/>
    <col min="19" max="19" width="11.08984375" bestFit="1" customWidth="1"/>
  </cols>
  <sheetData>
    <row r="14" spans="11:19" x14ac:dyDescent="0.35">
      <c r="K14" t="s">
        <v>21</v>
      </c>
    </row>
    <row r="16" spans="11:19" x14ac:dyDescent="0.35">
      <c r="K16" s="12" t="s">
        <v>20</v>
      </c>
      <c r="L16" s="12"/>
      <c r="N16" s="4" t="s">
        <v>0</v>
      </c>
      <c r="O16" s="4"/>
      <c r="P16" s="4" t="s">
        <v>1</v>
      </c>
      <c r="Q16" s="4"/>
      <c r="R16" s="4"/>
      <c r="S16" s="4" t="s">
        <v>2</v>
      </c>
    </row>
    <row r="17" spans="11:21" ht="15" thickBot="1" x14ac:dyDescent="0.4">
      <c r="K17" s="12"/>
      <c r="L17" s="12"/>
    </row>
    <row r="18" spans="11:21" ht="15" thickBot="1" x14ac:dyDescent="0.4">
      <c r="K18" s="12"/>
      <c r="L18" s="12"/>
      <c r="S18" s="11">
        <f>P19*L20</f>
        <v>38.587499999999999</v>
      </c>
    </row>
    <row r="19" spans="11:21" ht="15" thickBot="1" x14ac:dyDescent="0.4">
      <c r="P19" s="11">
        <f>N21*L20</f>
        <v>36.75</v>
      </c>
      <c r="S19" s="1"/>
    </row>
    <row r="20" spans="11:21" ht="15" thickBot="1" x14ac:dyDescent="0.4">
      <c r="K20" s="6" t="s">
        <v>3</v>
      </c>
      <c r="L20" s="7">
        <f>(1+5%)</f>
        <v>1.05</v>
      </c>
      <c r="P20" s="1"/>
      <c r="S20" s="1"/>
    </row>
    <row r="21" spans="11:21" ht="15" thickBot="1" x14ac:dyDescent="0.4">
      <c r="K21" s="8" t="s">
        <v>4</v>
      </c>
      <c r="L21" s="9">
        <f>1-9%</f>
        <v>0.91</v>
      </c>
      <c r="N21" s="10">
        <v>35</v>
      </c>
      <c r="P21" s="1"/>
      <c r="S21" s="11">
        <f>P19*L21</f>
        <v>33.442500000000003</v>
      </c>
    </row>
    <row r="22" spans="11:21" ht="15" thickBot="1" x14ac:dyDescent="0.4">
      <c r="P22" s="1"/>
      <c r="S22" s="1"/>
    </row>
    <row r="23" spans="11:21" ht="15" thickBot="1" x14ac:dyDescent="0.4">
      <c r="P23" s="11">
        <f>N21*L21</f>
        <v>31.85</v>
      </c>
      <c r="S23" s="1"/>
    </row>
    <row r="24" spans="11:21" ht="15" thickBot="1" x14ac:dyDescent="0.4">
      <c r="S24" s="11">
        <f>P23*L21</f>
        <v>28.983500000000003</v>
      </c>
    </row>
    <row r="25" spans="11:21" x14ac:dyDescent="0.35">
      <c r="S25" s="1"/>
    </row>
    <row r="27" spans="11:21" x14ac:dyDescent="0.35">
      <c r="K27" t="s">
        <v>22</v>
      </c>
      <c r="N27" s="4"/>
      <c r="O27" s="4"/>
      <c r="P27" s="4"/>
      <c r="Q27" s="4"/>
      <c r="R27" s="4"/>
      <c r="S27" s="4"/>
    </row>
    <row r="29" spans="11:21" x14ac:dyDescent="0.35">
      <c r="N29" s="4" t="s">
        <v>0</v>
      </c>
      <c r="O29" s="4"/>
      <c r="P29" s="4" t="s">
        <v>1</v>
      </c>
      <c r="Q29" s="4"/>
      <c r="R29" s="4"/>
      <c r="S29" s="4" t="s">
        <v>2</v>
      </c>
      <c r="U29" t="s">
        <v>23</v>
      </c>
    </row>
    <row r="30" spans="11:21" ht="15" thickBot="1" x14ac:dyDescent="0.4"/>
    <row r="31" spans="11:21" ht="15" thickBot="1" x14ac:dyDescent="0.4">
      <c r="K31" s="6" t="s">
        <v>5</v>
      </c>
      <c r="L31" s="13">
        <v>0.03</v>
      </c>
      <c r="S31" s="11">
        <f>MAX($L$34-S18,0)</f>
        <v>0</v>
      </c>
    </row>
    <row r="32" spans="11:21" ht="15" thickBot="1" x14ac:dyDescent="0.4">
      <c r="K32" s="14" t="s">
        <v>6</v>
      </c>
      <c r="L32" s="15">
        <v>2</v>
      </c>
    </row>
    <row r="33" spans="11:21" ht="15" thickBot="1" x14ac:dyDescent="0.4">
      <c r="K33" s="14" t="s">
        <v>7</v>
      </c>
      <c r="L33" s="15">
        <v>1</v>
      </c>
      <c r="P33" s="11">
        <f>($L$40*S31+(1-$L$40)*S34)*EXP(-$L$31*$L$33)</f>
        <v>0.61746996503351492</v>
      </c>
    </row>
    <row r="34" spans="11:21" ht="15" thickBot="1" x14ac:dyDescent="0.4">
      <c r="K34" s="8" t="s">
        <v>8</v>
      </c>
      <c r="L34" s="16">
        <v>38</v>
      </c>
      <c r="N34" s="11">
        <f>($L$40*P33+(1-$L$40)*P36)*EXP(-$L$31*$L$33)</f>
        <v>1.1966338722046872</v>
      </c>
      <c r="S34" s="11">
        <f>MAX($L$34-S21,0)</f>
        <v>4.5574999999999974</v>
      </c>
    </row>
    <row r="35" spans="11:21" ht="15" thickBot="1" x14ac:dyDescent="0.4"/>
    <row r="36" spans="11:21" ht="15" thickBot="1" x14ac:dyDescent="0.4">
      <c r="P36" s="11">
        <f>($L$40*S34+(1-$L$40)*S37)*EXP(-$L$31*$L$33)</f>
        <v>5.0269302748433065</v>
      </c>
    </row>
    <row r="37" spans="11:21" ht="15" thickBot="1" x14ac:dyDescent="0.4">
      <c r="P37" s="1"/>
      <c r="S37" s="11">
        <f>MAX($L$34-S24,0)</f>
        <v>9.0164999999999971</v>
      </c>
    </row>
    <row r="38" spans="11:21" x14ac:dyDescent="0.35">
      <c r="K38" t="s">
        <v>24</v>
      </c>
    </row>
    <row r="39" spans="11:21" ht="15" thickBot="1" x14ac:dyDescent="0.4"/>
    <row r="40" spans="11:21" ht="15" thickBot="1" x14ac:dyDescent="0.4">
      <c r="K40" s="17" t="s">
        <v>9</v>
      </c>
      <c r="L40" s="18">
        <f>(EXP(L31*L33)-L21)/(L20-L21)</f>
        <v>0.8603895282394064</v>
      </c>
    </row>
    <row r="46" spans="11:21" x14ac:dyDescent="0.35">
      <c r="N46" s="4" t="s">
        <v>0</v>
      </c>
      <c r="O46" s="4"/>
      <c r="P46" s="4" t="s">
        <v>1</v>
      </c>
      <c r="Q46" s="4"/>
      <c r="R46" s="4"/>
      <c r="S46" s="4" t="s">
        <v>2</v>
      </c>
      <c r="U46" t="s">
        <v>26</v>
      </c>
    </row>
    <row r="47" spans="11:21" ht="15" thickBot="1" x14ac:dyDescent="0.4"/>
    <row r="48" spans="11:21" ht="15" thickBot="1" x14ac:dyDescent="0.4">
      <c r="S48" s="11">
        <f>MAX(S18-$L$34,0)</f>
        <v>0.58749999999999858</v>
      </c>
    </row>
    <row r="49" spans="12:19" ht="15" thickBot="1" x14ac:dyDescent="0.4"/>
    <row r="50" spans="12:19" ht="15" thickBot="1" x14ac:dyDescent="0.4">
      <c r="P50" s="11">
        <f>($L$40*S48+(1-$L$40)*S51)*EXP(-$L$31*$L$33)</f>
        <v>0.49053969019020477</v>
      </c>
    </row>
    <row r="51" spans="12:19" ht="15" thickBot="1" x14ac:dyDescent="0.4">
      <c r="N51" s="11">
        <f>($L$40*P50+(1-$L$40)*P53)*EXP(-$L$31*$L$33)</f>
        <v>0.40958159600323862</v>
      </c>
      <c r="S51" s="11">
        <f>MAX(S21-$L$34,0)</f>
        <v>0</v>
      </c>
    </row>
    <row r="52" spans="12:19" ht="15" thickBot="1" x14ac:dyDescent="0.4"/>
    <row r="53" spans="12:19" ht="15" thickBot="1" x14ac:dyDescent="0.4">
      <c r="P53" s="11">
        <f>($L$40*S51+(1-$L$40)*S54)*EXP(-$L$31*$L$33)</f>
        <v>0</v>
      </c>
    </row>
    <row r="54" spans="12:19" ht="15" thickBot="1" x14ac:dyDescent="0.4">
      <c r="P54" s="1"/>
      <c r="S54" s="11">
        <f>MAX(S24-$L$34,0)</f>
        <v>0</v>
      </c>
    </row>
    <row r="57" spans="12:19" x14ac:dyDescent="0.35">
      <c r="L57" t="s">
        <v>25</v>
      </c>
    </row>
    <row r="61" spans="12:19" x14ac:dyDescent="0.35">
      <c r="O61" s="1">
        <f>N34+N21</f>
        <v>36.196633872204686</v>
      </c>
      <c r="P61" s="1">
        <f>N51+L34*EXP(-L31*L32)</f>
        <v>36.196633872204686</v>
      </c>
      <c r="S61" t="b">
        <f>O61=P61</f>
        <v>1</v>
      </c>
    </row>
    <row r="63" spans="12:19" x14ac:dyDescent="0.35">
      <c r="L63" t="s">
        <v>27</v>
      </c>
    </row>
  </sheetData>
  <mergeCells count="1">
    <mergeCell ref="K16:L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11078-BF03-4511-867E-F5FD01947498}">
  <dimension ref="B8:N70"/>
  <sheetViews>
    <sheetView showGridLines="0" topLeftCell="A21" zoomScaleNormal="100" workbookViewId="0">
      <selection activeCell="L28" sqref="L28"/>
    </sheetView>
  </sheetViews>
  <sheetFormatPr baseColWidth="10" defaultRowHeight="14.5" x14ac:dyDescent="0.35"/>
  <cols>
    <col min="6" max="6" width="11.08984375" bestFit="1" customWidth="1"/>
  </cols>
  <sheetData>
    <row r="8" spans="3:14" x14ac:dyDescent="0.35">
      <c r="K8">
        <f>EXP(35%*SQRT(1/12))</f>
        <v>1.1063167971351291</v>
      </c>
    </row>
    <row r="14" spans="3:14" x14ac:dyDescent="0.35">
      <c r="F14" t="s">
        <v>28</v>
      </c>
    </row>
    <row r="15" spans="3:14" x14ac:dyDescent="0.35">
      <c r="C15" t="s">
        <v>30</v>
      </c>
      <c r="F15" s="4" t="s">
        <v>0</v>
      </c>
      <c r="G15" s="4"/>
      <c r="H15" s="4" t="s">
        <v>11</v>
      </c>
      <c r="I15" s="4"/>
      <c r="J15" s="4"/>
      <c r="K15" s="4" t="s">
        <v>12</v>
      </c>
      <c r="L15" s="4"/>
      <c r="M15" s="4"/>
      <c r="N15" s="4" t="s">
        <v>13</v>
      </c>
    </row>
    <row r="16" spans="3:14" ht="15" thickBot="1" x14ac:dyDescent="0.4"/>
    <row r="17" spans="3:14" ht="15" thickBot="1" x14ac:dyDescent="0.4">
      <c r="K17" s="11">
        <f>H18*D19</f>
        <v>147.44963301224595</v>
      </c>
      <c r="N17" s="11">
        <f>K17*D19</f>
        <v>160.78839548203086</v>
      </c>
    </row>
    <row r="18" spans="3:14" ht="15" thickBot="1" x14ac:dyDescent="0.4">
      <c r="H18" s="11">
        <f>F20*D19</f>
        <v>135.21743413302332</v>
      </c>
      <c r="K18" s="1"/>
    </row>
    <row r="19" spans="3:14" ht="19" customHeight="1" thickBot="1" x14ac:dyDescent="0.4">
      <c r="C19" s="6" t="s">
        <v>3</v>
      </c>
      <c r="D19" s="7">
        <f>EXP(D23*SQRT(D26))</f>
        <v>1.0904631784921235</v>
      </c>
      <c r="H19" s="1"/>
      <c r="K19" s="1"/>
      <c r="N19" s="11">
        <f>K17*D20</f>
        <v>135.21743413302332</v>
      </c>
    </row>
    <row r="20" spans="3:14" ht="15" thickBot="1" x14ac:dyDescent="0.4">
      <c r="C20" s="8" t="s">
        <v>4</v>
      </c>
      <c r="D20" s="9">
        <f>1/D19</f>
        <v>0.91704151017990843</v>
      </c>
      <c r="F20" s="10">
        <v>124</v>
      </c>
      <c r="H20" s="1"/>
      <c r="K20" s="11">
        <f>H18*D20</f>
        <v>124</v>
      </c>
      <c r="N20" s="1"/>
    </row>
    <row r="21" spans="3:14" ht="15" thickBot="1" x14ac:dyDescent="0.4">
      <c r="D21" s="2"/>
      <c r="H21" s="1"/>
      <c r="K21" s="1"/>
      <c r="N21" s="11">
        <f>K20*D20</f>
        <v>113.71314726230864</v>
      </c>
    </row>
    <row r="22" spans="3:14" ht="15" thickBot="1" x14ac:dyDescent="0.4">
      <c r="H22" s="11">
        <f>F20*D20</f>
        <v>113.71314726230864</v>
      </c>
      <c r="K22" s="1"/>
      <c r="N22" s="1"/>
    </row>
    <row r="23" spans="3:14" ht="15" thickBot="1" x14ac:dyDescent="0.4">
      <c r="C23" s="6" t="s">
        <v>10</v>
      </c>
      <c r="D23" s="13">
        <v>0.3</v>
      </c>
      <c r="K23" s="11">
        <f>H22*D20</f>
        <v>104.27967629273783</v>
      </c>
      <c r="N23" s="1"/>
    </row>
    <row r="24" spans="3:14" ht="15" thickBot="1" x14ac:dyDescent="0.4">
      <c r="C24" s="14" t="s">
        <v>5</v>
      </c>
      <c r="D24" s="20">
        <v>0.03</v>
      </c>
      <c r="N24" s="11">
        <f>K23*D20</f>
        <v>95.628791828564303</v>
      </c>
    </row>
    <row r="25" spans="3:14" x14ac:dyDescent="0.35">
      <c r="C25" s="14" t="s">
        <v>6</v>
      </c>
      <c r="D25" s="15">
        <f>3/12</f>
        <v>0.25</v>
      </c>
    </row>
    <row r="26" spans="3:14" x14ac:dyDescent="0.35">
      <c r="C26" s="14" t="s">
        <v>7</v>
      </c>
      <c r="D26" s="21">
        <f>1/12</f>
        <v>8.3333333333333329E-2</v>
      </c>
      <c r="F26" t="s">
        <v>29</v>
      </c>
    </row>
    <row r="27" spans="3:14" x14ac:dyDescent="0.35">
      <c r="C27" s="14" t="s">
        <v>8</v>
      </c>
      <c r="D27" s="15">
        <v>160</v>
      </c>
      <c r="F27" s="4" t="s">
        <v>0</v>
      </c>
      <c r="G27" s="4"/>
      <c r="H27" s="4" t="s">
        <v>11</v>
      </c>
      <c r="I27" s="4"/>
      <c r="J27" s="4"/>
      <c r="K27" s="4" t="s">
        <v>12</v>
      </c>
      <c r="L27" s="4"/>
      <c r="M27" s="4"/>
      <c r="N27" s="4" t="s">
        <v>13</v>
      </c>
    </row>
    <row r="28" spans="3:14" ht="15" thickBot="1" x14ac:dyDescent="0.4">
      <c r="C28" s="8" t="s">
        <v>9</v>
      </c>
      <c r="D28" s="9">
        <f>(EXP(D24*D26)-D20)/(D19-D20)</f>
        <v>0.49279665140822093</v>
      </c>
    </row>
    <row r="29" spans="3:14" ht="15" thickBot="1" x14ac:dyDescent="0.4">
      <c r="D29" s="3"/>
      <c r="K29" s="11">
        <f>($D$28*N29+(1-$D$28)*N31)*EXP(-$D$24*$D$26)</f>
        <v>12.538415141353656</v>
      </c>
      <c r="N29" s="11">
        <f>MAX($D$27-N17,0)</f>
        <v>0</v>
      </c>
    </row>
    <row r="30" spans="3:14" ht="15" thickBot="1" x14ac:dyDescent="0.4"/>
    <row r="31" spans="3:14" ht="15" thickBot="1" x14ac:dyDescent="0.4">
      <c r="H31" s="11">
        <f>($D$28*K29+(1-$D$28)*K32)*EXP(-$D$24*$D$26)</f>
        <v>24.175068315092638</v>
      </c>
      <c r="N31" s="11">
        <f>MAX($D$27-N19,0)</f>
        <v>24.782565866976682</v>
      </c>
    </row>
    <row r="32" spans="3:14" ht="15" thickBot="1" x14ac:dyDescent="0.4">
      <c r="F32" s="19">
        <f>($D$28*H31+(1-$D$28)*H34)*EXP(-$D$24*$D$26)</f>
        <v>34.898134971792736</v>
      </c>
      <c r="K32" s="11">
        <f>($D$28*N31+(1-$D$28)*N33)*EXP(-$D$24*$D$26)</f>
        <v>35.600499583593603</v>
      </c>
      <c r="N32" s="1"/>
    </row>
    <row r="33" spans="7:14" ht="15" thickBot="1" x14ac:dyDescent="0.4">
      <c r="N33" s="11">
        <f>MAX($D$27-N21,0)</f>
        <v>46.286852737691362</v>
      </c>
    </row>
    <row r="34" spans="7:14" ht="15" thickBot="1" x14ac:dyDescent="0.4">
      <c r="H34" s="11">
        <f>($D$28*K32+(1-$D$28)*K35)*EXP(-$D$24*$D$26)</f>
        <v>45.488849408520494</v>
      </c>
    </row>
    <row r="35" spans="7:14" ht="15" thickBot="1" x14ac:dyDescent="0.4">
      <c r="H35" s="1"/>
      <c r="K35" s="11">
        <f>($D$28*N33+(1-$D$28)*N35)*EXP(-$D$24*$D$26)</f>
        <v>55.32082329085577</v>
      </c>
      <c r="N35" s="11">
        <f>MAX($D$27-N24,0)</f>
        <v>64.371208171435697</v>
      </c>
    </row>
    <row r="41" spans="7:14" ht="15" thickBot="1" x14ac:dyDescent="0.4"/>
    <row r="42" spans="7:14" x14ac:dyDescent="0.35">
      <c r="G42" s="6" t="s">
        <v>14</v>
      </c>
      <c r="H42" s="36">
        <f>(LN(F20/(D27*EXP(-D24*D25))))/(D23*SQRT(D25)) + (D23*SQRT(D25))/2</f>
        <v>-1.5742816641919344</v>
      </c>
    </row>
    <row r="43" spans="7:14" ht="15" thickBot="1" x14ac:dyDescent="0.4">
      <c r="G43" s="8" t="s">
        <v>15</v>
      </c>
      <c r="H43" s="37">
        <f>H42-D23*SQRT(D25)</f>
        <v>-1.7242816641919343</v>
      </c>
    </row>
    <row r="45" spans="7:14" x14ac:dyDescent="0.35">
      <c r="G45" t="s">
        <v>16</v>
      </c>
    </row>
    <row r="49" spans="2:14" ht="15" thickBot="1" x14ac:dyDescent="0.4"/>
    <row r="50" spans="2:14" ht="15" thickBot="1" x14ac:dyDescent="0.4">
      <c r="G50" s="22" t="s">
        <v>17</v>
      </c>
      <c r="H50" s="23">
        <f>F20*_xlfn.NORM.S.DIST(H42,1) - D27*_xlfn.NORM.S.DIST(H43,1)*EXP(-D24*D25)</f>
        <v>0.4342290862764937</v>
      </c>
    </row>
    <row r="52" spans="2:14" x14ac:dyDescent="0.35">
      <c r="G52" t="s">
        <v>18</v>
      </c>
      <c r="N52" s="1"/>
    </row>
    <row r="53" spans="2:14" ht="15" thickBot="1" x14ac:dyDescent="0.4"/>
    <row r="54" spans="2:14" ht="15" thickBot="1" x14ac:dyDescent="0.4">
      <c r="G54" t="s">
        <v>31</v>
      </c>
      <c r="K54" s="17" t="s">
        <v>19</v>
      </c>
      <c r="L54" s="25">
        <f>H50+D27*EXP(-D24*D25)- F20</f>
        <v>35.238717857338656</v>
      </c>
      <c r="N54" s="1"/>
    </row>
    <row r="55" spans="2:14" x14ac:dyDescent="0.35">
      <c r="K55" s="5"/>
      <c r="L55" s="5"/>
      <c r="N55" s="1"/>
    </row>
    <row r="56" spans="2:14" x14ac:dyDescent="0.35">
      <c r="K56" s="5"/>
      <c r="L56" s="5"/>
      <c r="N56" s="1"/>
    </row>
    <row r="57" spans="2:14" x14ac:dyDescent="0.35">
      <c r="K57" s="5"/>
      <c r="L57" s="5"/>
      <c r="N57" s="1"/>
    </row>
    <row r="58" spans="2:14" x14ac:dyDescent="0.35">
      <c r="K58" s="5"/>
      <c r="L58" s="5"/>
      <c r="N58" s="1"/>
    </row>
    <row r="59" spans="2:14" x14ac:dyDescent="0.35">
      <c r="B59" s="28" t="s">
        <v>33</v>
      </c>
      <c r="C59" s="28"/>
      <c r="D59" s="28"/>
    </row>
    <row r="60" spans="2:14" ht="17" customHeight="1" x14ac:dyDescent="0.35">
      <c r="B60" s="28"/>
      <c r="C60" s="28"/>
      <c r="D60" s="28"/>
      <c r="F60" t="s">
        <v>32</v>
      </c>
    </row>
    <row r="61" spans="2:14" ht="17" customHeight="1" thickBot="1" x14ac:dyDescent="0.4">
      <c r="B61" s="35"/>
      <c r="C61" s="35"/>
      <c r="D61" s="35"/>
    </row>
    <row r="62" spans="2:14" x14ac:dyDescent="0.35">
      <c r="B62" s="34" t="s">
        <v>34</v>
      </c>
      <c r="C62" s="26"/>
      <c r="D62" s="24"/>
      <c r="F62" s="4" t="s">
        <v>0</v>
      </c>
      <c r="G62" s="4"/>
      <c r="H62" s="4" t="s">
        <v>11</v>
      </c>
      <c r="I62" s="4"/>
      <c r="J62" s="4"/>
      <c r="K62" s="4" t="s">
        <v>12</v>
      </c>
      <c r="L62" s="4"/>
      <c r="M62" s="4"/>
      <c r="N62" s="4" t="s">
        <v>13</v>
      </c>
    </row>
    <row r="63" spans="2:14" ht="15" thickBot="1" x14ac:dyDescent="0.4">
      <c r="B63" s="14"/>
      <c r="C63" s="5"/>
      <c r="D63" s="15"/>
    </row>
    <row r="64" spans="2:14" ht="15" thickBot="1" x14ac:dyDescent="0.4">
      <c r="B64" s="14"/>
      <c r="C64" s="5"/>
      <c r="D64" s="15"/>
      <c r="K64" s="11">
        <f>MAX(($D$28*N64+(1-$D$28)*N66)*EXP(-$D$24*$D$26),MAX($D$27-K17,0))</f>
        <v>12.550366987754046</v>
      </c>
      <c r="N64" s="11">
        <f>MAX($D$27-N17,0)</f>
        <v>0</v>
      </c>
    </row>
    <row r="65" spans="2:14" ht="15" thickBot="1" x14ac:dyDescent="0.4">
      <c r="B65" s="14"/>
      <c r="C65" s="5"/>
      <c r="D65" s="15"/>
    </row>
    <row r="66" spans="2:14" ht="15" thickBot="1" x14ac:dyDescent="0.4">
      <c r="B66" s="33" t="s">
        <v>35</v>
      </c>
      <c r="C66" s="5"/>
      <c r="D66" s="15"/>
      <c r="H66" s="11">
        <f>MAX(($D$28*K64+(1-$D$28)*K67)*EXP(-$D$24*$D$26),MAX($D$27-H18,0))</f>
        <v>24.782565866976682</v>
      </c>
      <c r="N66" s="11">
        <f>MAX($D$27-N19,0)</f>
        <v>24.782565866976682</v>
      </c>
    </row>
    <row r="67" spans="2:14" ht="15" customHeight="1" thickBot="1" x14ac:dyDescent="0.4">
      <c r="B67" s="27" t="s">
        <v>36</v>
      </c>
      <c r="C67" s="28"/>
      <c r="D67" s="29"/>
      <c r="F67" s="11">
        <f>($D$28*H66+(1-$D$28)*H69)*EXP(-$D$24*$D$26)</f>
        <v>35.600499583593603</v>
      </c>
      <c r="K67" s="11">
        <f>MAX(($D$28*N66+(1-$D$28)*N68)*EXP(-$D$24*$D$26),MAX($D$27-K20,0))</f>
        <v>36</v>
      </c>
      <c r="N67" s="1"/>
    </row>
    <row r="68" spans="2:14" ht="15" thickBot="1" x14ac:dyDescent="0.4">
      <c r="B68" s="30"/>
      <c r="C68" s="31"/>
      <c r="D68" s="32"/>
      <c r="N68" s="11">
        <f>MAX($D$27-N21,0)</f>
        <v>46.286852737691362</v>
      </c>
    </row>
    <row r="69" spans="2:14" ht="15" thickBot="1" x14ac:dyDescent="0.4">
      <c r="H69" s="11">
        <f>MAX(($D$28*K67+(1-$D$28)*K70)*EXP(-$D$24*$D$26),MAX($D$27-H22,0))</f>
        <v>46.286852737691362</v>
      </c>
    </row>
    <row r="70" spans="2:14" ht="15" thickBot="1" x14ac:dyDescent="0.4">
      <c r="H70" s="1"/>
      <c r="K70" s="11">
        <f>MAX(($D$28*N68+(1-$D$28)*N70)*EXP(-$D$24*$D$26),MAX($D$27-K23,0))</f>
        <v>55.720323707262168</v>
      </c>
      <c r="N70" s="11">
        <f>MAX($D$27-N24,0)</f>
        <v>64.371208171435697</v>
      </c>
    </row>
  </sheetData>
  <mergeCells count="2">
    <mergeCell ref="B67:D68"/>
    <mergeCell ref="B59:D6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</vt:lpstr>
      <vt:lpstr>P2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Guillen</dc:creator>
  <cp:lastModifiedBy>Josue Guillen</cp:lastModifiedBy>
  <dcterms:created xsi:type="dcterms:W3CDTF">2024-07-02T19:49:02Z</dcterms:created>
  <dcterms:modified xsi:type="dcterms:W3CDTF">2024-07-06T14:32:52Z</dcterms:modified>
</cp:coreProperties>
</file>