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omments3.xml" ContentType="application/vnd.openxmlformats-officedocument.spreadsheetml.comment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4.xml" ContentType="application/vnd.openxmlformats-officedocument.drawing+xml"/>
  <Override PartName="/xl/comments4.xml" ContentType="application/vnd.openxmlformats-officedocument.spreadsheetml.comment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D:\Mis cosas\Universidad\11vo semestre\GAF\Auxiliar 8\"/>
    </mc:Choice>
  </mc:AlternateContent>
  <xr:revisionPtr revIDLastSave="0" documentId="13_ncr:1_{80DB528B-17BE-4B8E-A9D8-0772699B8352}" xr6:coauthVersionLast="47" xr6:coauthVersionMax="47" xr10:uidLastSave="{00000000-0000-0000-0000-000000000000}"/>
  <bookViews>
    <workbookView xWindow="-120" yWindow="-120" windowWidth="29040" windowHeight="15720" activeTab="1" xr2:uid="{2D0A33DF-786C-4085-9BE3-9B4105016550}"/>
  </bookViews>
  <sheets>
    <sheet name="P1" sheetId="6" r:id="rId1"/>
    <sheet name="P2" sheetId="7" r:id="rId2"/>
    <sheet name="P3 T fijo" sheetId="9" r:id="rId3"/>
    <sheet name="P3 T variable" sheetId="10" r:id="rId4"/>
  </sheets>
  <definedNames>
    <definedName name="solver_adj" localSheetId="0" hidden="1">'P1'!$I$4:$I$7,'P1'!$I$9,'P1'!$I$10</definedName>
    <definedName name="solver_adj" localSheetId="1" hidden="1">'P2'!$N$2:$N$6</definedName>
    <definedName name="solver_adj" localSheetId="2" hidden="1">'P3 T fijo'!$C$21</definedName>
    <definedName name="solver_adj" localSheetId="3" hidden="1">'P3 T variable'!$D$8:$D$19</definedName>
    <definedName name="solver_cvg" localSheetId="0" hidden="1">0.0001</definedName>
    <definedName name="solver_cvg" localSheetId="1" hidden="1">0.0001</definedName>
    <definedName name="solver_cvg" localSheetId="2" hidden="1">0.0001</definedName>
    <definedName name="solver_cvg" localSheetId="3" hidden="1">0.0001</definedName>
    <definedName name="solver_drv" localSheetId="0" hidden="1">1</definedName>
    <definedName name="solver_drv" localSheetId="1" hidden="1">1</definedName>
    <definedName name="solver_drv" localSheetId="2" hidden="1">1</definedName>
    <definedName name="solver_drv" localSheetId="3" hidden="1">2</definedName>
    <definedName name="solver_eng" localSheetId="0" hidden="1">1</definedName>
    <definedName name="solver_eng" localSheetId="1" hidden="1">1</definedName>
    <definedName name="solver_eng" localSheetId="2" hidden="1">3</definedName>
    <definedName name="solver_eng" localSheetId="3" hidden="1">3</definedName>
    <definedName name="solver_est" localSheetId="0" hidden="1">1</definedName>
    <definedName name="solver_est" localSheetId="1" hidden="1">1</definedName>
    <definedName name="solver_est" localSheetId="2" hidden="1">1</definedName>
    <definedName name="solver_est" localSheetId="3" hidden="1">1</definedName>
    <definedName name="solver_itr" localSheetId="0" hidden="1">2147483647</definedName>
    <definedName name="solver_itr" localSheetId="1" hidden="1">2147483647</definedName>
    <definedName name="solver_itr" localSheetId="2" hidden="1">2147483647</definedName>
    <definedName name="solver_itr" localSheetId="3" hidden="1">2147483647</definedName>
    <definedName name="solver_lhs1" localSheetId="2" hidden="1">'P3 T fijo'!$C$21</definedName>
    <definedName name="solver_lhs1" localSheetId="3" hidden="1">'P3 T variable'!$D$21</definedName>
    <definedName name="solver_lhs2" localSheetId="2" hidden="1">'P3 T fijo'!$C$21</definedName>
    <definedName name="solver_lhs2" localSheetId="3" hidden="1">'P3 T variable'!$D$8:$D$19</definedName>
    <definedName name="solver_lhs3" localSheetId="3" hidden="1">'P3 T variable'!$L$3:$L$4</definedName>
    <definedName name="solver_mip" localSheetId="0" hidden="1">2147483647</definedName>
    <definedName name="solver_mip" localSheetId="1" hidden="1">2147483647</definedName>
    <definedName name="solver_mip" localSheetId="2" hidden="1">2147483647</definedName>
    <definedName name="solver_mip" localSheetId="3" hidden="1">2147483647</definedName>
    <definedName name="solver_mni" localSheetId="0" hidden="1">30</definedName>
    <definedName name="solver_mni" localSheetId="1" hidden="1">30</definedName>
    <definedName name="solver_mni" localSheetId="2" hidden="1">30</definedName>
    <definedName name="solver_mni" localSheetId="3" hidden="1">30</definedName>
    <definedName name="solver_mrt" localSheetId="0" hidden="1">0.075</definedName>
    <definedName name="solver_mrt" localSheetId="1" hidden="1">0.075</definedName>
    <definedName name="solver_mrt" localSheetId="2" hidden="1">0.075</definedName>
    <definedName name="solver_mrt" localSheetId="3" hidden="1">0.075</definedName>
    <definedName name="solver_msl" localSheetId="0" hidden="1">2</definedName>
    <definedName name="solver_msl" localSheetId="1" hidden="1">2</definedName>
    <definedName name="solver_msl" localSheetId="2" hidden="1">2</definedName>
    <definedName name="solver_msl" localSheetId="3" hidden="1">2</definedName>
    <definedName name="solver_neg" localSheetId="0" hidden="1">1</definedName>
    <definedName name="solver_neg" localSheetId="1" hidden="1">2</definedName>
    <definedName name="solver_neg" localSheetId="2" hidden="1">1</definedName>
    <definedName name="solver_neg" localSheetId="3" hidden="1">1</definedName>
    <definedName name="solver_nod" localSheetId="0" hidden="1">2147483647</definedName>
    <definedName name="solver_nod" localSheetId="1" hidden="1">2147483647</definedName>
    <definedName name="solver_nod" localSheetId="2" hidden="1">2147483647</definedName>
    <definedName name="solver_nod" localSheetId="3" hidden="1">2147483647</definedName>
    <definedName name="solver_num" localSheetId="0" hidden="1">0</definedName>
    <definedName name="solver_num" localSheetId="1" hidden="1">0</definedName>
    <definedName name="solver_num" localSheetId="2" hidden="1">2</definedName>
    <definedName name="solver_num" localSheetId="3" hidden="1">2</definedName>
    <definedName name="solver_nwt" localSheetId="0" hidden="1">1</definedName>
    <definedName name="solver_nwt" localSheetId="1" hidden="1">1</definedName>
    <definedName name="solver_nwt" localSheetId="2" hidden="1">1</definedName>
    <definedName name="solver_nwt" localSheetId="3" hidden="1">1</definedName>
    <definedName name="solver_opt" localSheetId="0" hidden="1">'P1'!$I$12</definedName>
    <definedName name="solver_opt" localSheetId="1" hidden="1">'P2'!$N$8</definedName>
    <definedName name="solver_opt" localSheetId="2" hidden="1">'P3 T fijo'!$M$7</definedName>
    <definedName name="solver_opt" localSheetId="3" hidden="1">'P3 T variable'!$M$7</definedName>
    <definedName name="solver_pre" localSheetId="0" hidden="1">0.000001</definedName>
    <definedName name="solver_pre" localSheetId="1" hidden="1">0.000001</definedName>
    <definedName name="solver_pre" localSheetId="2" hidden="1">0.000001</definedName>
    <definedName name="solver_pre" localSheetId="3" hidden="1">0.000001</definedName>
    <definedName name="solver_rbv" localSheetId="0" hidden="1">1</definedName>
    <definedName name="solver_rbv" localSheetId="1" hidden="1">1</definedName>
    <definedName name="solver_rbv" localSheetId="2" hidden="1">1</definedName>
    <definedName name="solver_rbv" localSheetId="3" hidden="1">2</definedName>
    <definedName name="solver_rel1" localSheetId="2" hidden="1">1</definedName>
    <definedName name="solver_rel1" localSheetId="3" hidden="1">2</definedName>
    <definedName name="solver_rel2" localSheetId="2" hidden="1">4</definedName>
    <definedName name="solver_rel2" localSheetId="3" hidden="1">5</definedName>
    <definedName name="solver_rel3" localSheetId="3" hidden="1">4</definedName>
    <definedName name="solver_rhs1" localSheetId="2" hidden="1">6</definedName>
    <definedName name="solver_rhs1" localSheetId="3" hidden="1">2</definedName>
    <definedName name="solver_rhs2" localSheetId="2" hidden="1">"entero"</definedName>
    <definedName name="solver_rhs2" localSheetId="3" hidden="1">"binario"</definedName>
    <definedName name="solver_rhs3" localSheetId="3" hidden="1">"entero"</definedName>
    <definedName name="solver_rlx" localSheetId="0" hidden="1">2</definedName>
    <definedName name="solver_rlx" localSheetId="1" hidden="1">2</definedName>
    <definedName name="solver_rlx" localSheetId="2" hidden="1">2</definedName>
    <definedName name="solver_rlx" localSheetId="3" hidden="1">2</definedName>
    <definedName name="solver_rsd" localSheetId="0" hidden="1">0</definedName>
    <definedName name="solver_rsd" localSheetId="1" hidden="1">0</definedName>
    <definedName name="solver_rsd" localSheetId="2" hidden="1">0</definedName>
    <definedName name="solver_rsd" localSheetId="3" hidden="1">0</definedName>
    <definedName name="solver_scl" localSheetId="0" hidden="1">2</definedName>
    <definedName name="solver_scl" localSheetId="1" hidden="1">1</definedName>
    <definedName name="solver_scl" localSheetId="2" hidden="1">1</definedName>
    <definedName name="solver_scl" localSheetId="3" hidden="1">2</definedName>
    <definedName name="solver_sho" localSheetId="0" hidden="1">2</definedName>
    <definedName name="solver_sho" localSheetId="1" hidden="1">2</definedName>
    <definedName name="solver_sho" localSheetId="2" hidden="1">2</definedName>
    <definedName name="solver_sho" localSheetId="3" hidden="1">2</definedName>
    <definedName name="solver_ssz" localSheetId="0" hidden="1">100</definedName>
    <definedName name="solver_ssz" localSheetId="1" hidden="1">100</definedName>
    <definedName name="solver_ssz" localSheetId="2" hidden="1">100</definedName>
    <definedName name="solver_ssz" localSheetId="3" hidden="1">100</definedName>
    <definedName name="solver_tim" localSheetId="0" hidden="1">2147483647</definedName>
    <definedName name="solver_tim" localSheetId="1" hidden="1">2147483647</definedName>
    <definedName name="solver_tim" localSheetId="2" hidden="1">2147483647</definedName>
    <definedName name="solver_tim" localSheetId="3" hidden="1">2147483647</definedName>
    <definedName name="solver_tol" localSheetId="0" hidden="1">0.01</definedName>
    <definedName name="solver_tol" localSheetId="1" hidden="1">0.01</definedName>
    <definedName name="solver_tol" localSheetId="2" hidden="1">0.01</definedName>
    <definedName name="solver_tol" localSheetId="3" hidden="1">0.01</definedName>
    <definedName name="solver_typ" localSheetId="0" hidden="1">1</definedName>
    <definedName name="solver_typ" localSheetId="1" hidden="1">1</definedName>
    <definedName name="solver_typ" localSheetId="2" hidden="1">1</definedName>
    <definedName name="solver_typ" localSheetId="3" hidden="1">1</definedName>
    <definedName name="solver_val" localSheetId="0" hidden="1">0</definedName>
    <definedName name="solver_val" localSheetId="1" hidden="1">0</definedName>
    <definedName name="solver_val" localSheetId="2" hidden="1">0</definedName>
    <definedName name="solver_val" localSheetId="3" hidden="1">0</definedName>
    <definedName name="solver_ver" localSheetId="0" hidden="1">3</definedName>
    <definedName name="solver_ver" localSheetId="1" hidden="1">3</definedName>
    <definedName name="solver_ver" localSheetId="2" hidden="1">3</definedName>
    <definedName name="solver_ver" localSheetId="3" hidden="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8" i="7" l="1"/>
  <c r="P32" i="7" s="1"/>
  <c r="Q29" i="7" s="1"/>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I105" i="7"/>
  <c r="I106" i="7"/>
  <c r="I107" i="7"/>
  <c r="I108" i="7"/>
  <c r="I109" i="7"/>
  <c r="I110" i="7"/>
  <c r="I111" i="7"/>
  <c r="I112" i="7"/>
  <c r="I113" i="7"/>
  <c r="I114" i="7"/>
  <c r="I115" i="7"/>
  <c r="I116" i="7"/>
  <c r="I117" i="7"/>
  <c r="I118" i="7"/>
  <c r="I119" i="7"/>
  <c r="I120" i="7"/>
  <c r="I121" i="7"/>
  <c r="I122" i="7"/>
  <c r="I123" i="7"/>
  <c r="I124" i="7"/>
  <c r="I125" i="7"/>
  <c r="I126" i="7"/>
  <c r="I127" i="7"/>
  <c r="I128" i="7"/>
  <c r="I129" i="7"/>
  <c r="I130" i="7"/>
  <c r="I131" i="7"/>
  <c r="I132" i="7"/>
  <c r="I133" i="7"/>
  <c r="I134" i="7"/>
  <c r="I135" i="7"/>
  <c r="I136" i="7"/>
  <c r="I137" i="7"/>
  <c r="I138" i="7"/>
  <c r="I139" i="7"/>
  <c r="I140" i="7"/>
  <c r="I141" i="7"/>
  <c r="I142" i="7"/>
  <c r="I143" i="7"/>
  <c r="I144" i="7"/>
  <c r="I145" i="7"/>
  <c r="I146" i="7"/>
  <c r="I147" i="7"/>
  <c r="I148" i="7"/>
  <c r="I149" i="7"/>
  <c r="I150" i="7"/>
  <c r="I151" i="7"/>
  <c r="I152" i="7"/>
  <c r="I153" i="7"/>
  <c r="I154" i="7"/>
  <c r="I155" i="7"/>
  <c r="I156" i="7"/>
  <c r="I157" i="7"/>
  <c r="I158" i="7"/>
  <c r="I159" i="7"/>
  <c r="I160" i="7"/>
  <c r="I161" i="7"/>
  <c r="I162" i="7"/>
  <c r="I163" i="7"/>
  <c r="I164" i="7"/>
  <c r="I165" i="7"/>
  <c r="I166" i="7"/>
  <c r="I167" i="7"/>
  <c r="I168" i="7"/>
  <c r="I169" i="7"/>
  <c r="I170" i="7"/>
  <c r="I171" i="7"/>
  <c r="I172" i="7"/>
  <c r="I32" i="7"/>
  <c r="H34" i="7"/>
  <c r="H35" i="7"/>
  <c r="H36" i="7"/>
  <c r="H37" i="7"/>
  <c r="H38" i="7"/>
  <c r="H39" i="7"/>
  <c r="H40" i="7"/>
  <c r="H41" i="7"/>
  <c r="H42" i="7"/>
  <c r="H43" i="7"/>
  <c r="H44" i="7" s="1"/>
  <c r="H45" i="7" s="1"/>
  <c r="H46" i="7" s="1"/>
  <c r="H47" i="7" s="1"/>
  <c r="H48" i="7" s="1"/>
  <c r="H49" i="7" s="1"/>
  <c r="H50" i="7" s="1"/>
  <c r="H51" i="7" s="1"/>
  <c r="H52" i="7" s="1"/>
  <c r="H53" i="7" s="1"/>
  <c r="H54" i="7" s="1"/>
  <c r="H55" i="7" s="1"/>
  <c r="H56" i="7" s="1"/>
  <c r="H57" i="7" s="1"/>
  <c r="H58" i="7" s="1"/>
  <c r="H59" i="7" s="1"/>
  <c r="H60" i="7" s="1"/>
  <c r="H61" i="7" s="1"/>
  <c r="H62" i="7" s="1"/>
  <c r="H63" i="7" s="1"/>
  <c r="H64" i="7" s="1"/>
  <c r="H65" i="7" s="1"/>
  <c r="H66" i="7" s="1"/>
  <c r="H67" i="7" s="1"/>
  <c r="H68" i="7" s="1"/>
  <c r="H69" i="7" s="1"/>
  <c r="H70" i="7" s="1"/>
  <c r="H71" i="7" s="1"/>
  <c r="H72" i="7" s="1"/>
  <c r="H73" i="7" s="1"/>
  <c r="H74" i="7" s="1"/>
  <c r="H75" i="7" s="1"/>
  <c r="H76" i="7" s="1"/>
  <c r="H77" i="7" s="1"/>
  <c r="H78" i="7" s="1"/>
  <c r="H79" i="7" s="1"/>
  <c r="H80" i="7" s="1"/>
  <c r="H81" i="7" s="1"/>
  <c r="H82" i="7" s="1"/>
  <c r="H83" i="7" s="1"/>
  <c r="H84" i="7" s="1"/>
  <c r="H85" i="7" s="1"/>
  <c r="H86" i="7" s="1"/>
  <c r="H87" i="7" s="1"/>
  <c r="H88" i="7" s="1"/>
  <c r="H89" i="7" s="1"/>
  <c r="H90" i="7" s="1"/>
  <c r="H91" i="7" s="1"/>
  <c r="H92" i="7" s="1"/>
  <c r="H93" i="7" s="1"/>
  <c r="H94" i="7" s="1"/>
  <c r="H95" i="7" s="1"/>
  <c r="H96" i="7" s="1"/>
  <c r="H97" i="7" s="1"/>
  <c r="H98" i="7" s="1"/>
  <c r="H99" i="7" s="1"/>
  <c r="H100" i="7" s="1"/>
  <c r="H101" i="7" s="1"/>
  <c r="H102" i="7" s="1"/>
  <c r="H103" i="7" s="1"/>
  <c r="H104" i="7" s="1"/>
  <c r="H105" i="7" s="1"/>
  <c r="H106" i="7" s="1"/>
  <c r="H107" i="7" s="1"/>
  <c r="H108" i="7" s="1"/>
  <c r="H109" i="7" s="1"/>
  <c r="H110" i="7" s="1"/>
  <c r="H111" i="7" s="1"/>
  <c r="H112" i="7" s="1"/>
  <c r="H113" i="7" s="1"/>
  <c r="H114" i="7" s="1"/>
  <c r="H115" i="7" s="1"/>
  <c r="H116" i="7" s="1"/>
  <c r="H117" i="7" s="1"/>
  <c r="H118" i="7" s="1"/>
  <c r="H119" i="7" s="1"/>
  <c r="H120" i="7" s="1"/>
  <c r="H121" i="7" s="1"/>
  <c r="H122" i="7" s="1"/>
  <c r="H123" i="7" s="1"/>
  <c r="H124" i="7" s="1"/>
  <c r="H125" i="7" s="1"/>
  <c r="H126" i="7" s="1"/>
  <c r="H127" i="7" s="1"/>
  <c r="H128" i="7" s="1"/>
  <c r="H129" i="7" s="1"/>
  <c r="H130" i="7" s="1"/>
  <c r="H131" i="7" s="1"/>
  <c r="H132" i="7" s="1"/>
  <c r="H133" i="7" s="1"/>
  <c r="H134" i="7" s="1"/>
  <c r="H135" i="7" s="1"/>
  <c r="H136" i="7" s="1"/>
  <c r="H137" i="7" s="1"/>
  <c r="H138" i="7" s="1"/>
  <c r="H139" i="7" s="1"/>
  <c r="H140" i="7" s="1"/>
  <c r="H141" i="7" s="1"/>
  <c r="H142" i="7" s="1"/>
  <c r="H143" i="7" s="1"/>
  <c r="H144" i="7" s="1"/>
  <c r="H145" i="7" s="1"/>
  <c r="H146" i="7" s="1"/>
  <c r="H147" i="7" s="1"/>
  <c r="H148" i="7" s="1"/>
  <c r="H149" i="7" s="1"/>
  <c r="H150" i="7" s="1"/>
  <c r="H151" i="7" s="1"/>
  <c r="H152" i="7" s="1"/>
  <c r="H153" i="7" s="1"/>
  <c r="H154" i="7" s="1"/>
  <c r="H155" i="7" s="1"/>
  <c r="H156" i="7" s="1"/>
  <c r="H157" i="7" s="1"/>
  <c r="H158" i="7" s="1"/>
  <c r="H159" i="7" s="1"/>
  <c r="H160" i="7" s="1"/>
  <c r="H161" i="7" s="1"/>
  <c r="H162" i="7" s="1"/>
  <c r="H163" i="7" s="1"/>
  <c r="H164" i="7" s="1"/>
  <c r="H165" i="7" s="1"/>
  <c r="H166" i="7" s="1"/>
  <c r="H167" i="7" s="1"/>
  <c r="H168" i="7" s="1"/>
  <c r="H169" i="7" s="1"/>
  <c r="H170" i="7" s="1"/>
  <c r="H171" i="7" s="1"/>
  <c r="H172" i="7" s="1"/>
  <c r="G37" i="7"/>
  <c r="G38" i="7"/>
  <c r="G40" i="7"/>
  <c r="G41" i="7"/>
  <c r="G42" i="7"/>
  <c r="G49" i="7"/>
  <c r="G50" i="7"/>
  <c r="G52" i="7"/>
  <c r="G53" i="7"/>
  <c r="G54" i="7"/>
  <c r="G61" i="7"/>
  <c r="G62" i="7"/>
  <c r="G64" i="7"/>
  <c r="G65" i="7"/>
  <c r="G66" i="7"/>
  <c r="G73" i="7"/>
  <c r="G74" i="7"/>
  <c r="G76" i="7"/>
  <c r="G77" i="7"/>
  <c r="G78" i="7"/>
  <c r="G85" i="7"/>
  <c r="G86" i="7"/>
  <c r="G88" i="7"/>
  <c r="G89" i="7"/>
  <c r="G90" i="7"/>
  <c r="G97" i="7"/>
  <c r="G98" i="7"/>
  <c r="G100" i="7"/>
  <c r="G101" i="7"/>
  <c r="G102" i="7"/>
  <c r="G109" i="7"/>
  <c r="G110" i="7"/>
  <c r="G112" i="7"/>
  <c r="G113" i="7"/>
  <c r="G114" i="7"/>
  <c r="G121" i="7"/>
  <c r="G122" i="7"/>
  <c r="G124" i="7"/>
  <c r="G125" i="7"/>
  <c r="G126" i="7"/>
  <c r="G133" i="7"/>
  <c r="G134" i="7"/>
  <c r="G136" i="7"/>
  <c r="G137" i="7"/>
  <c r="G138" i="7"/>
  <c r="G145" i="7"/>
  <c r="G146" i="7"/>
  <c r="G148" i="7"/>
  <c r="G149" i="7"/>
  <c r="G150" i="7"/>
  <c r="G157" i="7"/>
  <c r="G158" i="7"/>
  <c r="G160" i="7"/>
  <c r="G161" i="7"/>
  <c r="G162" i="7"/>
  <c r="G169" i="7"/>
  <c r="G170" i="7"/>
  <c r="G171" i="7"/>
  <c r="G172" i="7"/>
  <c r="G32" i="7"/>
  <c r="F33" i="7"/>
  <c r="F37" i="7"/>
  <c r="F38" i="7"/>
  <c r="F42" i="7"/>
  <c r="F43" i="7"/>
  <c r="F44" i="7"/>
  <c r="F45" i="7"/>
  <c r="F49" i="7"/>
  <c r="F50" i="7"/>
  <c r="F54" i="7"/>
  <c r="F55" i="7"/>
  <c r="F56" i="7"/>
  <c r="F57" i="7"/>
  <c r="F61" i="7"/>
  <c r="F62" i="7"/>
  <c r="F66" i="7"/>
  <c r="F67" i="7"/>
  <c r="F68" i="7"/>
  <c r="F69" i="7"/>
  <c r="F73" i="7"/>
  <c r="F74" i="7"/>
  <c r="F78" i="7"/>
  <c r="F79" i="7"/>
  <c r="F80" i="7"/>
  <c r="F81" i="7"/>
  <c r="F85" i="7"/>
  <c r="F86" i="7"/>
  <c r="F90" i="7"/>
  <c r="F91" i="7"/>
  <c r="F92" i="7"/>
  <c r="F93" i="7"/>
  <c r="F97" i="7"/>
  <c r="F98" i="7"/>
  <c r="F102" i="7"/>
  <c r="F103" i="7"/>
  <c r="F104" i="7"/>
  <c r="F105" i="7"/>
  <c r="F109" i="7"/>
  <c r="F110" i="7"/>
  <c r="F114" i="7"/>
  <c r="F115" i="7"/>
  <c r="F116" i="7"/>
  <c r="F117" i="7"/>
  <c r="F121" i="7"/>
  <c r="F122" i="7"/>
  <c r="F126" i="7"/>
  <c r="F127" i="7"/>
  <c r="F128" i="7"/>
  <c r="F129" i="7"/>
  <c r="F133" i="7"/>
  <c r="F134" i="7"/>
  <c r="F138" i="7"/>
  <c r="F139" i="7"/>
  <c r="F140" i="7"/>
  <c r="F141" i="7"/>
  <c r="F145" i="7"/>
  <c r="F146" i="7"/>
  <c r="F150" i="7"/>
  <c r="F151" i="7"/>
  <c r="F152" i="7"/>
  <c r="F153" i="7"/>
  <c r="F157" i="7"/>
  <c r="F158" i="7"/>
  <c r="F162" i="7"/>
  <c r="F163" i="7"/>
  <c r="F164" i="7"/>
  <c r="F165" i="7"/>
  <c r="F169" i="7"/>
  <c r="F170" i="7"/>
  <c r="E33" i="7"/>
  <c r="G33" i="7" s="1"/>
  <c r="H33" i="7" s="1"/>
  <c r="E34" i="7"/>
  <c r="F34" i="7" s="1"/>
  <c r="E35" i="7"/>
  <c r="F35" i="7" s="1"/>
  <c r="E36" i="7"/>
  <c r="F36" i="7" s="1"/>
  <c r="E37" i="7"/>
  <c r="E38" i="7"/>
  <c r="E39" i="7"/>
  <c r="F39" i="7" s="1"/>
  <c r="E40" i="7"/>
  <c r="F40" i="7" s="1"/>
  <c r="E41" i="7"/>
  <c r="F41" i="7" s="1"/>
  <c r="E42" i="7"/>
  <c r="E43" i="7"/>
  <c r="G43" i="7" s="1"/>
  <c r="E44" i="7"/>
  <c r="G44" i="7" s="1"/>
  <c r="E45" i="7"/>
  <c r="G45" i="7" s="1"/>
  <c r="E46" i="7"/>
  <c r="F46" i="7" s="1"/>
  <c r="E47" i="7"/>
  <c r="G47" i="7" s="1"/>
  <c r="E48" i="7"/>
  <c r="F48" i="7" s="1"/>
  <c r="E49" i="7"/>
  <c r="E50" i="7"/>
  <c r="E51" i="7"/>
  <c r="F51" i="7" s="1"/>
  <c r="E52" i="7"/>
  <c r="F52" i="7" s="1"/>
  <c r="E53" i="7"/>
  <c r="F53" i="7" s="1"/>
  <c r="E54" i="7"/>
  <c r="E55" i="7"/>
  <c r="G55" i="7" s="1"/>
  <c r="E56" i="7"/>
  <c r="G56" i="7" s="1"/>
  <c r="E57" i="7"/>
  <c r="G57" i="7" s="1"/>
  <c r="E58" i="7"/>
  <c r="F58" i="7" s="1"/>
  <c r="E59" i="7"/>
  <c r="F59" i="7" s="1"/>
  <c r="E60" i="7"/>
  <c r="F60" i="7" s="1"/>
  <c r="E61" i="7"/>
  <c r="E62" i="7"/>
  <c r="E63" i="7"/>
  <c r="F63" i="7" s="1"/>
  <c r="E64" i="7"/>
  <c r="F64" i="7" s="1"/>
  <c r="E65" i="7"/>
  <c r="F65" i="7" s="1"/>
  <c r="E66" i="7"/>
  <c r="E67" i="7"/>
  <c r="G67" i="7" s="1"/>
  <c r="E68" i="7"/>
  <c r="G68" i="7" s="1"/>
  <c r="E69" i="7"/>
  <c r="G69" i="7" s="1"/>
  <c r="E70" i="7"/>
  <c r="F70" i="7" s="1"/>
  <c r="E71" i="7"/>
  <c r="F71" i="7" s="1"/>
  <c r="E72" i="7"/>
  <c r="F72" i="7" s="1"/>
  <c r="E73" i="7"/>
  <c r="E74" i="7"/>
  <c r="E75" i="7"/>
  <c r="F75" i="7" s="1"/>
  <c r="E76" i="7"/>
  <c r="F76" i="7" s="1"/>
  <c r="E77" i="7"/>
  <c r="F77" i="7" s="1"/>
  <c r="E78" i="7"/>
  <c r="E79" i="7"/>
  <c r="G79" i="7" s="1"/>
  <c r="E80" i="7"/>
  <c r="G80" i="7" s="1"/>
  <c r="E81" i="7"/>
  <c r="G81" i="7" s="1"/>
  <c r="E82" i="7"/>
  <c r="F82" i="7" s="1"/>
  <c r="E83" i="7"/>
  <c r="F83" i="7" s="1"/>
  <c r="E84" i="7"/>
  <c r="F84" i="7" s="1"/>
  <c r="E85" i="7"/>
  <c r="E86" i="7"/>
  <c r="E87" i="7"/>
  <c r="F87" i="7" s="1"/>
  <c r="E88" i="7"/>
  <c r="F88" i="7" s="1"/>
  <c r="E89" i="7"/>
  <c r="F89" i="7" s="1"/>
  <c r="E90" i="7"/>
  <c r="E91" i="7"/>
  <c r="G91" i="7" s="1"/>
  <c r="E92" i="7"/>
  <c r="G92" i="7" s="1"/>
  <c r="E93" i="7"/>
  <c r="G93" i="7" s="1"/>
  <c r="E94" i="7"/>
  <c r="F94" i="7" s="1"/>
  <c r="E95" i="7"/>
  <c r="F95" i="7" s="1"/>
  <c r="E96" i="7"/>
  <c r="F96" i="7" s="1"/>
  <c r="E97" i="7"/>
  <c r="E98" i="7"/>
  <c r="E99" i="7"/>
  <c r="F99" i="7" s="1"/>
  <c r="E100" i="7"/>
  <c r="F100" i="7" s="1"/>
  <c r="E101" i="7"/>
  <c r="F101" i="7" s="1"/>
  <c r="E102" i="7"/>
  <c r="E103" i="7"/>
  <c r="G103" i="7" s="1"/>
  <c r="E104" i="7"/>
  <c r="G104" i="7" s="1"/>
  <c r="E105" i="7"/>
  <c r="G105" i="7" s="1"/>
  <c r="E106" i="7"/>
  <c r="F106" i="7" s="1"/>
  <c r="E107" i="7"/>
  <c r="F107" i="7" s="1"/>
  <c r="E108" i="7"/>
  <c r="F108" i="7" s="1"/>
  <c r="E109" i="7"/>
  <c r="E110" i="7"/>
  <c r="E111" i="7"/>
  <c r="F111" i="7" s="1"/>
  <c r="E112" i="7"/>
  <c r="F112" i="7" s="1"/>
  <c r="E113" i="7"/>
  <c r="F113" i="7" s="1"/>
  <c r="E114" i="7"/>
  <c r="E115" i="7"/>
  <c r="G115" i="7" s="1"/>
  <c r="E116" i="7"/>
  <c r="G116" i="7" s="1"/>
  <c r="E117" i="7"/>
  <c r="G117" i="7" s="1"/>
  <c r="E118" i="7"/>
  <c r="F118" i="7" s="1"/>
  <c r="E119" i="7"/>
  <c r="F119" i="7" s="1"/>
  <c r="E120" i="7"/>
  <c r="F120" i="7" s="1"/>
  <c r="E121" i="7"/>
  <c r="E122" i="7"/>
  <c r="E123" i="7"/>
  <c r="F123" i="7" s="1"/>
  <c r="E124" i="7"/>
  <c r="F124" i="7" s="1"/>
  <c r="E125" i="7"/>
  <c r="F125" i="7" s="1"/>
  <c r="E126" i="7"/>
  <c r="E127" i="7"/>
  <c r="G127" i="7" s="1"/>
  <c r="E128" i="7"/>
  <c r="G128" i="7" s="1"/>
  <c r="E129" i="7"/>
  <c r="G129" i="7" s="1"/>
  <c r="E130" i="7"/>
  <c r="F130" i="7" s="1"/>
  <c r="E131" i="7"/>
  <c r="F131" i="7" s="1"/>
  <c r="E132" i="7"/>
  <c r="F132" i="7" s="1"/>
  <c r="E133" i="7"/>
  <c r="E134" i="7"/>
  <c r="E135" i="7"/>
  <c r="F135" i="7" s="1"/>
  <c r="E136" i="7"/>
  <c r="F136" i="7" s="1"/>
  <c r="E137" i="7"/>
  <c r="F137" i="7" s="1"/>
  <c r="E138" i="7"/>
  <c r="E139" i="7"/>
  <c r="G139" i="7" s="1"/>
  <c r="E140" i="7"/>
  <c r="G140" i="7" s="1"/>
  <c r="E141" i="7"/>
  <c r="G141" i="7" s="1"/>
  <c r="E142" i="7"/>
  <c r="F142" i="7" s="1"/>
  <c r="E143" i="7"/>
  <c r="F143" i="7" s="1"/>
  <c r="E144" i="7"/>
  <c r="F144" i="7" s="1"/>
  <c r="E145" i="7"/>
  <c r="E146" i="7"/>
  <c r="E147" i="7"/>
  <c r="F147" i="7" s="1"/>
  <c r="E148" i="7"/>
  <c r="F148" i="7" s="1"/>
  <c r="E149" i="7"/>
  <c r="F149" i="7" s="1"/>
  <c r="E150" i="7"/>
  <c r="E151" i="7"/>
  <c r="G151" i="7" s="1"/>
  <c r="E152" i="7"/>
  <c r="G152" i="7" s="1"/>
  <c r="E153" i="7"/>
  <c r="G153" i="7" s="1"/>
  <c r="E154" i="7"/>
  <c r="F154" i="7" s="1"/>
  <c r="E155" i="7"/>
  <c r="G155" i="7" s="1"/>
  <c r="E156" i="7"/>
  <c r="F156" i="7" s="1"/>
  <c r="E157" i="7"/>
  <c r="E158" i="7"/>
  <c r="E159" i="7"/>
  <c r="F159" i="7" s="1"/>
  <c r="E160" i="7"/>
  <c r="F160" i="7" s="1"/>
  <c r="E161" i="7"/>
  <c r="F161" i="7" s="1"/>
  <c r="E162" i="7"/>
  <c r="E163" i="7"/>
  <c r="G163" i="7" s="1"/>
  <c r="E164" i="7"/>
  <c r="G164" i="7" s="1"/>
  <c r="E165" i="7"/>
  <c r="G165" i="7" s="1"/>
  <c r="E166" i="7"/>
  <c r="F166" i="7" s="1"/>
  <c r="E167" i="7"/>
  <c r="F167" i="7" s="1"/>
  <c r="E168" i="7"/>
  <c r="F168" i="7" s="1"/>
  <c r="E169" i="7"/>
  <c r="E170" i="7"/>
  <c r="E171" i="7"/>
  <c r="F171" i="7" s="1"/>
  <c r="E172" i="7"/>
  <c r="F172" i="7" s="1"/>
  <c r="E32" i="7"/>
  <c r="F32" i="7" s="1"/>
  <c r="E4" i="7"/>
  <c r="G4" i="7" s="1"/>
  <c r="E5" i="7"/>
  <c r="G5" i="7" s="1"/>
  <c r="E6" i="7"/>
  <c r="G6" i="7" s="1"/>
  <c r="E7" i="7"/>
  <c r="G7" i="7" s="1"/>
  <c r="E8" i="7"/>
  <c r="F8" i="7" s="1"/>
  <c r="E9" i="7"/>
  <c r="G9" i="7" s="1"/>
  <c r="E10" i="7"/>
  <c r="F10" i="7" s="1"/>
  <c r="E11" i="7"/>
  <c r="G11" i="7" s="1"/>
  <c r="E12" i="7"/>
  <c r="F12" i="7" s="1"/>
  <c r="E13" i="7"/>
  <c r="F13" i="7" s="1"/>
  <c r="E14" i="7"/>
  <c r="F14" i="7" s="1"/>
  <c r="E15" i="7"/>
  <c r="G15" i="7" s="1"/>
  <c r="E16" i="7"/>
  <c r="G16" i="7" s="1"/>
  <c r="E17" i="7"/>
  <c r="G17" i="7" s="1"/>
  <c r="E18" i="7"/>
  <c r="G18" i="7" s="1"/>
  <c r="E19" i="7"/>
  <c r="F19" i="7" s="1"/>
  <c r="E20" i="7"/>
  <c r="G20" i="7" s="1"/>
  <c r="E21" i="7"/>
  <c r="F21" i="7" s="1"/>
  <c r="E22" i="7"/>
  <c r="F22" i="7" s="1"/>
  <c r="E23" i="7"/>
  <c r="G23" i="7" s="1"/>
  <c r="E24" i="7"/>
  <c r="F24" i="7" s="1"/>
  <c r="E25" i="7"/>
  <c r="F25" i="7" s="1"/>
  <c r="E26" i="7"/>
  <c r="F26" i="7" s="1"/>
  <c r="E27" i="7"/>
  <c r="G27" i="7" s="1"/>
  <c r="E28" i="7"/>
  <c r="G28" i="7" s="1"/>
  <c r="E3" i="7"/>
  <c r="G3" i="7" s="1"/>
  <c r="L3" i="10" a="1"/>
  <c r="L3" i="10" s="1"/>
  <c r="I4" i="9"/>
  <c r="G123" i="10"/>
  <c r="H123" i="10" s="1"/>
  <c r="G122" i="10"/>
  <c r="H122" i="10" s="1"/>
  <c r="G121" i="10"/>
  <c r="H121" i="10" s="1"/>
  <c r="G120" i="10"/>
  <c r="H120" i="10" s="1"/>
  <c r="G119" i="10"/>
  <c r="H119" i="10" s="1"/>
  <c r="G118" i="10"/>
  <c r="H118" i="10" s="1"/>
  <c r="G117" i="10"/>
  <c r="H117" i="10" s="1"/>
  <c r="G116" i="10"/>
  <c r="H116" i="10" s="1"/>
  <c r="G115" i="10"/>
  <c r="H115" i="10" s="1"/>
  <c r="G114" i="10"/>
  <c r="H114" i="10" s="1"/>
  <c r="G113" i="10"/>
  <c r="H113" i="10" s="1"/>
  <c r="G112" i="10"/>
  <c r="H112" i="10" s="1"/>
  <c r="G111" i="10"/>
  <c r="H111" i="10" s="1"/>
  <c r="G110" i="10"/>
  <c r="H110" i="10" s="1"/>
  <c r="G109" i="10"/>
  <c r="H109" i="10" s="1"/>
  <c r="G108" i="10"/>
  <c r="H108" i="10" s="1"/>
  <c r="G107" i="10"/>
  <c r="H107" i="10" s="1"/>
  <c r="G106" i="10"/>
  <c r="H106" i="10" s="1"/>
  <c r="G105" i="10"/>
  <c r="H105" i="10" s="1"/>
  <c r="G104" i="10"/>
  <c r="H104" i="10" s="1"/>
  <c r="G103" i="10"/>
  <c r="H103" i="10" s="1"/>
  <c r="G102" i="10"/>
  <c r="H102" i="10" s="1"/>
  <c r="G101" i="10"/>
  <c r="H101" i="10" s="1"/>
  <c r="G100" i="10"/>
  <c r="H100" i="10" s="1"/>
  <c r="G99" i="10"/>
  <c r="H99" i="10" s="1"/>
  <c r="G98" i="10"/>
  <c r="H98" i="10" s="1"/>
  <c r="G97" i="10"/>
  <c r="H97" i="10" s="1"/>
  <c r="G96" i="10"/>
  <c r="H96" i="10" s="1"/>
  <c r="G95" i="10"/>
  <c r="H95" i="10" s="1"/>
  <c r="G94" i="10"/>
  <c r="H94" i="10" s="1"/>
  <c r="G93" i="10"/>
  <c r="H93" i="10" s="1"/>
  <c r="G92" i="10"/>
  <c r="H92" i="10" s="1"/>
  <c r="G91" i="10"/>
  <c r="H91" i="10" s="1"/>
  <c r="G90" i="10"/>
  <c r="H90" i="10" s="1"/>
  <c r="G89" i="10"/>
  <c r="H89" i="10" s="1"/>
  <c r="G88" i="10"/>
  <c r="H88" i="10" s="1"/>
  <c r="G87" i="10"/>
  <c r="H87" i="10" s="1"/>
  <c r="G86" i="10"/>
  <c r="H86" i="10" s="1"/>
  <c r="G85" i="10"/>
  <c r="H85" i="10" s="1"/>
  <c r="G84" i="10"/>
  <c r="H84" i="10" s="1"/>
  <c r="G83" i="10"/>
  <c r="H83" i="10" s="1"/>
  <c r="G82" i="10"/>
  <c r="H82" i="10" s="1"/>
  <c r="G81" i="10"/>
  <c r="H81" i="10" s="1"/>
  <c r="G80" i="10"/>
  <c r="H80" i="10" s="1"/>
  <c r="G79" i="10"/>
  <c r="H79" i="10" s="1"/>
  <c r="G78" i="10"/>
  <c r="H78" i="10" s="1"/>
  <c r="G77" i="10"/>
  <c r="H77" i="10" s="1"/>
  <c r="G76" i="10"/>
  <c r="H76" i="10" s="1"/>
  <c r="G75" i="10"/>
  <c r="H75" i="10" s="1"/>
  <c r="G74" i="10"/>
  <c r="H74" i="10" s="1"/>
  <c r="G73" i="10"/>
  <c r="H73" i="10" s="1"/>
  <c r="G72" i="10"/>
  <c r="H72" i="10" s="1"/>
  <c r="G71" i="10"/>
  <c r="H71" i="10" s="1"/>
  <c r="G70" i="10"/>
  <c r="H70" i="10" s="1"/>
  <c r="G69" i="10"/>
  <c r="H69" i="10" s="1"/>
  <c r="G68" i="10"/>
  <c r="H68" i="10" s="1"/>
  <c r="G67" i="10"/>
  <c r="H67" i="10" s="1"/>
  <c r="G66" i="10"/>
  <c r="H66" i="10" s="1"/>
  <c r="G65" i="10"/>
  <c r="H65" i="10" s="1"/>
  <c r="G64" i="10"/>
  <c r="H64" i="10" s="1"/>
  <c r="G63" i="10"/>
  <c r="H63" i="10" s="1"/>
  <c r="G62" i="10"/>
  <c r="H62" i="10" s="1"/>
  <c r="G61" i="10"/>
  <c r="H61" i="10" s="1"/>
  <c r="G60" i="10"/>
  <c r="H60" i="10" s="1"/>
  <c r="G59" i="10"/>
  <c r="H59" i="10" s="1"/>
  <c r="G58" i="10"/>
  <c r="H58" i="10" s="1"/>
  <c r="G57" i="10"/>
  <c r="H57" i="10" s="1"/>
  <c r="G56" i="10"/>
  <c r="H56" i="10" s="1"/>
  <c r="G55" i="10"/>
  <c r="H55" i="10" s="1"/>
  <c r="G54" i="10"/>
  <c r="H54" i="10" s="1"/>
  <c r="G53" i="10"/>
  <c r="H53" i="10" s="1"/>
  <c r="G52" i="10"/>
  <c r="H52" i="10" s="1"/>
  <c r="G51" i="10"/>
  <c r="H51" i="10" s="1"/>
  <c r="G50" i="10"/>
  <c r="H50" i="10" s="1"/>
  <c r="G49" i="10"/>
  <c r="H49" i="10" s="1"/>
  <c r="G48" i="10"/>
  <c r="H48" i="10" s="1"/>
  <c r="G47" i="10"/>
  <c r="H47" i="10" s="1"/>
  <c r="G46" i="10"/>
  <c r="H46" i="10" s="1"/>
  <c r="G45" i="10"/>
  <c r="H45" i="10" s="1"/>
  <c r="G44" i="10"/>
  <c r="H44" i="10" s="1"/>
  <c r="G43" i="10"/>
  <c r="H43" i="10" s="1"/>
  <c r="G42" i="10"/>
  <c r="H42" i="10" s="1"/>
  <c r="G41" i="10"/>
  <c r="H41" i="10" s="1"/>
  <c r="G40" i="10"/>
  <c r="H40" i="10" s="1"/>
  <c r="G39" i="10"/>
  <c r="H39" i="10" s="1"/>
  <c r="G38" i="10"/>
  <c r="H38" i="10" s="1"/>
  <c r="G37" i="10"/>
  <c r="H37" i="10" s="1"/>
  <c r="G36" i="10"/>
  <c r="H36" i="10" s="1"/>
  <c r="G35" i="10"/>
  <c r="H35" i="10" s="1"/>
  <c r="G34" i="10"/>
  <c r="H34" i="10" s="1"/>
  <c r="G33" i="10"/>
  <c r="H33" i="10" s="1"/>
  <c r="G32" i="10"/>
  <c r="H32" i="10" s="1"/>
  <c r="H31" i="10"/>
  <c r="G31" i="10"/>
  <c r="G30" i="10"/>
  <c r="H30" i="10" s="1"/>
  <c r="G29" i="10"/>
  <c r="H29" i="10" s="1"/>
  <c r="G28" i="10"/>
  <c r="H28" i="10" s="1"/>
  <c r="G27" i="10"/>
  <c r="H27" i="10" s="1"/>
  <c r="G26" i="10"/>
  <c r="H26" i="10" s="1"/>
  <c r="G25" i="10"/>
  <c r="H25" i="10" s="1"/>
  <c r="G24" i="10"/>
  <c r="H24" i="10" s="1"/>
  <c r="G23" i="10"/>
  <c r="H23" i="10" s="1"/>
  <c r="H22" i="10"/>
  <c r="G22" i="10"/>
  <c r="G21" i="10"/>
  <c r="H21" i="10" s="1"/>
  <c r="D21" i="10"/>
  <c r="G20" i="10"/>
  <c r="H20" i="10" s="1"/>
  <c r="H19" i="10"/>
  <c r="G19" i="10"/>
  <c r="G18" i="10"/>
  <c r="H18" i="10" s="1"/>
  <c r="G17" i="10"/>
  <c r="H17" i="10" s="1"/>
  <c r="H16" i="10"/>
  <c r="G16" i="10"/>
  <c r="G15" i="10"/>
  <c r="H15" i="10" s="1"/>
  <c r="G14" i="10"/>
  <c r="H14" i="10" s="1"/>
  <c r="H13" i="10"/>
  <c r="G13" i="10"/>
  <c r="G12" i="10"/>
  <c r="H12" i="10" s="1"/>
  <c r="G11" i="10"/>
  <c r="H11" i="10" s="1"/>
  <c r="H10" i="10"/>
  <c r="G10" i="10"/>
  <c r="G9" i="10"/>
  <c r="H9" i="10" s="1"/>
  <c r="G8" i="10"/>
  <c r="H8" i="10" s="1"/>
  <c r="G7" i="10"/>
  <c r="H7" i="10" s="1"/>
  <c r="H6" i="10"/>
  <c r="G6" i="10"/>
  <c r="G5" i="10"/>
  <c r="H5" i="10" s="1"/>
  <c r="G4" i="10"/>
  <c r="H4" i="10" s="1"/>
  <c r="G3" i="10"/>
  <c r="H3" i="10" s="1"/>
  <c r="J3" i="10" s="1"/>
  <c r="G123" i="9"/>
  <c r="H123" i="9" s="1"/>
  <c r="G122" i="9"/>
  <c r="H122" i="9" s="1"/>
  <c r="G121" i="9"/>
  <c r="H121" i="9" s="1"/>
  <c r="G120" i="9"/>
  <c r="H120" i="9" s="1"/>
  <c r="G119" i="9"/>
  <c r="H119" i="9" s="1"/>
  <c r="G118" i="9"/>
  <c r="H118" i="9" s="1"/>
  <c r="G117" i="9"/>
  <c r="H117" i="9" s="1"/>
  <c r="H116" i="9"/>
  <c r="G116" i="9"/>
  <c r="G115" i="9"/>
  <c r="H115" i="9" s="1"/>
  <c r="G114" i="9"/>
  <c r="H114" i="9" s="1"/>
  <c r="H113" i="9"/>
  <c r="G113" i="9"/>
  <c r="G112" i="9"/>
  <c r="H112" i="9" s="1"/>
  <c r="G111" i="9"/>
  <c r="H111" i="9" s="1"/>
  <c r="G110" i="9"/>
  <c r="H110" i="9" s="1"/>
  <c r="G109" i="9"/>
  <c r="H109" i="9" s="1"/>
  <c r="G108" i="9"/>
  <c r="H108" i="9" s="1"/>
  <c r="H107" i="9"/>
  <c r="G107" i="9"/>
  <c r="G106" i="9"/>
  <c r="H106" i="9" s="1"/>
  <c r="G105" i="9"/>
  <c r="H105" i="9" s="1"/>
  <c r="G104" i="9"/>
  <c r="H104" i="9" s="1"/>
  <c r="G103" i="9"/>
  <c r="H103" i="9" s="1"/>
  <c r="G102" i="9"/>
  <c r="H102" i="9" s="1"/>
  <c r="G101" i="9"/>
  <c r="H101" i="9" s="1"/>
  <c r="G100" i="9"/>
  <c r="H100" i="9" s="1"/>
  <c r="G99" i="9"/>
  <c r="H99" i="9" s="1"/>
  <c r="G98" i="9"/>
  <c r="H98" i="9" s="1"/>
  <c r="G97" i="9"/>
  <c r="H97" i="9" s="1"/>
  <c r="G96" i="9"/>
  <c r="H96" i="9" s="1"/>
  <c r="G95" i="9"/>
  <c r="H95" i="9" s="1"/>
  <c r="G94" i="9"/>
  <c r="H94" i="9" s="1"/>
  <c r="G93" i="9"/>
  <c r="H93" i="9" s="1"/>
  <c r="G92" i="9"/>
  <c r="H92" i="9" s="1"/>
  <c r="G91" i="9"/>
  <c r="H91" i="9" s="1"/>
  <c r="G90" i="9"/>
  <c r="H90" i="9" s="1"/>
  <c r="G89" i="9"/>
  <c r="H89" i="9" s="1"/>
  <c r="G88" i="9"/>
  <c r="H88" i="9" s="1"/>
  <c r="G87" i="9"/>
  <c r="H87" i="9" s="1"/>
  <c r="G86" i="9"/>
  <c r="H86" i="9" s="1"/>
  <c r="G85" i="9"/>
  <c r="H85" i="9" s="1"/>
  <c r="G84" i="9"/>
  <c r="H84" i="9" s="1"/>
  <c r="G83" i="9"/>
  <c r="H83" i="9" s="1"/>
  <c r="G82" i="9"/>
  <c r="H82" i="9" s="1"/>
  <c r="G81" i="9"/>
  <c r="H81" i="9" s="1"/>
  <c r="H80" i="9"/>
  <c r="G80" i="9"/>
  <c r="G79" i="9"/>
  <c r="H79" i="9" s="1"/>
  <c r="G78" i="9"/>
  <c r="H78" i="9" s="1"/>
  <c r="H77" i="9"/>
  <c r="G77" i="9"/>
  <c r="G76" i="9"/>
  <c r="H76" i="9" s="1"/>
  <c r="G75" i="9"/>
  <c r="H75" i="9" s="1"/>
  <c r="G74" i="9"/>
  <c r="H74" i="9" s="1"/>
  <c r="G73" i="9"/>
  <c r="H73" i="9" s="1"/>
  <c r="G72" i="9"/>
  <c r="H72" i="9" s="1"/>
  <c r="H71" i="9"/>
  <c r="G71" i="9"/>
  <c r="G70" i="9"/>
  <c r="H70" i="9" s="1"/>
  <c r="G69" i="9"/>
  <c r="H69" i="9" s="1"/>
  <c r="G68" i="9"/>
  <c r="H68" i="9" s="1"/>
  <c r="G67" i="9"/>
  <c r="H67" i="9" s="1"/>
  <c r="G66" i="9"/>
  <c r="H66" i="9" s="1"/>
  <c r="G65" i="9"/>
  <c r="H65" i="9" s="1"/>
  <c r="G64" i="9"/>
  <c r="H64" i="9" s="1"/>
  <c r="G63" i="9"/>
  <c r="H63" i="9" s="1"/>
  <c r="G62" i="9"/>
  <c r="H62" i="9" s="1"/>
  <c r="G61" i="9"/>
  <c r="H61" i="9" s="1"/>
  <c r="G60" i="9"/>
  <c r="H60" i="9" s="1"/>
  <c r="G59" i="9"/>
  <c r="H59" i="9" s="1"/>
  <c r="G58" i="9"/>
  <c r="H58" i="9" s="1"/>
  <c r="G57" i="9"/>
  <c r="H57" i="9" s="1"/>
  <c r="G56" i="9"/>
  <c r="H56" i="9" s="1"/>
  <c r="G55" i="9"/>
  <c r="H55" i="9" s="1"/>
  <c r="G54" i="9"/>
  <c r="H54" i="9" s="1"/>
  <c r="G53" i="9"/>
  <c r="H53" i="9" s="1"/>
  <c r="G52" i="9"/>
  <c r="H52" i="9" s="1"/>
  <c r="G51" i="9"/>
  <c r="H51" i="9" s="1"/>
  <c r="G50" i="9"/>
  <c r="H50" i="9" s="1"/>
  <c r="G49" i="9"/>
  <c r="H49" i="9" s="1"/>
  <c r="G48" i="9"/>
  <c r="H48" i="9" s="1"/>
  <c r="G47" i="9"/>
  <c r="H47" i="9" s="1"/>
  <c r="G46" i="9"/>
  <c r="H46" i="9" s="1"/>
  <c r="G45" i="9"/>
  <c r="H45" i="9" s="1"/>
  <c r="H44" i="9"/>
  <c r="G44" i="9"/>
  <c r="G43" i="9"/>
  <c r="H43" i="9" s="1"/>
  <c r="G42" i="9"/>
  <c r="H42" i="9" s="1"/>
  <c r="H41" i="9"/>
  <c r="G41" i="9"/>
  <c r="G40" i="9"/>
  <c r="H40" i="9" s="1"/>
  <c r="G39" i="9"/>
  <c r="H39" i="9" s="1"/>
  <c r="G38" i="9"/>
  <c r="H38" i="9" s="1"/>
  <c r="G37" i="9"/>
  <c r="H37" i="9" s="1"/>
  <c r="G36" i="9"/>
  <c r="H36" i="9" s="1"/>
  <c r="H35" i="9"/>
  <c r="G35" i="9"/>
  <c r="G34" i="9"/>
  <c r="H34" i="9" s="1"/>
  <c r="G33" i="9"/>
  <c r="H33" i="9" s="1"/>
  <c r="G32" i="9"/>
  <c r="H32" i="9" s="1"/>
  <c r="G31" i="9"/>
  <c r="H31" i="9" s="1"/>
  <c r="G30" i="9"/>
  <c r="H30" i="9" s="1"/>
  <c r="G29" i="9"/>
  <c r="H29" i="9" s="1"/>
  <c r="G28" i="9"/>
  <c r="H28" i="9" s="1"/>
  <c r="G27" i="9"/>
  <c r="H27" i="9" s="1"/>
  <c r="G26" i="9"/>
  <c r="H26" i="9" s="1"/>
  <c r="G25" i="9"/>
  <c r="H25" i="9" s="1"/>
  <c r="G24" i="9"/>
  <c r="H24" i="9" s="1"/>
  <c r="C24" i="9"/>
  <c r="G23" i="9"/>
  <c r="H23" i="9" s="1"/>
  <c r="C23" i="9"/>
  <c r="G22" i="9"/>
  <c r="H22" i="9" s="1"/>
  <c r="H21" i="9"/>
  <c r="G21" i="9"/>
  <c r="H20" i="9"/>
  <c r="G20" i="9"/>
  <c r="G19" i="9"/>
  <c r="H19" i="9" s="1"/>
  <c r="G18" i="9"/>
  <c r="H18" i="9" s="1"/>
  <c r="H17" i="9"/>
  <c r="G17" i="9"/>
  <c r="G16" i="9"/>
  <c r="H16" i="9" s="1"/>
  <c r="H15" i="9"/>
  <c r="G15" i="9"/>
  <c r="H14" i="9"/>
  <c r="G14" i="9"/>
  <c r="G13" i="9"/>
  <c r="H13" i="9" s="1"/>
  <c r="G12" i="9"/>
  <c r="H12" i="9" s="1"/>
  <c r="H11" i="9"/>
  <c r="G11" i="9"/>
  <c r="G10" i="9"/>
  <c r="H10" i="9" s="1"/>
  <c r="G9" i="9"/>
  <c r="H9" i="9" s="1"/>
  <c r="H8" i="9"/>
  <c r="G8" i="9"/>
  <c r="G7" i="9"/>
  <c r="H7" i="9" s="1"/>
  <c r="G6" i="9"/>
  <c r="H6" i="9" s="1"/>
  <c r="G5" i="9"/>
  <c r="H5" i="9" s="1"/>
  <c r="G4" i="9"/>
  <c r="H4" i="9" s="1"/>
  <c r="L3" i="9"/>
  <c r="L3" i="9" a="1"/>
  <c r="J3" i="9"/>
  <c r="H3" i="9"/>
  <c r="G3" i="9"/>
  <c r="Q25" i="6"/>
  <c r="Q26" i="6"/>
  <c r="Q27" i="6"/>
  <c r="Q28" i="6"/>
  <c r="Q29" i="6"/>
  <c r="Q30" i="6"/>
  <c r="Q31" i="6"/>
  <c r="Q32" i="6"/>
  <c r="Q33" i="6"/>
  <c r="Q34" i="6"/>
  <c r="Q35" i="6"/>
  <c r="Q36" i="6"/>
  <c r="Q37" i="6"/>
  <c r="Q38" i="6"/>
  <c r="Q39" i="6"/>
  <c r="Q40" i="6"/>
  <c r="Q41" i="6"/>
  <c r="Q42" i="6"/>
  <c r="Q43" i="6"/>
  <c r="Q44" i="6"/>
  <c r="Q45" i="6"/>
  <c r="Q46" i="6"/>
  <c r="Q47" i="6"/>
  <c r="Q48" i="6"/>
  <c r="Q49" i="6"/>
  <c r="Q50" i="6"/>
  <c r="Q51" i="6"/>
  <c r="Q52" i="6"/>
  <c r="Q53" i="6"/>
  <c r="Q54" i="6"/>
  <c r="Q55" i="6"/>
  <c r="Q56" i="6"/>
  <c r="Q57" i="6"/>
  <c r="Q58" i="6"/>
  <c r="Q59" i="6"/>
  <c r="Q60" i="6"/>
  <c r="Q61" i="6"/>
  <c r="Q62" i="6"/>
  <c r="Q63" i="6"/>
  <c r="Q64" i="6"/>
  <c r="P5" i="6"/>
  <c r="P6" i="6"/>
  <c r="P7" i="6"/>
  <c r="P8" i="6"/>
  <c r="P9" i="6"/>
  <c r="P10" i="6"/>
  <c r="P11" i="6"/>
  <c r="P12" i="6"/>
  <c r="P13" i="6"/>
  <c r="P14" i="6"/>
  <c r="P15" i="6"/>
  <c r="P16" i="6"/>
  <c r="P17" i="6"/>
  <c r="P18" i="6"/>
  <c r="P19" i="6"/>
  <c r="P20" i="6"/>
  <c r="P21" i="6"/>
  <c r="P22" i="6"/>
  <c r="P23" i="6"/>
  <c r="P24" i="6"/>
  <c r="P25" i="6"/>
  <c r="P26" i="6"/>
  <c r="P27" i="6"/>
  <c r="P28"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63" i="6"/>
  <c r="P64" i="6"/>
  <c r="P4" i="6"/>
  <c r="Q10" i="6"/>
  <c r="Q5" i="6"/>
  <c r="Q6" i="6"/>
  <c r="Q7" i="6"/>
  <c r="Q8" i="6"/>
  <c r="Q9" i="6"/>
  <c r="Q11" i="6"/>
  <c r="Q12" i="6"/>
  <c r="Q13" i="6"/>
  <c r="Q14" i="6"/>
  <c r="Q15" i="6"/>
  <c r="Q16" i="6"/>
  <c r="Q17" i="6"/>
  <c r="Q18" i="6"/>
  <c r="Q19" i="6"/>
  <c r="Q20" i="6"/>
  <c r="Q21" i="6"/>
  <c r="Q22" i="6"/>
  <c r="Q23" i="6"/>
  <c r="Q24" i="6"/>
  <c r="Q4" i="6"/>
  <c r="I16" i="6"/>
  <c r="G159" i="7" l="1"/>
  <c r="G147" i="7"/>
  <c r="G135" i="7"/>
  <c r="G123" i="7"/>
  <c r="G111" i="7"/>
  <c r="G99" i="7"/>
  <c r="G87" i="7"/>
  <c r="G75" i="7"/>
  <c r="G63" i="7"/>
  <c r="G51" i="7"/>
  <c r="G39" i="7"/>
  <c r="G168" i="7"/>
  <c r="G156" i="7"/>
  <c r="G144" i="7"/>
  <c r="G132" i="7"/>
  <c r="G120" i="7"/>
  <c r="G108" i="7"/>
  <c r="G96" i="7"/>
  <c r="G84" i="7"/>
  <c r="G72" i="7"/>
  <c r="G60" i="7"/>
  <c r="G48" i="7"/>
  <c r="G36" i="7"/>
  <c r="G167" i="7"/>
  <c r="G143" i="7"/>
  <c r="G131" i="7"/>
  <c r="G119" i="7"/>
  <c r="G107" i="7"/>
  <c r="G95" i="7"/>
  <c r="G83" i="7"/>
  <c r="G71" i="7"/>
  <c r="G59" i="7"/>
  <c r="G35" i="7"/>
  <c r="G166" i="7"/>
  <c r="G142" i="7"/>
  <c r="G130" i="7"/>
  <c r="G106" i="7"/>
  <c r="G94" i="7"/>
  <c r="G82" i="7"/>
  <c r="G70" i="7"/>
  <c r="G58" i="7"/>
  <c r="G34" i="7"/>
  <c r="F155" i="7"/>
  <c r="F47" i="7"/>
  <c r="G154" i="7"/>
  <c r="G118" i="7"/>
  <c r="G46" i="7"/>
  <c r="F23" i="7"/>
  <c r="I23" i="7" s="1"/>
  <c r="K23" i="7" s="1"/>
  <c r="F17" i="7"/>
  <c r="I17" i="7" s="1"/>
  <c r="K17" i="7" s="1"/>
  <c r="F5" i="7"/>
  <c r="I5" i="7" s="1"/>
  <c r="K5" i="7" s="1"/>
  <c r="F11" i="7"/>
  <c r="I11" i="7" s="1"/>
  <c r="K11" i="7" s="1"/>
  <c r="G26" i="7"/>
  <c r="I26" i="7" s="1"/>
  <c r="G25" i="7"/>
  <c r="I25" i="7" s="1"/>
  <c r="G24" i="7"/>
  <c r="J24" i="7" s="1"/>
  <c r="G14" i="7"/>
  <c r="I14" i="7" s="1"/>
  <c r="K14" i="7" s="1"/>
  <c r="G13" i="7"/>
  <c r="I13" i="7" s="1"/>
  <c r="K13" i="7" s="1"/>
  <c r="G12" i="7"/>
  <c r="I12" i="7" s="1"/>
  <c r="K12" i="7" s="1"/>
  <c r="F9" i="7"/>
  <c r="F20" i="7"/>
  <c r="F7" i="7"/>
  <c r="G22" i="7"/>
  <c r="J22" i="7" s="1"/>
  <c r="G10" i="7"/>
  <c r="I10" i="7" s="1"/>
  <c r="K10" i="7" s="1"/>
  <c r="F18" i="7"/>
  <c r="F6" i="7"/>
  <c r="G21" i="7"/>
  <c r="I21" i="7" s="1"/>
  <c r="K21" i="7" s="1"/>
  <c r="G8" i="7"/>
  <c r="I8" i="7" s="1"/>
  <c r="K8" i="7" s="1"/>
  <c r="F3" i="7"/>
  <c r="F16" i="7"/>
  <c r="F4" i="7"/>
  <c r="G19" i="7"/>
  <c r="I19" i="7" s="1"/>
  <c r="K19" i="7" s="1"/>
  <c r="F28" i="7"/>
  <c r="F15" i="7"/>
  <c r="F27" i="7"/>
  <c r="I4" i="10"/>
  <c r="J4" i="10" s="1"/>
  <c r="I5" i="9"/>
  <c r="J5" i="9" s="1"/>
  <c r="J4" i="9"/>
  <c r="I34" i="9"/>
  <c r="J34" i="9" s="1"/>
  <c r="I64" i="9"/>
  <c r="J64" i="9" s="1"/>
  <c r="I15" i="6"/>
  <c r="B16" i="6"/>
  <c r="K4" i="6"/>
  <c r="L4" i="6" s="1"/>
  <c r="M4" i="6" s="1"/>
  <c r="K5" i="6"/>
  <c r="L5" i="6" s="1"/>
  <c r="M5" i="6" s="1"/>
  <c r="K6" i="6"/>
  <c r="L6" i="6" s="1"/>
  <c r="M6" i="6" s="1"/>
  <c r="K7" i="6"/>
  <c r="L7" i="6" s="1"/>
  <c r="M7" i="6" s="1"/>
  <c r="K8" i="6"/>
  <c r="L8" i="6" s="1"/>
  <c r="M8" i="6" s="1"/>
  <c r="K9" i="6"/>
  <c r="L9" i="6" s="1"/>
  <c r="M9" i="6" s="1"/>
  <c r="K10" i="6"/>
  <c r="L10" i="6" s="1"/>
  <c r="M10" i="6" s="1"/>
  <c r="K11" i="6"/>
  <c r="L11" i="6" s="1"/>
  <c r="M11" i="6" s="1"/>
  <c r="K12" i="6"/>
  <c r="L12" i="6" s="1"/>
  <c r="M12" i="6" s="1"/>
  <c r="K13" i="6"/>
  <c r="L13" i="6" s="1"/>
  <c r="M13" i="6" s="1"/>
  <c r="K14" i="6"/>
  <c r="L14" i="6" s="1"/>
  <c r="M14" i="6" s="1"/>
  <c r="K15" i="6"/>
  <c r="L15" i="6" s="1"/>
  <c r="M15" i="6" s="1"/>
  <c r="F16" i="6"/>
  <c r="E16" i="6"/>
  <c r="D16" i="6"/>
  <c r="C16" i="6"/>
  <c r="J23" i="7" l="1"/>
  <c r="J17" i="7"/>
  <c r="I24" i="7"/>
  <c r="K24" i="7" s="1"/>
  <c r="J13" i="7"/>
  <c r="J5" i="7"/>
  <c r="J14" i="7"/>
  <c r="J26" i="7"/>
  <c r="K26" i="7" s="1"/>
  <c r="J12" i="7"/>
  <c r="J25" i="7"/>
  <c r="K25" i="7" s="1"/>
  <c r="J11" i="7"/>
  <c r="I22" i="7"/>
  <c r="K22" i="7" s="1"/>
  <c r="J8" i="7"/>
  <c r="J15" i="7"/>
  <c r="I15" i="7"/>
  <c r="K15" i="7" s="1"/>
  <c r="I18" i="7"/>
  <c r="K18" i="7" s="1"/>
  <c r="J18" i="7"/>
  <c r="J19" i="7"/>
  <c r="J27" i="7"/>
  <c r="K27" i="7" s="1"/>
  <c r="I27" i="7"/>
  <c r="I6" i="7"/>
  <c r="K6" i="7" s="1"/>
  <c r="J6" i="7"/>
  <c r="J21" i="7"/>
  <c r="I28" i="7"/>
  <c r="J28" i="7"/>
  <c r="K28" i="7" s="1"/>
  <c r="I4" i="7"/>
  <c r="K4" i="7" s="1"/>
  <c r="J4" i="7"/>
  <c r="I7" i="7"/>
  <c r="K7" i="7" s="1"/>
  <c r="J7" i="7"/>
  <c r="I16" i="7"/>
  <c r="K16" i="7" s="1"/>
  <c r="J16" i="7"/>
  <c r="I20" i="7"/>
  <c r="K20" i="7" s="1"/>
  <c r="J20" i="7"/>
  <c r="J10" i="7"/>
  <c r="J3" i="7"/>
  <c r="I3" i="7"/>
  <c r="K3" i="7" s="1"/>
  <c r="I9" i="7"/>
  <c r="K9" i="7" s="1"/>
  <c r="J9" i="7"/>
  <c r="I65" i="9"/>
  <c r="J65" i="9" s="1"/>
  <c r="I6" i="9"/>
  <c r="I5" i="10"/>
  <c r="I35" i="9"/>
  <c r="I66" i="9"/>
  <c r="I12" i="6"/>
  <c r="N8" i="7" l="1"/>
  <c r="J6" i="9"/>
  <c r="I7" i="9"/>
  <c r="J5" i="10"/>
  <c r="I6" i="10"/>
  <c r="J35" i="9"/>
  <c r="I36" i="9"/>
  <c r="J66" i="9"/>
  <c r="I67" i="9"/>
  <c r="J7" i="9" l="1"/>
  <c r="I8" i="9"/>
  <c r="J6" i="10"/>
  <c r="I7" i="10"/>
  <c r="J67" i="9"/>
  <c r="I68" i="9"/>
  <c r="J36" i="9"/>
  <c r="I37" i="9"/>
  <c r="J8" i="9" l="1"/>
  <c r="I9" i="9"/>
  <c r="J7" i="10"/>
  <c r="I8" i="10"/>
  <c r="J37" i="9"/>
  <c r="I38" i="9"/>
  <c r="J68" i="9"/>
  <c r="I69" i="9"/>
  <c r="J9" i="9" l="1"/>
  <c r="I10" i="9"/>
  <c r="J8" i="10"/>
  <c r="I9" i="10"/>
  <c r="J69" i="9"/>
  <c r="I70" i="9"/>
  <c r="J38" i="9"/>
  <c r="I39" i="9"/>
  <c r="J10" i="9" l="1"/>
  <c r="I11" i="9"/>
  <c r="J9" i="10"/>
  <c r="I10" i="10"/>
  <c r="J39" i="9"/>
  <c r="I40" i="9"/>
  <c r="J70" i="9"/>
  <c r="I71" i="9"/>
  <c r="J11" i="9" l="1"/>
  <c r="I12" i="9"/>
  <c r="J10" i="10"/>
  <c r="I11" i="10"/>
  <c r="J71" i="9"/>
  <c r="I72" i="9"/>
  <c r="J40" i="9"/>
  <c r="I41" i="9"/>
  <c r="J12" i="9" l="1"/>
  <c r="I13" i="9"/>
  <c r="J11" i="10"/>
  <c r="I12" i="10"/>
  <c r="J41" i="9"/>
  <c r="I42" i="9"/>
  <c r="J72" i="9"/>
  <c r="I73" i="9"/>
  <c r="J13" i="9" l="1"/>
  <c r="I14" i="9"/>
  <c r="J12" i="10"/>
  <c r="I13" i="10"/>
  <c r="J73" i="9"/>
  <c r="I74" i="9"/>
  <c r="J42" i="9"/>
  <c r="I43" i="9"/>
  <c r="J14" i="9" l="1"/>
  <c r="I15" i="9"/>
  <c r="J13" i="10"/>
  <c r="I14" i="10"/>
  <c r="J43" i="9"/>
  <c r="I44" i="9"/>
  <c r="J74" i="9"/>
  <c r="I75" i="9"/>
  <c r="J15" i="9" l="1"/>
  <c r="I16" i="9"/>
  <c r="J14" i="10"/>
  <c r="I15" i="10"/>
  <c r="J75" i="9"/>
  <c r="I76" i="9"/>
  <c r="J44" i="9"/>
  <c r="I45" i="9"/>
  <c r="J16" i="9" l="1"/>
  <c r="I17" i="9"/>
  <c r="J15" i="10"/>
  <c r="I16" i="10"/>
  <c r="J45" i="9"/>
  <c r="I46" i="9"/>
  <c r="J76" i="9"/>
  <c r="I77" i="9"/>
  <c r="J17" i="9" l="1"/>
  <c r="I18" i="9"/>
  <c r="J16" i="10"/>
  <c r="I17" i="10"/>
  <c r="J77" i="9"/>
  <c r="I78" i="9"/>
  <c r="J46" i="9"/>
  <c r="I47" i="9"/>
  <c r="I19" i="9" l="1"/>
  <c r="J18" i="9"/>
  <c r="J17" i="10"/>
  <c r="I18" i="10"/>
  <c r="J47" i="9"/>
  <c r="I48" i="9"/>
  <c r="J78" i="9"/>
  <c r="I79" i="9"/>
  <c r="J19" i="9" l="1"/>
  <c r="I20" i="9"/>
  <c r="J18" i="10"/>
  <c r="I19" i="10"/>
  <c r="J79" i="9"/>
  <c r="I80" i="9"/>
  <c r="J48" i="9"/>
  <c r="I49" i="9"/>
  <c r="J20" i="9" l="1"/>
  <c r="I21" i="9"/>
  <c r="J19" i="10"/>
  <c r="I20" i="10"/>
  <c r="J49" i="9"/>
  <c r="I50" i="9"/>
  <c r="J80" i="9"/>
  <c r="I81" i="9"/>
  <c r="J21" i="9" l="1"/>
  <c r="I22" i="9"/>
  <c r="J20" i="10"/>
  <c r="I21" i="10"/>
  <c r="J81" i="9"/>
  <c r="I82" i="9"/>
  <c r="J50" i="9"/>
  <c r="I51" i="9"/>
  <c r="J22" i="9" l="1"/>
  <c r="I23" i="9"/>
  <c r="J21" i="10"/>
  <c r="I22" i="10"/>
  <c r="J51" i="9"/>
  <c r="I52" i="9"/>
  <c r="J82" i="9"/>
  <c r="I83" i="9"/>
  <c r="I24" i="9" l="1"/>
  <c r="J23" i="9"/>
  <c r="J22" i="10"/>
  <c r="I23" i="10"/>
  <c r="J83" i="9"/>
  <c r="I84" i="9"/>
  <c r="J52" i="9"/>
  <c r="I53" i="9"/>
  <c r="J24" i="9" l="1"/>
  <c r="I25" i="9"/>
  <c r="J23" i="10"/>
  <c r="I24" i="10"/>
  <c r="J53" i="9"/>
  <c r="I54" i="9"/>
  <c r="J84" i="9"/>
  <c r="I85" i="9"/>
  <c r="J25" i="9" l="1"/>
  <c r="I26" i="9"/>
  <c r="J24" i="10"/>
  <c r="I25" i="10"/>
  <c r="J85" i="9"/>
  <c r="I86" i="9"/>
  <c r="J54" i="9"/>
  <c r="I55" i="9"/>
  <c r="J26" i="9" l="1"/>
  <c r="I27" i="9"/>
  <c r="J25" i="10"/>
  <c r="I26" i="10"/>
  <c r="J55" i="9"/>
  <c r="I56" i="9"/>
  <c r="J86" i="9"/>
  <c r="I87" i="9"/>
  <c r="I28" i="9" l="1"/>
  <c r="J27" i="9"/>
  <c r="J26" i="10"/>
  <c r="I27" i="10"/>
  <c r="J87" i="9"/>
  <c r="I88" i="9"/>
  <c r="J56" i="9"/>
  <c r="I57" i="9"/>
  <c r="J28" i="9" l="1"/>
  <c r="I29" i="9"/>
  <c r="J27" i="10"/>
  <c r="I28" i="10"/>
  <c r="J57" i="9"/>
  <c r="I58" i="9"/>
  <c r="J88" i="9"/>
  <c r="I89" i="9"/>
  <c r="J29" i="9" l="1"/>
  <c r="I30" i="9"/>
  <c r="J28" i="10"/>
  <c r="I29" i="10"/>
  <c r="J89" i="9"/>
  <c r="I90" i="9"/>
  <c r="J58" i="9"/>
  <c r="I59" i="9"/>
  <c r="J30" i="9" l="1"/>
  <c r="I31" i="9"/>
  <c r="J29" i="10"/>
  <c r="I30" i="10"/>
  <c r="J59" i="9"/>
  <c r="I60" i="9"/>
  <c r="J90" i="9"/>
  <c r="I91" i="9"/>
  <c r="J31" i="9" l="1"/>
  <c r="I32" i="9"/>
  <c r="J30" i="10"/>
  <c r="I31" i="10"/>
  <c r="J91" i="9"/>
  <c r="I92" i="9"/>
  <c r="J60" i="9"/>
  <c r="I61" i="9"/>
  <c r="J32" i="9" l="1"/>
  <c r="I33" i="9"/>
  <c r="J33" i="9" s="1"/>
  <c r="M3" i="9" s="1"/>
  <c r="J31" i="10"/>
  <c r="I32" i="10"/>
  <c r="J61" i="9"/>
  <c r="I62" i="9"/>
  <c r="J92" i="9"/>
  <c r="I93" i="9"/>
  <c r="J32" i="10" l="1"/>
  <c r="I33" i="10"/>
  <c r="J93" i="9"/>
  <c r="I94" i="9"/>
  <c r="J62" i="9"/>
  <c r="I63" i="9"/>
  <c r="J63" i="9" s="1"/>
  <c r="M4" i="9" s="1"/>
  <c r="J33" i="10" l="1"/>
  <c r="I34" i="10"/>
  <c r="J94" i="9"/>
  <c r="I95" i="9"/>
  <c r="J34" i="10" l="1"/>
  <c r="I35" i="10"/>
  <c r="J95" i="9"/>
  <c r="I96" i="9"/>
  <c r="J35" i="10" l="1"/>
  <c r="I36" i="10"/>
  <c r="J96" i="9"/>
  <c r="I97" i="9"/>
  <c r="J36" i="10" l="1"/>
  <c r="I37" i="10"/>
  <c r="J97" i="9"/>
  <c r="I98" i="9"/>
  <c r="J37" i="10" l="1"/>
  <c r="I38" i="10"/>
  <c r="J98" i="9"/>
  <c r="I99" i="9"/>
  <c r="J38" i="10" l="1"/>
  <c r="I39" i="10"/>
  <c r="J99" i="9"/>
  <c r="I100" i="9"/>
  <c r="J39" i="10" l="1"/>
  <c r="I40" i="10"/>
  <c r="J100" i="9"/>
  <c r="I101" i="9"/>
  <c r="J40" i="10" l="1"/>
  <c r="I41" i="10"/>
  <c r="J101" i="9"/>
  <c r="I102" i="9"/>
  <c r="J41" i="10" l="1"/>
  <c r="I42" i="10"/>
  <c r="J102" i="9"/>
  <c r="I103" i="9"/>
  <c r="J42" i="10" l="1"/>
  <c r="I43" i="10"/>
  <c r="J103" i="9"/>
  <c r="I104" i="9"/>
  <c r="J43" i="10" l="1"/>
  <c r="I44" i="10"/>
  <c r="J104" i="9"/>
  <c r="I105" i="9"/>
  <c r="J44" i="10" l="1"/>
  <c r="I45" i="10"/>
  <c r="J105" i="9"/>
  <c r="I106" i="9"/>
  <c r="J45" i="10" l="1"/>
  <c r="I46" i="10"/>
  <c r="J106" i="9"/>
  <c r="I107" i="9"/>
  <c r="J46" i="10" l="1"/>
  <c r="I47" i="10"/>
  <c r="J107" i="9"/>
  <c r="I108" i="9"/>
  <c r="I48" i="10" l="1"/>
  <c r="J47" i="10"/>
  <c r="J108" i="9"/>
  <c r="I109" i="9"/>
  <c r="J48" i="10" l="1"/>
  <c r="I49" i="10"/>
  <c r="J109" i="9"/>
  <c r="I110" i="9"/>
  <c r="J49" i="10" l="1"/>
  <c r="I50" i="10"/>
  <c r="J110" i="9"/>
  <c r="I111" i="9"/>
  <c r="J50" i="10" l="1"/>
  <c r="I51" i="10"/>
  <c r="J111" i="9"/>
  <c r="I112" i="9"/>
  <c r="J51" i="10" l="1"/>
  <c r="I52" i="10"/>
  <c r="J112" i="9"/>
  <c r="I113" i="9"/>
  <c r="I53" i="10" l="1"/>
  <c r="J52" i="10"/>
  <c r="J113" i="9"/>
  <c r="I114" i="9"/>
  <c r="J53" i="10" l="1"/>
  <c r="I54" i="10"/>
  <c r="J114" i="9"/>
  <c r="I115" i="9"/>
  <c r="J54" i="10" l="1"/>
  <c r="I55" i="10"/>
  <c r="J115" i="9"/>
  <c r="I116" i="9"/>
  <c r="I56" i="10" l="1"/>
  <c r="J55" i="10"/>
  <c r="J116" i="9"/>
  <c r="I117" i="9"/>
  <c r="I57" i="10" l="1"/>
  <c r="J56" i="10"/>
  <c r="J117" i="9"/>
  <c r="I118" i="9"/>
  <c r="I58" i="10" l="1"/>
  <c r="J57" i="10"/>
  <c r="J118" i="9"/>
  <c r="I119" i="9"/>
  <c r="J58" i="10" l="1"/>
  <c r="I59" i="10"/>
  <c r="J119" i="9"/>
  <c r="I120" i="9"/>
  <c r="J59" i="10" l="1"/>
  <c r="I60" i="10"/>
  <c r="J120" i="9"/>
  <c r="I121" i="9"/>
  <c r="J60" i="10" l="1"/>
  <c r="I61" i="10"/>
  <c r="J121" i="9"/>
  <c r="I122" i="9"/>
  <c r="J61" i="10" l="1"/>
  <c r="I62" i="10"/>
  <c r="J122" i="9"/>
  <c r="I123" i="9"/>
  <c r="J123" i="9" s="1"/>
  <c r="M5" i="9" s="1"/>
  <c r="M7" i="9" s="1"/>
  <c r="J62" i="10" l="1"/>
  <c r="I63" i="10"/>
  <c r="J63" i="10" l="1"/>
  <c r="I64" i="10"/>
  <c r="J64" i="10" l="1"/>
  <c r="I65" i="10"/>
  <c r="J65" i="10" l="1"/>
  <c r="I66" i="10"/>
  <c r="J66" i="10" l="1"/>
  <c r="I67" i="10"/>
  <c r="J67" i="10" l="1"/>
  <c r="I68" i="10"/>
  <c r="I69" i="10" l="1"/>
  <c r="J68" i="10"/>
  <c r="J69" i="10" l="1"/>
  <c r="I70" i="10"/>
  <c r="J70" i="10" l="1"/>
  <c r="I71" i="10"/>
  <c r="J71" i="10" l="1"/>
  <c r="I72" i="10"/>
  <c r="I73" i="10" l="1"/>
  <c r="J72" i="10"/>
  <c r="J73" i="10" l="1"/>
  <c r="I74" i="10"/>
  <c r="J74" i="10" l="1"/>
  <c r="I75" i="10"/>
  <c r="I76" i="10" l="1"/>
  <c r="J75" i="10"/>
  <c r="I77" i="10" l="1"/>
  <c r="J76" i="10"/>
  <c r="I78" i="10" l="1"/>
  <c r="J77" i="10"/>
  <c r="J78" i="10" l="1"/>
  <c r="I79" i="10"/>
  <c r="I80" i="10" l="1"/>
  <c r="J79" i="10"/>
  <c r="J80" i="10" l="1"/>
  <c r="I81" i="10"/>
  <c r="J81" i="10" l="1"/>
  <c r="I82" i="10"/>
  <c r="I83" i="10" l="1"/>
  <c r="J82" i="10"/>
  <c r="J83" i="10" l="1"/>
  <c r="I84" i="10"/>
  <c r="J84" i="10" l="1"/>
  <c r="I85" i="10"/>
  <c r="J85" i="10" l="1"/>
  <c r="I86" i="10"/>
  <c r="J86" i="10" l="1"/>
  <c r="I87" i="10"/>
  <c r="I88" i="10" l="1"/>
  <c r="J87" i="10"/>
  <c r="J88" i="10" l="1"/>
  <c r="I89" i="10"/>
  <c r="J89" i="10" l="1"/>
  <c r="I90" i="10"/>
  <c r="I91" i="10" l="1"/>
  <c r="J90" i="10"/>
  <c r="J91" i="10" l="1"/>
  <c r="I92" i="10"/>
  <c r="J92" i="10" l="1"/>
  <c r="I93" i="10"/>
  <c r="J93" i="10" l="1"/>
  <c r="I94" i="10"/>
  <c r="J94" i="10" l="1"/>
  <c r="I95" i="10"/>
  <c r="J95" i="10" l="1"/>
  <c r="I96" i="10"/>
  <c r="J96" i="10" l="1"/>
  <c r="I97" i="10"/>
  <c r="J97" i="10" l="1"/>
  <c r="I98" i="10"/>
  <c r="J98" i="10" l="1"/>
  <c r="I99" i="10"/>
  <c r="I100" i="10" l="1"/>
  <c r="J99" i="10"/>
  <c r="J100" i="10" l="1"/>
  <c r="I101" i="10"/>
  <c r="J101" i="10" l="1"/>
  <c r="I102" i="10"/>
  <c r="J102" i="10" l="1"/>
  <c r="I103" i="10"/>
  <c r="J103" i="10" l="1"/>
  <c r="I104" i="10"/>
  <c r="J104" i="10" l="1"/>
  <c r="I105" i="10"/>
  <c r="J105" i="10" l="1"/>
  <c r="I106" i="10"/>
  <c r="J106" i="10" l="1"/>
  <c r="I107" i="10"/>
  <c r="I108" i="10" l="1"/>
  <c r="J107" i="10"/>
  <c r="J108" i="10" l="1"/>
  <c r="I109" i="10"/>
  <c r="J109" i="10" l="1"/>
  <c r="I110" i="10"/>
  <c r="J110" i="10" l="1"/>
  <c r="I111" i="10"/>
  <c r="J111" i="10" l="1"/>
  <c r="I112" i="10"/>
  <c r="J112" i="10" l="1"/>
  <c r="I113" i="10"/>
  <c r="J113" i="10" l="1"/>
  <c r="I114" i="10"/>
  <c r="J114" i="10" l="1"/>
  <c r="I115" i="10"/>
  <c r="J115" i="10" l="1"/>
  <c r="I116" i="10"/>
  <c r="J116" i="10" l="1"/>
  <c r="I117" i="10"/>
  <c r="J117" i="10" l="1"/>
  <c r="I118" i="10"/>
  <c r="J118" i="10" l="1"/>
  <c r="I119" i="10"/>
  <c r="J119" i="10" l="1"/>
  <c r="I120" i="10"/>
  <c r="I121" i="10" l="1"/>
  <c r="J120" i="10"/>
  <c r="J121" i="10" l="1"/>
  <c r="I122" i="10"/>
  <c r="J122" i="10" l="1"/>
  <c r="I123" i="10"/>
  <c r="J123" i="10" s="1"/>
  <c r="M4" i="10" s="1"/>
  <c r="M5" i="10" l="1"/>
  <c r="M3" i="10"/>
  <c r="M7"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Salvador Chávez</author>
  </authors>
  <commentList>
    <comment ref="L3" authorId="0" shapeId="0" xr:uid="{8C32C7F5-EC3B-4EC5-90AD-ADC16A85EAB2}">
      <text>
        <r>
          <rPr>
            <b/>
            <sz val="9"/>
            <color indexed="81"/>
            <rFont val="Tahoma"/>
            <family val="2"/>
          </rPr>
          <t>Salvador Chávez:</t>
        </r>
        <r>
          <rPr>
            <sz val="9"/>
            <color indexed="81"/>
            <rFont val="Tahoma"/>
            <family val="2"/>
          </rPr>
          <t xml:space="preserve">
Otra forma de ver que nuestro f exista y no hayan errores es aprovechar la notación cientifica en vez de solo formato número.
</t>
        </r>
      </text>
    </comment>
    <comment ref="H12" authorId="0" shapeId="0" xr:uid="{4881B35F-BD11-4525-B9C4-9F3A92CA3EA7}">
      <text>
        <r>
          <rPr>
            <b/>
            <sz val="9"/>
            <color indexed="81"/>
            <rFont val="Tahoma"/>
            <family val="2"/>
          </rPr>
          <t>Salvador Chávez:</t>
        </r>
        <r>
          <rPr>
            <sz val="9"/>
            <color indexed="81"/>
            <rFont val="Tahoma"/>
            <family val="2"/>
          </rPr>
          <t xml:space="preserve">
Recordar que siempre podemos aprovechar la función SI.ERROR para tener la seguridad de que el solver podrá converger, para esto introducimos un valor muy negativo como lo es -1000.
Este paso es muy importante para este problema, ya que si no lo hacemos, no encontraremos la solución.</t>
        </r>
      </text>
    </comment>
    <comment ref="A16" authorId="0" shapeId="0" xr:uid="{9743A495-A0E0-4210-AC82-AA197EC086AB}">
      <text>
        <r>
          <rPr>
            <b/>
            <sz val="9"/>
            <color indexed="81"/>
            <rFont val="Tahoma"/>
            <family val="2"/>
          </rPr>
          <t>Salvador Chávez:</t>
        </r>
        <r>
          <rPr>
            <sz val="9"/>
            <color indexed="81"/>
            <rFont val="Tahoma"/>
            <family val="2"/>
          </rPr>
          <t xml:space="preserve">
Usamos el promedio como se indica en el enunciado, con estos factores de riesgo luego obtener el eta necesario para resolver el caso.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Salvador Chávez</author>
    <author>Salvador Chavez</author>
  </authors>
  <commentList>
    <comment ref="D2" authorId="0" shapeId="0" xr:uid="{D006C591-7046-4B79-852B-B90431CA7E9C}">
      <text>
        <r>
          <rPr>
            <b/>
            <sz val="9"/>
            <color indexed="81"/>
            <rFont val="Tahoma"/>
            <family val="2"/>
          </rPr>
          <t>Salvador Chávez:</t>
        </r>
        <r>
          <rPr>
            <sz val="9"/>
            <color indexed="81"/>
            <rFont val="Tahoma"/>
            <family val="2"/>
          </rPr>
          <t xml:space="preserve">
Datos censurados, para usar LL y encontrar la curva del problema usaremos f o R según corresponda por censura.</t>
        </r>
      </text>
    </comment>
    <comment ref="E2" authorId="0" shapeId="0" xr:uid="{29794267-164D-4DA5-8654-66A3020543C7}">
      <text>
        <r>
          <rPr>
            <b/>
            <sz val="9"/>
            <color indexed="81"/>
            <rFont val="Tahoma"/>
            <family val="2"/>
          </rPr>
          <t>Salvador Chávez:</t>
        </r>
        <r>
          <rPr>
            <sz val="9"/>
            <color indexed="81"/>
            <rFont val="Tahoma"/>
            <family val="2"/>
          </rPr>
          <t xml:space="preserve">
Definimos nuestro factor de riesgo z1 para hacer más explicito el cálculo de eta y beta.</t>
        </r>
      </text>
    </comment>
    <comment ref="I2" authorId="1" shapeId="0" xr:uid="{10986C52-9E4F-4763-B27C-151086D9EF79}">
      <text>
        <r>
          <rPr>
            <b/>
            <sz val="9"/>
            <color indexed="81"/>
            <rFont val="Tahoma"/>
            <family val="2"/>
          </rPr>
          <t>Salvador Chavez:</t>
        </r>
        <r>
          <rPr>
            <sz val="9"/>
            <color indexed="81"/>
            <rFont val="Tahoma"/>
            <family val="2"/>
          </rPr>
          <t xml:space="preserve">
Al comienzo no necesitamos edad virtual, ya que es el mismo esfuerzo al que se someten siempre.</t>
        </r>
      </text>
    </comment>
    <comment ref="M3" authorId="1" shapeId="0" xr:uid="{F504FB1B-2BA6-4956-B3C7-CC6904FA5837}">
      <text>
        <r>
          <rPr>
            <b/>
            <sz val="9"/>
            <color indexed="81"/>
            <rFont val="Tahoma"/>
            <family val="2"/>
          </rPr>
          <t>Salvador Chavez:</t>
        </r>
        <r>
          <rPr>
            <sz val="9"/>
            <color indexed="81"/>
            <rFont val="Tahoma"/>
            <family val="2"/>
          </rPr>
          <t xml:space="preserve">
Normalmente este parametro será negativo, ya que queremos que a mayor riesgo, menor eta y por lo tanto un sistema que falla mas rapido!
</t>
        </r>
      </text>
    </comment>
    <comment ref="B31" authorId="0" shapeId="0" xr:uid="{F2FC9AB2-4D10-47C6-AF8C-A0813699FE51}">
      <text>
        <r>
          <rPr>
            <b/>
            <sz val="9"/>
            <color indexed="81"/>
            <rFont val="Tahoma"/>
            <family val="2"/>
          </rPr>
          <t>Salvador Chávez:</t>
        </r>
        <r>
          <rPr>
            <sz val="9"/>
            <color indexed="81"/>
            <rFont val="Tahoma"/>
            <family val="2"/>
          </rPr>
          <t xml:space="preserve">
Usamos la información del enunciado para ver cómo es la variación para usar estos datos para resolver el problema como lo hicimos en el caso anterior.
Cómo ahora el factor de riesgo varía, será necesario usar edades virtuales (tau).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Salvador Chávez</author>
  </authors>
  <commentList>
    <comment ref="G2" authorId="0" shapeId="0" xr:uid="{A87958C1-74D7-494E-A4E9-6DD3D5C4FAE8}">
      <text>
        <r>
          <rPr>
            <b/>
            <sz val="9"/>
            <color indexed="81"/>
            <rFont val="Tahoma"/>
            <family val="2"/>
          </rPr>
          <t>Salvador Chávez:</t>
        </r>
        <r>
          <rPr>
            <sz val="9"/>
            <color indexed="81"/>
            <rFont val="Tahoma"/>
            <family val="2"/>
          </rPr>
          <t xml:space="preserve">
Un paso importante para este tipo de problemas es poder usar la información discreta que nos dan.
Para poder rellenar los datos faltantes para cada tiempo (ahora es más pequeño el paso) existen varios metodos, pero el más simple quen podemos usar es usar escalones.
En caso de que se indique lo contrario, es la solución más directa.</t>
        </r>
      </text>
    </comment>
    <comment ref="I4" authorId="0" shapeId="0" xr:uid="{51D5E2B5-F910-42FA-B97A-A3601E8D2D98}">
      <text>
        <r>
          <rPr>
            <b/>
            <sz val="9"/>
            <color indexed="81"/>
            <rFont val="Tahoma"/>
            <family val="2"/>
          </rPr>
          <t>Salvador Chávez:</t>
        </r>
        <r>
          <rPr>
            <sz val="9"/>
            <color indexed="81"/>
            <rFont val="Tahoma"/>
            <family val="2"/>
          </rPr>
          <t xml:space="preserve">
Como varios motores serán usados, tenemos que tener en cuenta este "reseteo" del tiempo tau.
Para esto podemos aprovechar la función SI(O()), com ambos recambios.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Salvador Chávez</author>
  </authors>
  <commentList>
    <comment ref="L3" authorId="0" shapeId="0" xr:uid="{B7B34E26-4C87-4AB9-BF3B-97C2A0456455}">
      <text>
        <r>
          <rPr>
            <b/>
            <sz val="9"/>
            <color indexed="81"/>
            <rFont val="Tahoma"/>
            <family val="2"/>
          </rPr>
          <t>Salvador Chávez:</t>
        </r>
        <r>
          <rPr>
            <sz val="9"/>
            <color indexed="81"/>
            <rFont val="Tahoma"/>
            <family val="2"/>
          </rPr>
          <t xml:space="preserve">
Con la función filtrar extraemos los dias de cambio dados por la variable binaria (condición =1).
</t>
        </r>
      </text>
    </comment>
    <comment ref="M3" authorId="0" shapeId="0" xr:uid="{4C5EF80A-3256-4CD9-BAD1-662A8BCD36BE}">
      <text>
        <r>
          <rPr>
            <b/>
            <sz val="9"/>
            <color indexed="81"/>
            <rFont val="Tahoma"/>
            <family val="2"/>
          </rPr>
          <t>Salvador Chávez:</t>
        </r>
        <r>
          <rPr>
            <sz val="9"/>
            <color indexed="81"/>
            <rFont val="Tahoma"/>
            <family val="2"/>
          </rPr>
          <t xml:space="preserve">
Aquí usamos buscarx ya que es solo una funcion a diferencia de indice(coincidir()), pero igualmente esta ultima se puede usar.</t>
        </r>
      </text>
    </comment>
    <comment ref="D7" authorId="0" shapeId="0" xr:uid="{8C3492B4-8779-4AF5-BC45-178F8F4BAFF2}">
      <text>
        <r>
          <rPr>
            <b/>
            <sz val="9"/>
            <color indexed="81"/>
            <rFont val="Tahoma"/>
            <family val="2"/>
          </rPr>
          <t>Salvador Chávez:</t>
        </r>
        <r>
          <rPr>
            <sz val="9"/>
            <color indexed="81"/>
            <rFont val="Tahoma"/>
            <family val="2"/>
          </rPr>
          <t xml:space="preserve">
Como ahora existe la liberatad de cambiar los motores en el tiempo que querramos, para poder utilizar el solver usaremos variables binarias, donde 0 significa que el motor se mantiene y 1 que se recambia.</t>
        </r>
      </text>
    </comment>
    <comment ref="D21" authorId="0" shapeId="0" xr:uid="{39B8001B-6C8E-44AD-AA0A-1C525C65C061}">
      <text>
        <r>
          <rPr>
            <b/>
            <sz val="9"/>
            <color indexed="81"/>
            <rFont val="Tahoma"/>
            <family val="2"/>
          </rPr>
          <t>Salvador Chávez:</t>
        </r>
        <r>
          <rPr>
            <sz val="9"/>
            <color indexed="81"/>
            <rFont val="Tahoma"/>
            <family val="2"/>
          </rPr>
          <t xml:space="preserve">
Usamos la suma de estas variables para después poder restringir a solo 2 cambios de motor por enunciado.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<sst xmlns="http://schemas.openxmlformats.org/spreadsheetml/2006/main" count="96" uniqueCount="65">
  <si>
    <t>alpha</t>
  </si>
  <si>
    <t>t</t>
  </si>
  <si>
    <t>R</t>
  </si>
  <si>
    <t>V</t>
  </si>
  <si>
    <t>f</t>
  </si>
  <si>
    <t>(plg)</t>
  </si>
  <si>
    <t>t (min)</t>
  </si>
  <si>
    <t>Dureza</t>
  </si>
  <si>
    <t>(pies/min)</t>
  </si>
  <si>
    <t>(plg/rev)</t>
  </si>
  <si>
    <t>d</t>
  </si>
  <si>
    <t>m</t>
  </si>
  <si>
    <t>rho</t>
  </si>
  <si>
    <t>gamma</t>
  </si>
  <si>
    <t>Eta</t>
  </si>
  <si>
    <t>eta_0</t>
  </si>
  <si>
    <t>beta</t>
  </si>
  <si>
    <t>LL</t>
  </si>
  <si>
    <t>Ln(f)</t>
  </si>
  <si>
    <t>Promedio</t>
  </si>
  <si>
    <t>t0</t>
  </si>
  <si>
    <t>R cond</t>
  </si>
  <si>
    <t>R(t0)</t>
  </si>
  <si>
    <t>eta caso</t>
  </si>
  <si>
    <t>Esfuerzo (ksi)</t>
  </si>
  <si>
    <t>Edad (kc)</t>
  </si>
  <si>
    <t>Delta</t>
  </si>
  <si>
    <t>Parámetro</t>
  </si>
  <si>
    <t>Valor</t>
  </si>
  <si>
    <t>Unidad</t>
  </si>
  <si>
    <t>v</t>
  </si>
  <si>
    <t>eta</t>
  </si>
  <si>
    <t>tau</t>
  </si>
  <si>
    <t>T_fin_motor</t>
  </si>
  <si>
    <t>R(T_fin_motor)</t>
  </si>
  <si>
    <t>b</t>
  </si>
  <si>
    <t>-</t>
  </si>
  <si>
    <r>
      <t>a</t>
    </r>
    <r>
      <rPr>
        <vertAlign val="subscript"/>
        <sz val="11"/>
        <color theme="1"/>
        <rFont val="Arial"/>
        <family val="2"/>
      </rPr>
      <t>0</t>
    </r>
  </si>
  <si>
    <r>
      <t>a</t>
    </r>
    <r>
      <rPr>
        <vertAlign val="subscript"/>
        <sz val="11"/>
        <color theme="1"/>
        <rFont val="Arial"/>
        <family val="2"/>
      </rPr>
      <t>1</t>
    </r>
  </si>
  <si>
    <t>1/(km/h)</t>
  </si>
  <si>
    <t>Etapa (día)</t>
  </si>
  <si>
    <t>v (km/h)</t>
  </si>
  <si>
    <t>R_total</t>
  </si>
  <si>
    <t>T</t>
  </si>
  <si>
    <t>t_cambio_1</t>
  </si>
  <si>
    <t>t_cambio_2</t>
  </si>
  <si>
    <t>R_fin_motor</t>
  </si>
  <si>
    <t>Suma</t>
  </si>
  <si>
    <t>Ln(f o R)</t>
  </si>
  <si>
    <t>Beta</t>
  </si>
  <si>
    <t>z1</t>
  </si>
  <si>
    <t>alfa_0</t>
  </si>
  <si>
    <t>alfa_1</t>
  </si>
  <si>
    <t>gama_0</t>
  </si>
  <si>
    <t>gama_1</t>
  </si>
  <si>
    <t>x_0</t>
  </si>
  <si>
    <t>t [min]</t>
  </si>
  <si>
    <t>t [kilo ciclos]</t>
  </si>
  <si>
    <t>Esfuerzo [ksi]</t>
  </si>
  <si>
    <t>Tau</t>
  </si>
  <si>
    <t># Simulación</t>
  </si>
  <si>
    <t>TTF</t>
  </si>
  <si>
    <t>R muestra</t>
  </si>
  <si>
    <t>MTTF</t>
  </si>
  <si>
    <t>Cambio?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</si>
</sst>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
  </numFmts>
  <fonts count="12" x14ac:knownFonts="1">
    <font>
      <sz val="11"/>
      <color theme="1"/>
      <name val="Aptos Narrow"/>
      <family val="2"/>
      <scheme val="minor"/>
    </font>
    <font>
      <sz val="11"/>
      <color theme="1"/>
      <name val="Aptos Narrow"/>
      <family val="2"/>
      <scheme val="minor"/>
    </font>
    <font>
      <sz val="11"/>
      <color rgb="FF000000"/>
      <name val="Arial"/>
      <family val="2"/>
    </font>
    <font>
      <sz val="11"/>
      <color theme="1"/>
      <name val="Arial"/>
      <family val="2"/>
    </font>
    <font>
      <sz val="11"/>
      <color rgb="FFFF0000"/>
      <name val="Arial"/>
      <family val="2"/>
    </font>
    <font>
      <sz val="11"/>
      <color rgb="FF7030A0"/>
      <name val="Arial"/>
      <family val="2"/>
    </font>
    <font>
      <sz val="11"/>
      <color rgb="FFFF0000"/>
      <name val="Aptos Narrow"/>
      <family val="2"/>
      <scheme val="minor"/>
    </font>
    <font>
      <vertAlign val="subscript"/>
      <sz val="11"/>
      <color theme="1"/>
      <name val="Arial"/>
      <family val="2"/>
    </font>
    <font>
      <b/>
      <sz val="9"/>
      <color indexed="81"/>
      <name val="Tahoma"/>
      <family val="2"/>
    </font>
    <font>
      <sz val="9"/>
      <color indexed="81"/>
      <name val="Tahoma"/>
      <family val="2"/>
    </font>
    <font>
      <sz val="11"/>
      <color rgb="FFFFC000"/>
      <name val="Aptos Narrow"/>
      <family val="2"/>
      <scheme val="minor"/>
    </font>
    <font>
      <sz val="11"/>
      <color rgb="FF7030A0"/>
      <name val="Aptos Narrow"/>
      <family val="2"/>
      <scheme val="minor"/>
    </font>
  </fonts>
  <fills count="6">
    <fill>
      <patternFill patternType="none"/>
    </fill>
    <fill>
      <patternFill patternType="gray125"/>
    </fill>
    <fill>
      <patternFill patternType="solid">
        <fgColor rgb="FFFFC000"/>
        <bgColor indexed="64"/>
      </patternFill>
    </fill>
    <fill>
      <patternFill patternType="solid">
        <fgColor rgb="FF00B0F0"/>
        <bgColor indexed="64"/>
      </patternFill>
    </fill>
    <fill>
      <patternFill patternType="solid">
        <fgColor rgb="FFFFA54C"/>
        <bgColor indexed="64"/>
      </patternFill>
    </fill>
    <fill>
      <patternFill patternType="solid">
        <fgColor rgb="FF92D05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bottom/>
      <diagonal/>
    </border>
    <border>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39">
    <xf numFmtId="0" fontId="0" fillId="0" borderId="0" xfId="0"/>
    <xf numFmtId="0" fontId="0" fillId="3" borderId="1" xfId="0" applyFill="1" applyBorder="1"/>
    <xf numFmtId="2" fontId="0" fillId="0" borderId="1" xfId="0" applyNumberFormat="1" applyBorder="1"/>
    <xf numFmtId="0" fontId="0" fillId="0" borderId="1" xfId="0" applyBorder="1"/>
    <xf numFmtId="0" fontId="0" fillId="2" borderId="1" xfId="0" applyFill="1" applyBorder="1"/>
    <xf numFmtId="0" fontId="3" fillId="0" borderId="0" xfId="0" applyFont="1"/>
    <xf numFmtId="0" fontId="3" fillId="3" borderId="1" xfId="0" applyFont="1" applyFill="1" applyBorder="1"/>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xf numFmtId="0" fontId="3" fillId="0" borderId="6" xfId="0" applyFont="1" applyBorder="1" applyAlignment="1">
      <alignment horizontal="center" vertical="center" wrapText="1"/>
    </xf>
    <xf numFmtId="2" fontId="3" fillId="0" borderId="1" xfId="0" applyNumberFormat="1" applyFont="1" applyBorder="1"/>
    <xf numFmtId="2" fontId="4" fillId="0" borderId="1" xfId="0" applyNumberFormat="1" applyFont="1" applyBorder="1"/>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xf numFmtId="0" fontId="3" fillId="0" borderId="7" xfId="0" applyFont="1" applyBorder="1" applyAlignment="1">
      <alignment horizontal="center" vertical="center" wrapText="1"/>
    </xf>
    <xf numFmtId="10" fontId="3" fillId="0" borderId="1" xfId="1" applyNumberFormat="1" applyFont="1" applyBorder="1"/>
    <xf numFmtId="9" fontId="0" fillId="0" borderId="0" xfId="1" applyFont="1"/>
    <xf numFmtId="9" fontId="0" fillId="0" borderId="1" xfId="1" applyFont="1" applyBorder="1"/>
    <xf numFmtId="0" fontId="0" fillId="3" borderId="8" xfId="0" applyFill="1" applyBorder="1"/>
    <xf numFmtId="9" fontId="0" fillId="0" borderId="8" xfId="1" applyFont="1" applyBorder="1"/>
    <xf numFmtId="0" fontId="3" fillId="2" borderId="1" xfId="0" applyFont="1" applyFill="1" applyBorder="1" applyAlignment="1">
      <alignment horizontal="justify" vertical="center"/>
    </xf>
    <xf numFmtId="0" fontId="2" fillId="2" borderId="1" xfId="0" applyFont="1" applyFill="1" applyBorder="1" applyAlignment="1">
      <alignment horizontal="justify" vertical="center"/>
    </xf>
    <xf numFmtId="0" fontId="0" fillId="5" borderId="1" xfId="0" applyFill="1" applyBorder="1"/>
    <xf numFmtId="0" fontId="3" fillId="0" borderId="1" xfId="0" applyFont="1" applyBorder="1" applyAlignment="1">
      <alignment horizontal="justify" vertical="center"/>
    </xf>
    <xf numFmtId="165" fontId="0" fillId="0" borderId="1" xfId="0" applyNumberFormat="1" applyBorder="1"/>
    <xf numFmtId="164" fontId="0" fillId="3" borderId="1" xfId="1" applyNumberFormat="1" applyFont="1" applyFill="1" applyBorder="1"/>
    <xf numFmtId="164" fontId="0" fillId="0" borderId="1" xfId="1" applyNumberFormat="1" applyFont="1" applyBorder="1"/>
    <xf numFmtId="10" fontId="0" fillId="0" borderId="1" xfId="1" applyNumberFormat="1" applyFont="1" applyBorder="1"/>
    <xf numFmtId="0" fontId="6" fillId="0" borderId="1" xfId="0" applyFont="1" applyBorder="1"/>
    <xf numFmtId="10" fontId="10" fillId="0" borderId="1" xfId="1" applyNumberFormat="1" applyFont="1" applyBorder="1"/>
    <xf numFmtId="0" fontId="11" fillId="0" borderId="1" xfId="0" applyFont="1" applyBorder="1"/>
    <xf numFmtId="166" fontId="0" fillId="0" borderId="1" xfId="0" applyNumberFormat="1" applyBorder="1"/>
    <xf numFmtId="0" fontId="3" fillId="3" borderId="1" xfId="0" applyFont="1" applyFill="1" applyBorder="1" applyAlignment="1">
      <alignment horizontal="justify" vertical="center"/>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a:t>Confiabilidad</a:t>
            </a:r>
            <a:r>
              <a:rPr lang="es-CL" baseline="0"/>
              <a:t> condicional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'P1'!$O$4:$O$12</c:f>
              <c:numCache>
                <c:formatCode>General</c:formatCode>
                <c:ptCount val="9"/>
                <c:pt idx="0">
                  <c:v>0</c:v>
                </c:pt>
                <c:pt idx="1">
                  <c:v>5</c:v>
                </c:pt>
                <c:pt idx="2">
                  <c:v>10</c:v>
                </c:pt>
                <c:pt idx="3">
                  <c:v>15</c:v>
                </c:pt>
                <c:pt idx="4">
                  <c:v>20</c:v>
                </c:pt>
                <c:pt idx="5">
                  <c:v>25</c:v>
                </c:pt>
                <c:pt idx="6">
                  <c:v>30</c:v>
                </c:pt>
                <c:pt idx="7">
                  <c:v>35</c:v>
                </c:pt>
                <c:pt idx="8">
                  <c:v>40</c:v>
                </c:pt>
              </c:numCache>
            </c:numRef>
          </c:xVal>
          <c:yVal>
            <c:numRef>
              <c:f>'P1'!$Q$4:$Q$12</c:f>
              <c:numCache>
                <c:formatCode>0%</c:formatCode>
                <c:ptCount val="9"/>
                <c:pt idx="0">
                  <c:v>0.42339785610985026</c:v>
                </c:pt>
                <c:pt idx="1">
                  <c:v>0.31591632219480648</c:v>
                </c:pt>
                <c:pt idx="2">
                  <c:v>0.21566874132372635</c:v>
                </c:pt>
                <c:pt idx="3">
                  <c:v>0.13153220215499734</c:v>
                </c:pt>
                <c:pt idx="4">
                  <c:v>6.9584045716748727E-2</c:v>
                </c:pt>
                <c:pt idx="5">
                  <c:v>3.0795894203295416E-2</c:v>
                </c:pt>
                <c:pt idx="6">
                  <c:v>1.0907961235264154E-2</c:v>
                </c:pt>
                <c:pt idx="7">
                  <c:v>2.929776294110455E-3</c:v>
                </c:pt>
                <c:pt idx="8">
                  <c:v>5.5893032218029635E-4</c:v>
                </c:pt>
              </c:numCache>
            </c:numRef>
          </c:yVal>
          <c:smooth val="0"/>
          <c:extLst>
            <c:ext xmlns:c16="http://schemas.microsoft.com/office/drawing/2014/chart" uri="{C3380CC4-5D6E-409C-BE32-E72D297353CC}">
              <c16:uniqueId val="{00000000-7D10-48D1-A85F-755E947BE832}"/>
            </c:ext>
          </c:extLst>
        </c:ser>
        <c:dLbls>
          <c:showLegendKey val="0"/>
          <c:showVal val="0"/>
          <c:showCatName val="0"/>
          <c:showSerName val="0"/>
          <c:showPercent val="0"/>
          <c:showBubbleSize val="0"/>
        </c:dLbls>
        <c:axId val="1441375872"/>
        <c:axId val="1441366272"/>
      </c:scatterChart>
      <c:valAx>
        <c:axId val="144137587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441366272"/>
        <c:crosses val="autoZero"/>
        <c:crossBetween val="midCat"/>
      </c:valAx>
      <c:valAx>
        <c:axId val="14413662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44137587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lineChart>
        <c:grouping val="standard"/>
        <c:varyColors val="0"/>
        <c:ser>
          <c:idx val="0"/>
          <c:order val="0"/>
          <c:tx>
            <c:strRef>
              <c:f>'P1'!$P$3</c:f>
              <c:strCache>
                <c:ptCount val="1"/>
                <c:pt idx="0">
                  <c:v>R</c:v>
                </c:pt>
              </c:strCache>
            </c:strRef>
          </c:tx>
          <c:spPr>
            <a:ln w="28575" cap="rnd">
              <a:solidFill>
                <a:schemeClr val="accent1"/>
              </a:solidFill>
              <a:round/>
            </a:ln>
            <a:effectLst/>
          </c:spPr>
          <c:marker>
            <c:symbol val="none"/>
          </c:marker>
          <c:cat>
            <c:numRef>
              <c:f>'P1'!$O$4:$O$64</c:f>
              <c:numCache>
                <c:formatCode>General</c:formatCode>
                <c:ptCount val="61"/>
                <c:pt idx="0">
                  <c:v>0</c:v>
                </c:pt>
                <c:pt idx="1">
                  <c:v>5</c:v>
                </c:pt>
                <c:pt idx="2">
                  <c:v>10</c:v>
                </c:pt>
                <c:pt idx="3">
                  <c:v>15</c:v>
                </c:pt>
                <c:pt idx="4">
                  <c:v>20</c:v>
                </c:pt>
                <c:pt idx="5">
                  <c:v>25</c:v>
                </c:pt>
                <c:pt idx="6">
                  <c:v>30</c:v>
                </c:pt>
                <c:pt idx="7">
                  <c:v>35</c:v>
                </c:pt>
                <c:pt idx="8">
                  <c:v>40</c:v>
                </c:pt>
                <c:pt idx="9">
                  <c:v>45</c:v>
                </c:pt>
                <c:pt idx="10">
                  <c:v>50</c:v>
                </c:pt>
                <c:pt idx="11">
                  <c:v>55</c:v>
                </c:pt>
                <c:pt idx="12">
                  <c:v>60</c:v>
                </c:pt>
                <c:pt idx="13">
                  <c:v>65</c:v>
                </c:pt>
                <c:pt idx="14">
                  <c:v>70</c:v>
                </c:pt>
                <c:pt idx="15">
                  <c:v>75</c:v>
                </c:pt>
                <c:pt idx="16">
                  <c:v>80</c:v>
                </c:pt>
                <c:pt idx="17">
                  <c:v>85</c:v>
                </c:pt>
                <c:pt idx="18">
                  <c:v>90</c:v>
                </c:pt>
                <c:pt idx="19">
                  <c:v>95</c:v>
                </c:pt>
                <c:pt idx="20">
                  <c:v>100</c:v>
                </c:pt>
                <c:pt idx="21">
                  <c:v>105</c:v>
                </c:pt>
                <c:pt idx="22">
                  <c:v>110</c:v>
                </c:pt>
                <c:pt idx="23">
                  <c:v>115</c:v>
                </c:pt>
                <c:pt idx="24">
                  <c:v>120</c:v>
                </c:pt>
                <c:pt idx="25">
                  <c:v>125</c:v>
                </c:pt>
                <c:pt idx="26">
                  <c:v>130</c:v>
                </c:pt>
                <c:pt idx="27">
                  <c:v>135</c:v>
                </c:pt>
                <c:pt idx="28">
                  <c:v>140</c:v>
                </c:pt>
                <c:pt idx="29">
                  <c:v>145</c:v>
                </c:pt>
                <c:pt idx="30">
                  <c:v>150</c:v>
                </c:pt>
                <c:pt idx="31">
                  <c:v>155</c:v>
                </c:pt>
                <c:pt idx="32">
                  <c:v>160</c:v>
                </c:pt>
                <c:pt idx="33">
                  <c:v>165</c:v>
                </c:pt>
                <c:pt idx="34">
                  <c:v>170</c:v>
                </c:pt>
                <c:pt idx="35">
                  <c:v>175</c:v>
                </c:pt>
                <c:pt idx="36">
                  <c:v>180</c:v>
                </c:pt>
                <c:pt idx="37">
                  <c:v>185</c:v>
                </c:pt>
                <c:pt idx="38">
                  <c:v>190</c:v>
                </c:pt>
                <c:pt idx="39">
                  <c:v>195</c:v>
                </c:pt>
                <c:pt idx="40">
                  <c:v>200</c:v>
                </c:pt>
                <c:pt idx="41">
                  <c:v>205</c:v>
                </c:pt>
                <c:pt idx="42">
                  <c:v>210</c:v>
                </c:pt>
                <c:pt idx="43">
                  <c:v>215</c:v>
                </c:pt>
                <c:pt idx="44">
                  <c:v>220</c:v>
                </c:pt>
                <c:pt idx="45">
                  <c:v>225</c:v>
                </c:pt>
                <c:pt idx="46">
                  <c:v>230</c:v>
                </c:pt>
                <c:pt idx="47">
                  <c:v>235</c:v>
                </c:pt>
                <c:pt idx="48">
                  <c:v>240</c:v>
                </c:pt>
                <c:pt idx="49">
                  <c:v>245</c:v>
                </c:pt>
                <c:pt idx="50">
                  <c:v>250</c:v>
                </c:pt>
                <c:pt idx="51">
                  <c:v>255</c:v>
                </c:pt>
                <c:pt idx="52">
                  <c:v>260</c:v>
                </c:pt>
                <c:pt idx="53">
                  <c:v>265</c:v>
                </c:pt>
                <c:pt idx="54">
                  <c:v>270</c:v>
                </c:pt>
                <c:pt idx="55">
                  <c:v>275</c:v>
                </c:pt>
                <c:pt idx="56">
                  <c:v>280</c:v>
                </c:pt>
                <c:pt idx="57">
                  <c:v>285</c:v>
                </c:pt>
                <c:pt idx="58">
                  <c:v>290</c:v>
                </c:pt>
                <c:pt idx="59">
                  <c:v>295</c:v>
                </c:pt>
                <c:pt idx="60">
                  <c:v>300</c:v>
                </c:pt>
              </c:numCache>
            </c:numRef>
          </c:cat>
          <c:val>
            <c:numRef>
              <c:f>'P1'!$P$4:$P$64</c:f>
              <c:numCache>
                <c:formatCode>0%</c:formatCode>
                <c:ptCount val="61"/>
                <c:pt idx="0">
                  <c:v>1</c:v>
                </c:pt>
                <c:pt idx="1">
                  <c:v>1</c:v>
                </c:pt>
                <c:pt idx="2">
                  <c:v>0.99999999999999967</c:v>
                </c:pt>
                <c:pt idx="3">
                  <c:v>0.99999999999996236</c:v>
                </c:pt>
                <c:pt idx="4">
                  <c:v>0.99999999999885247</c:v>
                </c:pt>
                <c:pt idx="5">
                  <c:v>0.99999999998376299</c:v>
                </c:pt>
                <c:pt idx="6">
                  <c:v>0.99999999985850485</c:v>
                </c:pt>
                <c:pt idx="7">
                  <c:v>0.99999999911753201</c:v>
                </c:pt>
                <c:pt idx="8">
                  <c:v>0.99999999569153786</c:v>
                </c:pt>
                <c:pt idx="9">
                  <c:v>0.99999998255258438</c:v>
                </c:pt>
                <c:pt idx="10">
                  <c:v>0.99999993903552831</c:v>
                </c:pt>
                <c:pt idx="11">
                  <c:v>0.99999981094299462</c:v>
                </c:pt>
                <c:pt idx="12">
                  <c:v>0.99999946873446754</c:v>
                </c:pt>
                <c:pt idx="13">
                  <c:v>0.9999986256641713</c:v>
                </c:pt>
                <c:pt idx="14">
                  <c:v>0.99999668664216668</c:v>
                </c:pt>
                <c:pt idx="15">
                  <c:v>0.99999248265170038</c:v>
                </c:pt>
                <c:pt idx="16">
                  <c:v>0.99998382333889202</c:v>
                </c:pt>
                <c:pt idx="17">
                  <c:v>0.9999667702370405</c:v>
                </c:pt>
                <c:pt idx="18">
                  <c:v>0.99993449310597449</c:v>
                </c:pt>
                <c:pt idx="19">
                  <c:v>0.99987551997983626</c:v>
                </c:pt>
                <c:pt idx="20">
                  <c:v>0.99977112558614667</c:v>
                </c:pt>
                <c:pt idx="21">
                  <c:v>0.99959152091710157</c:v>
                </c:pt>
                <c:pt idx="22">
                  <c:v>0.99929040784527257</c:v>
                </c:pt>
                <c:pt idx="23">
                  <c:v>0.99879734782434126</c:v>
                </c:pt>
                <c:pt idx="24">
                  <c:v>0.99800726842934384</c:v>
                </c:pt>
                <c:pt idx="25">
                  <c:v>0.99676631014853589</c:v>
                </c:pt>
                <c:pt idx="26">
                  <c:v>0.99485312933201919</c:v>
                </c:pt>
                <c:pt idx="27">
                  <c:v>0.99195478177737006</c:v>
                </c:pt>
                <c:pt idx="28">
                  <c:v>0.98763652503699839</c:v>
                </c:pt>
                <c:pt idx="29">
                  <c:v>0.98130548564371189</c:v>
                </c:pt>
                <c:pt idx="30">
                  <c:v>0.97216944760498636</c:v>
                </c:pt>
                <c:pt idx="31">
                  <c:v>0.95919449403874668</c:v>
                </c:pt>
                <c:pt idx="32">
                  <c:v>0.94106950004411394</c:v>
                </c:pt>
                <c:pt idx="33">
                  <c:v>0.91619221911658399</c:v>
                </c:pt>
                <c:pt idx="34">
                  <c:v>0.88270131898977611</c:v>
                </c:pt>
                <c:pt idx="35">
                  <c:v>0.83859043159905378</c:v>
                </c:pt>
                <c:pt idx="36">
                  <c:v>0.78195046002514512</c:v>
                </c:pt>
                <c:pt idx="37">
                  <c:v>0.71138599679712289</c:v>
                </c:pt>
                <c:pt idx="38">
                  <c:v>0.62662392921075916</c:v>
                </c:pt>
                <c:pt idx="39">
                  <c:v>0.52925412090016732</c:v>
                </c:pt>
                <c:pt idx="40">
                  <c:v>0.42339785610985026</c:v>
                </c:pt>
                <c:pt idx="41">
                  <c:v>0.31591632219480648</c:v>
                </c:pt>
                <c:pt idx="42">
                  <c:v>0.21566874132372627</c:v>
                </c:pt>
                <c:pt idx="43">
                  <c:v>0.13153220215499239</c:v>
                </c:pt>
                <c:pt idx="44">
                  <c:v>6.9584045716668874E-2</c:v>
                </c:pt>
                <c:pt idx="45">
                  <c:v>3.0795894202795382E-2</c:v>
                </c:pt>
                <c:pt idx="46">
                  <c:v>1.0907961233720731E-2</c:v>
                </c:pt>
                <c:pt idx="47">
                  <c:v>2.9297762915250214E-3</c:v>
                </c:pt>
                <c:pt idx="48">
                  <c:v>5.5893031977216623E-4</c:v>
                </c:pt>
                <c:pt idx="49">
                  <c:v>6.9985361260016532E-5</c:v>
                </c:pt>
                <c:pt idx="50">
                  <c:v>5.2301778339369775E-6</c:v>
                </c:pt>
                <c:pt idx="51">
                  <c:v>2.0817681867235649E-7</c:v>
                </c:pt>
                <c:pt idx="52">
                  <c:v>3.8521683620729164E-9</c:v>
                </c:pt>
                <c:pt idx="53">
                  <c:v>2.8188451572930262E-11</c:v>
                </c:pt>
                <c:pt idx="54">
                  <c:v>6.7279515292284486E-14</c:v>
                </c:pt>
                <c:pt idx="55">
                  <c:v>0</c:v>
                </c:pt>
                <c:pt idx="56">
                  <c:v>0</c:v>
                </c:pt>
                <c:pt idx="57">
                  <c:v>0</c:v>
                </c:pt>
                <c:pt idx="58">
                  <c:v>0</c:v>
                </c:pt>
                <c:pt idx="59">
                  <c:v>0</c:v>
                </c:pt>
                <c:pt idx="60">
                  <c:v>0</c:v>
                </c:pt>
              </c:numCache>
            </c:numRef>
          </c:val>
          <c:smooth val="0"/>
          <c:extLst>
            <c:ext xmlns:c16="http://schemas.microsoft.com/office/drawing/2014/chart" uri="{C3380CC4-5D6E-409C-BE32-E72D297353CC}">
              <c16:uniqueId val="{00000000-258C-4177-8C33-27059DD3770E}"/>
            </c:ext>
          </c:extLst>
        </c:ser>
        <c:dLbls>
          <c:showLegendKey val="0"/>
          <c:showVal val="0"/>
          <c:showCatName val="0"/>
          <c:showSerName val="0"/>
          <c:showPercent val="0"/>
          <c:showBubbleSize val="0"/>
        </c:dLbls>
        <c:smooth val="0"/>
        <c:axId val="1441276992"/>
        <c:axId val="1441284672"/>
      </c:lineChart>
      <c:catAx>
        <c:axId val="1441276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441284672"/>
        <c:crosses val="autoZero"/>
        <c:auto val="1"/>
        <c:lblAlgn val="ctr"/>
        <c:lblOffset val="100"/>
        <c:noMultiLvlLbl val="0"/>
      </c:catAx>
      <c:valAx>
        <c:axId val="14412846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441276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a:t>Perfil</a:t>
            </a:r>
            <a:r>
              <a:rPr lang="es-CL" baseline="0"/>
              <a:t> de e</a:t>
            </a:r>
            <a:r>
              <a:rPr lang="es-CL"/>
              <a:t>sfuerzo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lineChart>
        <c:grouping val="standard"/>
        <c:varyColors val="0"/>
        <c:ser>
          <c:idx val="0"/>
          <c:order val="0"/>
          <c:tx>
            <c:strRef>
              <c:f>'P2'!$D$31</c:f>
              <c:strCache>
                <c:ptCount val="1"/>
                <c:pt idx="0">
                  <c:v>Esfuerzo [ksi]</c:v>
                </c:pt>
              </c:strCache>
            </c:strRef>
          </c:tx>
          <c:spPr>
            <a:ln w="28575" cap="rnd">
              <a:solidFill>
                <a:schemeClr val="accent1"/>
              </a:solidFill>
              <a:round/>
            </a:ln>
            <a:effectLst/>
          </c:spPr>
          <c:marker>
            <c:symbol val="none"/>
          </c:marker>
          <c:cat>
            <c:numRef>
              <c:f>'P2'!$C$32:$C$172</c:f>
              <c:numCache>
                <c:formatCode>General</c:formatCode>
                <c:ptCount val="141"/>
                <c:pt idx="0">
                  <c:v>30</c:v>
                </c:pt>
                <c:pt idx="1">
                  <c:v>30.5</c:v>
                </c:pt>
                <c:pt idx="2">
                  <c:v>31</c:v>
                </c:pt>
                <c:pt idx="3">
                  <c:v>31.5</c:v>
                </c:pt>
                <c:pt idx="4">
                  <c:v>32</c:v>
                </c:pt>
                <c:pt idx="5">
                  <c:v>32.5</c:v>
                </c:pt>
                <c:pt idx="6">
                  <c:v>33</c:v>
                </c:pt>
                <c:pt idx="7">
                  <c:v>33.5</c:v>
                </c:pt>
                <c:pt idx="8">
                  <c:v>34</c:v>
                </c:pt>
                <c:pt idx="9">
                  <c:v>34.5</c:v>
                </c:pt>
                <c:pt idx="10">
                  <c:v>35</c:v>
                </c:pt>
                <c:pt idx="11">
                  <c:v>35.5</c:v>
                </c:pt>
                <c:pt idx="12">
                  <c:v>36</c:v>
                </c:pt>
                <c:pt idx="13">
                  <c:v>36.5</c:v>
                </c:pt>
                <c:pt idx="14">
                  <c:v>37</c:v>
                </c:pt>
                <c:pt idx="15">
                  <c:v>37.5</c:v>
                </c:pt>
                <c:pt idx="16">
                  <c:v>38</c:v>
                </c:pt>
                <c:pt idx="17">
                  <c:v>38.5</c:v>
                </c:pt>
                <c:pt idx="18">
                  <c:v>39</c:v>
                </c:pt>
                <c:pt idx="19">
                  <c:v>39.5</c:v>
                </c:pt>
                <c:pt idx="20">
                  <c:v>40</c:v>
                </c:pt>
                <c:pt idx="21">
                  <c:v>40.5</c:v>
                </c:pt>
                <c:pt idx="22">
                  <c:v>41</c:v>
                </c:pt>
                <c:pt idx="23">
                  <c:v>41.5</c:v>
                </c:pt>
                <c:pt idx="24">
                  <c:v>42</c:v>
                </c:pt>
                <c:pt idx="25">
                  <c:v>42.5</c:v>
                </c:pt>
                <c:pt idx="26">
                  <c:v>43</c:v>
                </c:pt>
                <c:pt idx="27">
                  <c:v>43.5</c:v>
                </c:pt>
                <c:pt idx="28">
                  <c:v>44</c:v>
                </c:pt>
                <c:pt idx="29">
                  <c:v>44.5</c:v>
                </c:pt>
                <c:pt idx="30">
                  <c:v>45</c:v>
                </c:pt>
                <c:pt idx="31">
                  <c:v>45.5</c:v>
                </c:pt>
                <c:pt idx="32">
                  <c:v>46</c:v>
                </c:pt>
                <c:pt idx="33">
                  <c:v>46.5</c:v>
                </c:pt>
                <c:pt idx="34">
                  <c:v>47</c:v>
                </c:pt>
                <c:pt idx="35">
                  <c:v>47.5</c:v>
                </c:pt>
                <c:pt idx="36">
                  <c:v>48</c:v>
                </c:pt>
                <c:pt idx="37">
                  <c:v>48.5</c:v>
                </c:pt>
                <c:pt idx="38">
                  <c:v>49</c:v>
                </c:pt>
                <c:pt idx="39">
                  <c:v>49.5</c:v>
                </c:pt>
                <c:pt idx="40">
                  <c:v>50</c:v>
                </c:pt>
                <c:pt idx="41">
                  <c:v>50.5</c:v>
                </c:pt>
                <c:pt idx="42">
                  <c:v>51</c:v>
                </c:pt>
                <c:pt idx="43">
                  <c:v>51.5</c:v>
                </c:pt>
                <c:pt idx="44">
                  <c:v>52</c:v>
                </c:pt>
                <c:pt idx="45">
                  <c:v>52.5</c:v>
                </c:pt>
                <c:pt idx="46">
                  <c:v>53</c:v>
                </c:pt>
                <c:pt idx="47">
                  <c:v>53.5</c:v>
                </c:pt>
                <c:pt idx="48">
                  <c:v>54</c:v>
                </c:pt>
                <c:pt idx="49">
                  <c:v>54.5</c:v>
                </c:pt>
                <c:pt idx="50">
                  <c:v>55</c:v>
                </c:pt>
                <c:pt idx="51">
                  <c:v>55.5</c:v>
                </c:pt>
                <c:pt idx="52">
                  <c:v>56</c:v>
                </c:pt>
                <c:pt idx="53">
                  <c:v>56.5</c:v>
                </c:pt>
                <c:pt idx="54">
                  <c:v>57</c:v>
                </c:pt>
                <c:pt idx="55">
                  <c:v>57.5</c:v>
                </c:pt>
                <c:pt idx="56">
                  <c:v>58</c:v>
                </c:pt>
                <c:pt idx="57">
                  <c:v>58.5</c:v>
                </c:pt>
                <c:pt idx="58">
                  <c:v>59</c:v>
                </c:pt>
                <c:pt idx="59">
                  <c:v>59.5</c:v>
                </c:pt>
                <c:pt idx="60">
                  <c:v>60</c:v>
                </c:pt>
                <c:pt idx="61">
                  <c:v>60.5</c:v>
                </c:pt>
                <c:pt idx="62">
                  <c:v>61</c:v>
                </c:pt>
                <c:pt idx="63">
                  <c:v>61.5</c:v>
                </c:pt>
                <c:pt idx="64">
                  <c:v>62</c:v>
                </c:pt>
                <c:pt idx="65">
                  <c:v>62.5</c:v>
                </c:pt>
                <c:pt idx="66">
                  <c:v>63</c:v>
                </c:pt>
                <c:pt idx="67">
                  <c:v>63.5</c:v>
                </c:pt>
                <c:pt idx="68">
                  <c:v>64</c:v>
                </c:pt>
                <c:pt idx="69">
                  <c:v>64.5</c:v>
                </c:pt>
                <c:pt idx="70">
                  <c:v>65</c:v>
                </c:pt>
                <c:pt idx="71">
                  <c:v>65.5</c:v>
                </c:pt>
                <c:pt idx="72">
                  <c:v>66</c:v>
                </c:pt>
                <c:pt idx="73">
                  <c:v>66.5</c:v>
                </c:pt>
                <c:pt idx="74">
                  <c:v>67</c:v>
                </c:pt>
                <c:pt idx="75">
                  <c:v>67.5</c:v>
                </c:pt>
                <c:pt idx="76">
                  <c:v>68</c:v>
                </c:pt>
                <c:pt idx="77">
                  <c:v>68.5</c:v>
                </c:pt>
                <c:pt idx="78">
                  <c:v>69</c:v>
                </c:pt>
                <c:pt idx="79">
                  <c:v>69.5</c:v>
                </c:pt>
                <c:pt idx="80">
                  <c:v>70</c:v>
                </c:pt>
                <c:pt idx="81">
                  <c:v>70.5</c:v>
                </c:pt>
                <c:pt idx="82">
                  <c:v>71</c:v>
                </c:pt>
                <c:pt idx="83">
                  <c:v>71.5</c:v>
                </c:pt>
                <c:pt idx="84">
                  <c:v>72</c:v>
                </c:pt>
                <c:pt idx="85">
                  <c:v>72.5</c:v>
                </c:pt>
                <c:pt idx="86">
                  <c:v>73</c:v>
                </c:pt>
                <c:pt idx="87">
                  <c:v>73.5</c:v>
                </c:pt>
                <c:pt idx="88">
                  <c:v>74</c:v>
                </c:pt>
                <c:pt idx="89">
                  <c:v>74.5</c:v>
                </c:pt>
                <c:pt idx="90">
                  <c:v>75</c:v>
                </c:pt>
                <c:pt idx="91">
                  <c:v>75.5</c:v>
                </c:pt>
                <c:pt idx="92">
                  <c:v>76</c:v>
                </c:pt>
                <c:pt idx="93">
                  <c:v>76.5</c:v>
                </c:pt>
                <c:pt idx="94">
                  <c:v>77</c:v>
                </c:pt>
                <c:pt idx="95">
                  <c:v>77.5</c:v>
                </c:pt>
                <c:pt idx="96">
                  <c:v>78</c:v>
                </c:pt>
                <c:pt idx="97">
                  <c:v>78.5</c:v>
                </c:pt>
                <c:pt idx="98">
                  <c:v>79</c:v>
                </c:pt>
                <c:pt idx="99">
                  <c:v>79.5</c:v>
                </c:pt>
                <c:pt idx="100">
                  <c:v>80</c:v>
                </c:pt>
                <c:pt idx="101">
                  <c:v>80.5</c:v>
                </c:pt>
                <c:pt idx="102">
                  <c:v>81</c:v>
                </c:pt>
                <c:pt idx="103">
                  <c:v>81.5</c:v>
                </c:pt>
                <c:pt idx="104">
                  <c:v>82</c:v>
                </c:pt>
                <c:pt idx="105">
                  <c:v>82.5</c:v>
                </c:pt>
                <c:pt idx="106">
                  <c:v>83</c:v>
                </c:pt>
                <c:pt idx="107">
                  <c:v>83.5</c:v>
                </c:pt>
                <c:pt idx="108">
                  <c:v>84</c:v>
                </c:pt>
                <c:pt idx="109">
                  <c:v>84.5</c:v>
                </c:pt>
                <c:pt idx="110">
                  <c:v>85</c:v>
                </c:pt>
                <c:pt idx="111">
                  <c:v>85.5</c:v>
                </c:pt>
                <c:pt idx="112">
                  <c:v>86</c:v>
                </c:pt>
                <c:pt idx="113">
                  <c:v>86.5</c:v>
                </c:pt>
                <c:pt idx="114">
                  <c:v>87</c:v>
                </c:pt>
                <c:pt idx="115">
                  <c:v>87.5</c:v>
                </c:pt>
                <c:pt idx="116">
                  <c:v>88</c:v>
                </c:pt>
                <c:pt idx="117">
                  <c:v>88.5</c:v>
                </c:pt>
                <c:pt idx="118">
                  <c:v>89</c:v>
                </c:pt>
                <c:pt idx="119">
                  <c:v>89.5</c:v>
                </c:pt>
                <c:pt idx="120">
                  <c:v>90</c:v>
                </c:pt>
                <c:pt idx="121">
                  <c:v>90.5</c:v>
                </c:pt>
                <c:pt idx="122">
                  <c:v>91</c:v>
                </c:pt>
                <c:pt idx="123">
                  <c:v>91.5</c:v>
                </c:pt>
                <c:pt idx="124">
                  <c:v>92</c:v>
                </c:pt>
                <c:pt idx="125">
                  <c:v>92.5</c:v>
                </c:pt>
                <c:pt idx="126">
                  <c:v>93</c:v>
                </c:pt>
                <c:pt idx="127">
                  <c:v>93.5</c:v>
                </c:pt>
                <c:pt idx="128">
                  <c:v>94</c:v>
                </c:pt>
                <c:pt idx="129">
                  <c:v>94.5</c:v>
                </c:pt>
                <c:pt idx="130">
                  <c:v>95</c:v>
                </c:pt>
                <c:pt idx="131">
                  <c:v>95.5</c:v>
                </c:pt>
                <c:pt idx="132">
                  <c:v>96</c:v>
                </c:pt>
                <c:pt idx="133">
                  <c:v>96.5</c:v>
                </c:pt>
                <c:pt idx="134">
                  <c:v>97</c:v>
                </c:pt>
                <c:pt idx="135">
                  <c:v>97.5</c:v>
                </c:pt>
                <c:pt idx="136">
                  <c:v>98</c:v>
                </c:pt>
                <c:pt idx="137">
                  <c:v>98.5</c:v>
                </c:pt>
                <c:pt idx="138">
                  <c:v>99</c:v>
                </c:pt>
                <c:pt idx="139">
                  <c:v>99.5</c:v>
                </c:pt>
                <c:pt idx="140">
                  <c:v>100</c:v>
                </c:pt>
              </c:numCache>
            </c:numRef>
          </c:cat>
          <c:val>
            <c:numRef>
              <c:f>'P2'!$D$32:$D$172</c:f>
              <c:numCache>
                <c:formatCode>General</c:formatCode>
                <c:ptCount val="141"/>
                <c:pt idx="0">
                  <c:v>60</c:v>
                </c:pt>
                <c:pt idx="1">
                  <c:v>61</c:v>
                </c:pt>
                <c:pt idx="2">
                  <c:v>62</c:v>
                </c:pt>
                <c:pt idx="3">
                  <c:v>63</c:v>
                </c:pt>
                <c:pt idx="4">
                  <c:v>64</c:v>
                </c:pt>
                <c:pt idx="5">
                  <c:v>65</c:v>
                </c:pt>
                <c:pt idx="6">
                  <c:v>66</c:v>
                </c:pt>
                <c:pt idx="7">
                  <c:v>67</c:v>
                </c:pt>
                <c:pt idx="8">
                  <c:v>68</c:v>
                </c:pt>
                <c:pt idx="9">
                  <c:v>69</c:v>
                </c:pt>
                <c:pt idx="10">
                  <c:v>70</c:v>
                </c:pt>
                <c:pt idx="11">
                  <c:v>71</c:v>
                </c:pt>
                <c:pt idx="12">
                  <c:v>72</c:v>
                </c:pt>
                <c:pt idx="13">
                  <c:v>73</c:v>
                </c:pt>
                <c:pt idx="14">
                  <c:v>74</c:v>
                </c:pt>
                <c:pt idx="15">
                  <c:v>75</c:v>
                </c:pt>
                <c:pt idx="16">
                  <c:v>76</c:v>
                </c:pt>
                <c:pt idx="17">
                  <c:v>77</c:v>
                </c:pt>
                <c:pt idx="18">
                  <c:v>78</c:v>
                </c:pt>
                <c:pt idx="19">
                  <c:v>79</c:v>
                </c:pt>
                <c:pt idx="20">
                  <c:v>80</c:v>
                </c:pt>
                <c:pt idx="21">
                  <c:v>81</c:v>
                </c:pt>
                <c:pt idx="22">
                  <c:v>82</c:v>
                </c:pt>
                <c:pt idx="23">
                  <c:v>83</c:v>
                </c:pt>
                <c:pt idx="24">
                  <c:v>84</c:v>
                </c:pt>
                <c:pt idx="25">
                  <c:v>85</c:v>
                </c:pt>
                <c:pt idx="26">
                  <c:v>86</c:v>
                </c:pt>
                <c:pt idx="27">
                  <c:v>87</c:v>
                </c:pt>
                <c:pt idx="28">
                  <c:v>88</c:v>
                </c:pt>
                <c:pt idx="29">
                  <c:v>89</c:v>
                </c:pt>
                <c:pt idx="30">
                  <c:v>90</c:v>
                </c:pt>
                <c:pt idx="31">
                  <c:v>91</c:v>
                </c:pt>
                <c:pt idx="32">
                  <c:v>92</c:v>
                </c:pt>
                <c:pt idx="33">
                  <c:v>93</c:v>
                </c:pt>
                <c:pt idx="34">
                  <c:v>94</c:v>
                </c:pt>
                <c:pt idx="35">
                  <c:v>95</c:v>
                </c:pt>
                <c:pt idx="36">
                  <c:v>96</c:v>
                </c:pt>
                <c:pt idx="37">
                  <c:v>97</c:v>
                </c:pt>
                <c:pt idx="38">
                  <c:v>98</c:v>
                </c:pt>
                <c:pt idx="39">
                  <c:v>99</c:v>
                </c:pt>
                <c:pt idx="40">
                  <c:v>100</c:v>
                </c:pt>
                <c:pt idx="41">
                  <c:v>101</c:v>
                </c:pt>
                <c:pt idx="42">
                  <c:v>102</c:v>
                </c:pt>
                <c:pt idx="43">
                  <c:v>103</c:v>
                </c:pt>
                <c:pt idx="44">
                  <c:v>104</c:v>
                </c:pt>
                <c:pt idx="45">
                  <c:v>105</c:v>
                </c:pt>
                <c:pt idx="46">
                  <c:v>106</c:v>
                </c:pt>
                <c:pt idx="47">
                  <c:v>107</c:v>
                </c:pt>
                <c:pt idx="48">
                  <c:v>108</c:v>
                </c:pt>
                <c:pt idx="49">
                  <c:v>109</c:v>
                </c:pt>
                <c:pt idx="50">
                  <c:v>110</c:v>
                </c:pt>
                <c:pt idx="51">
                  <c:v>111</c:v>
                </c:pt>
                <c:pt idx="52">
                  <c:v>112</c:v>
                </c:pt>
                <c:pt idx="53">
                  <c:v>113</c:v>
                </c:pt>
                <c:pt idx="54">
                  <c:v>114</c:v>
                </c:pt>
                <c:pt idx="55">
                  <c:v>115</c:v>
                </c:pt>
                <c:pt idx="56">
                  <c:v>116</c:v>
                </c:pt>
                <c:pt idx="57">
                  <c:v>117</c:v>
                </c:pt>
                <c:pt idx="58">
                  <c:v>118</c:v>
                </c:pt>
                <c:pt idx="59">
                  <c:v>119</c:v>
                </c:pt>
                <c:pt idx="60">
                  <c:v>120</c:v>
                </c:pt>
                <c:pt idx="61">
                  <c:v>121</c:v>
                </c:pt>
                <c:pt idx="62">
                  <c:v>122</c:v>
                </c:pt>
                <c:pt idx="63">
                  <c:v>123</c:v>
                </c:pt>
                <c:pt idx="64">
                  <c:v>124</c:v>
                </c:pt>
                <c:pt idx="65">
                  <c:v>125</c:v>
                </c:pt>
                <c:pt idx="66">
                  <c:v>126</c:v>
                </c:pt>
                <c:pt idx="67">
                  <c:v>127</c:v>
                </c:pt>
                <c:pt idx="68">
                  <c:v>128</c:v>
                </c:pt>
                <c:pt idx="69">
                  <c:v>129</c:v>
                </c:pt>
                <c:pt idx="70">
                  <c:v>130</c:v>
                </c:pt>
                <c:pt idx="71">
                  <c:v>131</c:v>
                </c:pt>
                <c:pt idx="72">
                  <c:v>132</c:v>
                </c:pt>
                <c:pt idx="73">
                  <c:v>133</c:v>
                </c:pt>
                <c:pt idx="74">
                  <c:v>134</c:v>
                </c:pt>
                <c:pt idx="75">
                  <c:v>135</c:v>
                </c:pt>
                <c:pt idx="76">
                  <c:v>136</c:v>
                </c:pt>
                <c:pt idx="77">
                  <c:v>137</c:v>
                </c:pt>
                <c:pt idx="78">
                  <c:v>138</c:v>
                </c:pt>
                <c:pt idx="79">
                  <c:v>139</c:v>
                </c:pt>
                <c:pt idx="80">
                  <c:v>140</c:v>
                </c:pt>
                <c:pt idx="81">
                  <c:v>141</c:v>
                </c:pt>
                <c:pt idx="82">
                  <c:v>142</c:v>
                </c:pt>
                <c:pt idx="83">
                  <c:v>143</c:v>
                </c:pt>
                <c:pt idx="84">
                  <c:v>144</c:v>
                </c:pt>
                <c:pt idx="85">
                  <c:v>145</c:v>
                </c:pt>
                <c:pt idx="86">
                  <c:v>146</c:v>
                </c:pt>
                <c:pt idx="87">
                  <c:v>147</c:v>
                </c:pt>
                <c:pt idx="88">
                  <c:v>148</c:v>
                </c:pt>
                <c:pt idx="89">
                  <c:v>149</c:v>
                </c:pt>
                <c:pt idx="90">
                  <c:v>150</c:v>
                </c:pt>
                <c:pt idx="91">
                  <c:v>151</c:v>
                </c:pt>
                <c:pt idx="92">
                  <c:v>152</c:v>
                </c:pt>
                <c:pt idx="93">
                  <c:v>153</c:v>
                </c:pt>
                <c:pt idx="94">
                  <c:v>154</c:v>
                </c:pt>
                <c:pt idx="95">
                  <c:v>155</c:v>
                </c:pt>
                <c:pt idx="96">
                  <c:v>156</c:v>
                </c:pt>
                <c:pt idx="97">
                  <c:v>157</c:v>
                </c:pt>
                <c:pt idx="98">
                  <c:v>158</c:v>
                </c:pt>
                <c:pt idx="99">
                  <c:v>159</c:v>
                </c:pt>
                <c:pt idx="100">
                  <c:v>160</c:v>
                </c:pt>
                <c:pt idx="101">
                  <c:v>161</c:v>
                </c:pt>
                <c:pt idx="102">
                  <c:v>162</c:v>
                </c:pt>
                <c:pt idx="103">
                  <c:v>163</c:v>
                </c:pt>
                <c:pt idx="104">
                  <c:v>164</c:v>
                </c:pt>
                <c:pt idx="105">
                  <c:v>165</c:v>
                </c:pt>
                <c:pt idx="106">
                  <c:v>166</c:v>
                </c:pt>
                <c:pt idx="107">
                  <c:v>167</c:v>
                </c:pt>
                <c:pt idx="108">
                  <c:v>168</c:v>
                </c:pt>
                <c:pt idx="109">
                  <c:v>169</c:v>
                </c:pt>
                <c:pt idx="110">
                  <c:v>170</c:v>
                </c:pt>
                <c:pt idx="111">
                  <c:v>171</c:v>
                </c:pt>
                <c:pt idx="112">
                  <c:v>172</c:v>
                </c:pt>
                <c:pt idx="113">
                  <c:v>173</c:v>
                </c:pt>
                <c:pt idx="114">
                  <c:v>174</c:v>
                </c:pt>
                <c:pt idx="115">
                  <c:v>175</c:v>
                </c:pt>
                <c:pt idx="116">
                  <c:v>176</c:v>
                </c:pt>
                <c:pt idx="117">
                  <c:v>177</c:v>
                </c:pt>
                <c:pt idx="118">
                  <c:v>178</c:v>
                </c:pt>
                <c:pt idx="119">
                  <c:v>179</c:v>
                </c:pt>
                <c:pt idx="120">
                  <c:v>180</c:v>
                </c:pt>
                <c:pt idx="121">
                  <c:v>181</c:v>
                </c:pt>
                <c:pt idx="122">
                  <c:v>182</c:v>
                </c:pt>
                <c:pt idx="123">
                  <c:v>183</c:v>
                </c:pt>
                <c:pt idx="124">
                  <c:v>184</c:v>
                </c:pt>
                <c:pt idx="125">
                  <c:v>185</c:v>
                </c:pt>
                <c:pt idx="126">
                  <c:v>186</c:v>
                </c:pt>
                <c:pt idx="127">
                  <c:v>187</c:v>
                </c:pt>
                <c:pt idx="128">
                  <c:v>188</c:v>
                </c:pt>
                <c:pt idx="129">
                  <c:v>189</c:v>
                </c:pt>
                <c:pt idx="130">
                  <c:v>190</c:v>
                </c:pt>
                <c:pt idx="131">
                  <c:v>191</c:v>
                </c:pt>
                <c:pt idx="132">
                  <c:v>192</c:v>
                </c:pt>
                <c:pt idx="133">
                  <c:v>193</c:v>
                </c:pt>
                <c:pt idx="134">
                  <c:v>194</c:v>
                </c:pt>
                <c:pt idx="135">
                  <c:v>195</c:v>
                </c:pt>
                <c:pt idx="136">
                  <c:v>196</c:v>
                </c:pt>
                <c:pt idx="137">
                  <c:v>197</c:v>
                </c:pt>
                <c:pt idx="138">
                  <c:v>198</c:v>
                </c:pt>
                <c:pt idx="139">
                  <c:v>199</c:v>
                </c:pt>
                <c:pt idx="140">
                  <c:v>200</c:v>
                </c:pt>
              </c:numCache>
            </c:numRef>
          </c:val>
          <c:smooth val="0"/>
          <c:extLst>
            <c:ext xmlns:c16="http://schemas.microsoft.com/office/drawing/2014/chart" uri="{C3380CC4-5D6E-409C-BE32-E72D297353CC}">
              <c16:uniqueId val="{00000000-D8A7-40A0-99DA-DC0838899591}"/>
            </c:ext>
          </c:extLst>
        </c:ser>
        <c:dLbls>
          <c:showLegendKey val="0"/>
          <c:showVal val="0"/>
          <c:showCatName val="0"/>
          <c:showSerName val="0"/>
          <c:showPercent val="0"/>
          <c:showBubbleSize val="0"/>
        </c:dLbls>
        <c:smooth val="0"/>
        <c:axId val="671186064"/>
        <c:axId val="671171184"/>
      </c:lineChart>
      <c:catAx>
        <c:axId val="67118606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L" baseline="0"/>
                  <a:t>Edad [kc]</a:t>
                </a:r>
                <a:endParaRPr lang="es-CL"/>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671171184"/>
        <c:crosses val="autoZero"/>
        <c:auto val="1"/>
        <c:lblAlgn val="ctr"/>
        <c:lblOffset val="100"/>
        <c:noMultiLvlLbl val="0"/>
      </c:catAx>
      <c:valAx>
        <c:axId val="6711711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L"/>
                  <a:t>Esfuerzo</a:t>
                </a:r>
                <a:r>
                  <a:rPr lang="es-CL" baseline="0"/>
                  <a:t> [ksi]</a:t>
                </a:r>
                <a:endParaRPr lang="es-CL"/>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671186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lineChart>
        <c:grouping val="standard"/>
        <c:varyColors val="0"/>
        <c:ser>
          <c:idx val="0"/>
          <c:order val="0"/>
          <c:tx>
            <c:strRef>
              <c:f>'P2'!$I$31</c:f>
              <c:strCache>
                <c:ptCount val="1"/>
                <c:pt idx="0">
                  <c:v>R</c:v>
                </c:pt>
              </c:strCache>
            </c:strRef>
          </c:tx>
          <c:spPr>
            <a:ln w="28575" cap="rnd">
              <a:solidFill>
                <a:schemeClr val="accent1"/>
              </a:solidFill>
              <a:round/>
            </a:ln>
            <a:effectLst/>
          </c:spPr>
          <c:marker>
            <c:symbol val="none"/>
          </c:marker>
          <c:cat>
            <c:numRef>
              <c:f>'P2'!$C$32:$C$172</c:f>
              <c:numCache>
                <c:formatCode>General</c:formatCode>
                <c:ptCount val="141"/>
                <c:pt idx="0">
                  <c:v>30</c:v>
                </c:pt>
                <c:pt idx="1">
                  <c:v>30.5</c:v>
                </c:pt>
                <c:pt idx="2">
                  <c:v>31</c:v>
                </c:pt>
                <c:pt idx="3">
                  <c:v>31.5</c:v>
                </c:pt>
                <c:pt idx="4">
                  <c:v>32</c:v>
                </c:pt>
                <c:pt idx="5">
                  <c:v>32.5</c:v>
                </c:pt>
                <c:pt idx="6">
                  <c:v>33</c:v>
                </c:pt>
                <c:pt idx="7">
                  <c:v>33.5</c:v>
                </c:pt>
                <c:pt idx="8">
                  <c:v>34</c:v>
                </c:pt>
                <c:pt idx="9">
                  <c:v>34.5</c:v>
                </c:pt>
                <c:pt idx="10">
                  <c:v>35</c:v>
                </c:pt>
                <c:pt idx="11">
                  <c:v>35.5</c:v>
                </c:pt>
                <c:pt idx="12">
                  <c:v>36</c:v>
                </c:pt>
                <c:pt idx="13">
                  <c:v>36.5</c:v>
                </c:pt>
                <c:pt idx="14">
                  <c:v>37</c:v>
                </c:pt>
                <c:pt idx="15">
                  <c:v>37.5</c:v>
                </c:pt>
                <c:pt idx="16">
                  <c:v>38</c:v>
                </c:pt>
                <c:pt idx="17">
                  <c:v>38.5</c:v>
                </c:pt>
                <c:pt idx="18">
                  <c:v>39</c:v>
                </c:pt>
                <c:pt idx="19">
                  <c:v>39.5</c:v>
                </c:pt>
                <c:pt idx="20">
                  <c:v>40</c:v>
                </c:pt>
                <c:pt idx="21">
                  <c:v>40.5</c:v>
                </c:pt>
                <c:pt idx="22">
                  <c:v>41</c:v>
                </c:pt>
                <c:pt idx="23">
                  <c:v>41.5</c:v>
                </c:pt>
                <c:pt idx="24">
                  <c:v>42</c:v>
                </c:pt>
                <c:pt idx="25">
                  <c:v>42.5</c:v>
                </c:pt>
                <c:pt idx="26">
                  <c:v>43</c:v>
                </c:pt>
                <c:pt idx="27">
                  <c:v>43.5</c:v>
                </c:pt>
                <c:pt idx="28">
                  <c:v>44</c:v>
                </c:pt>
                <c:pt idx="29">
                  <c:v>44.5</c:v>
                </c:pt>
                <c:pt idx="30">
                  <c:v>45</c:v>
                </c:pt>
                <c:pt idx="31">
                  <c:v>45.5</c:v>
                </c:pt>
                <c:pt idx="32">
                  <c:v>46</c:v>
                </c:pt>
                <c:pt idx="33">
                  <c:v>46.5</c:v>
                </c:pt>
                <c:pt idx="34">
                  <c:v>47</c:v>
                </c:pt>
                <c:pt idx="35">
                  <c:v>47.5</c:v>
                </c:pt>
                <c:pt idx="36">
                  <c:v>48</c:v>
                </c:pt>
                <c:pt idx="37">
                  <c:v>48.5</c:v>
                </c:pt>
                <c:pt idx="38">
                  <c:v>49</c:v>
                </c:pt>
                <c:pt idx="39">
                  <c:v>49.5</c:v>
                </c:pt>
                <c:pt idx="40">
                  <c:v>50</c:v>
                </c:pt>
                <c:pt idx="41">
                  <c:v>50.5</c:v>
                </c:pt>
                <c:pt idx="42">
                  <c:v>51</c:v>
                </c:pt>
                <c:pt idx="43">
                  <c:v>51.5</c:v>
                </c:pt>
                <c:pt idx="44">
                  <c:v>52</c:v>
                </c:pt>
                <c:pt idx="45">
                  <c:v>52.5</c:v>
                </c:pt>
                <c:pt idx="46">
                  <c:v>53</c:v>
                </c:pt>
                <c:pt idx="47">
                  <c:v>53.5</c:v>
                </c:pt>
                <c:pt idx="48">
                  <c:v>54</c:v>
                </c:pt>
                <c:pt idx="49">
                  <c:v>54.5</c:v>
                </c:pt>
                <c:pt idx="50">
                  <c:v>55</c:v>
                </c:pt>
                <c:pt idx="51">
                  <c:v>55.5</c:v>
                </c:pt>
                <c:pt idx="52">
                  <c:v>56</c:v>
                </c:pt>
                <c:pt idx="53">
                  <c:v>56.5</c:v>
                </c:pt>
                <c:pt idx="54">
                  <c:v>57</c:v>
                </c:pt>
                <c:pt idx="55">
                  <c:v>57.5</c:v>
                </c:pt>
                <c:pt idx="56">
                  <c:v>58</c:v>
                </c:pt>
                <c:pt idx="57">
                  <c:v>58.5</c:v>
                </c:pt>
                <c:pt idx="58">
                  <c:v>59</c:v>
                </c:pt>
                <c:pt idx="59">
                  <c:v>59.5</c:v>
                </c:pt>
                <c:pt idx="60">
                  <c:v>60</c:v>
                </c:pt>
                <c:pt idx="61">
                  <c:v>60.5</c:v>
                </c:pt>
                <c:pt idx="62">
                  <c:v>61</c:v>
                </c:pt>
                <c:pt idx="63">
                  <c:v>61.5</c:v>
                </c:pt>
                <c:pt idx="64">
                  <c:v>62</c:v>
                </c:pt>
                <c:pt idx="65">
                  <c:v>62.5</c:v>
                </c:pt>
                <c:pt idx="66">
                  <c:v>63</c:v>
                </c:pt>
                <c:pt idx="67">
                  <c:v>63.5</c:v>
                </c:pt>
                <c:pt idx="68">
                  <c:v>64</c:v>
                </c:pt>
                <c:pt idx="69">
                  <c:v>64.5</c:v>
                </c:pt>
                <c:pt idx="70">
                  <c:v>65</c:v>
                </c:pt>
                <c:pt idx="71">
                  <c:v>65.5</c:v>
                </c:pt>
                <c:pt idx="72">
                  <c:v>66</c:v>
                </c:pt>
                <c:pt idx="73">
                  <c:v>66.5</c:v>
                </c:pt>
                <c:pt idx="74">
                  <c:v>67</c:v>
                </c:pt>
                <c:pt idx="75">
                  <c:v>67.5</c:v>
                </c:pt>
                <c:pt idx="76">
                  <c:v>68</c:v>
                </c:pt>
                <c:pt idx="77">
                  <c:v>68.5</c:v>
                </c:pt>
                <c:pt idx="78">
                  <c:v>69</c:v>
                </c:pt>
                <c:pt idx="79">
                  <c:v>69.5</c:v>
                </c:pt>
                <c:pt idx="80">
                  <c:v>70</c:v>
                </c:pt>
                <c:pt idx="81">
                  <c:v>70.5</c:v>
                </c:pt>
                <c:pt idx="82">
                  <c:v>71</c:v>
                </c:pt>
                <c:pt idx="83">
                  <c:v>71.5</c:v>
                </c:pt>
                <c:pt idx="84">
                  <c:v>72</c:v>
                </c:pt>
                <c:pt idx="85">
                  <c:v>72.5</c:v>
                </c:pt>
                <c:pt idx="86">
                  <c:v>73</c:v>
                </c:pt>
                <c:pt idx="87">
                  <c:v>73.5</c:v>
                </c:pt>
                <c:pt idx="88">
                  <c:v>74</c:v>
                </c:pt>
                <c:pt idx="89">
                  <c:v>74.5</c:v>
                </c:pt>
                <c:pt idx="90">
                  <c:v>75</c:v>
                </c:pt>
                <c:pt idx="91">
                  <c:v>75.5</c:v>
                </c:pt>
                <c:pt idx="92">
                  <c:v>76</c:v>
                </c:pt>
                <c:pt idx="93">
                  <c:v>76.5</c:v>
                </c:pt>
                <c:pt idx="94">
                  <c:v>77</c:v>
                </c:pt>
                <c:pt idx="95">
                  <c:v>77.5</c:v>
                </c:pt>
                <c:pt idx="96">
                  <c:v>78</c:v>
                </c:pt>
                <c:pt idx="97">
                  <c:v>78.5</c:v>
                </c:pt>
                <c:pt idx="98">
                  <c:v>79</c:v>
                </c:pt>
                <c:pt idx="99">
                  <c:v>79.5</c:v>
                </c:pt>
                <c:pt idx="100">
                  <c:v>80</c:v>
                </c:pt>
                <c:pt idx="101">
                  <c:v>80.5</c:v>
                </c:pt>
                <c:pt idx="102">
                  <c:v>81</c:v>
                </c:pt>
                <c:pt idx="103">
                  <c:v>81.5</c:v>
                </c:pt>
                <c:pt idx="104">
                  <c:v>82</c:v>
                </c:pt>
                <c:pt idx="105">
                  <c:v>82.5</c:v>
                </c:pt>
                <c:pt idx="106">
                  <c:v>83</c:v>
                </c:pt>
                <c:pt idx="107">
                  <c:v>83.5</c:v>
                </c:pt>
                <c:pt idx="108">
                  <c:v>84</c:v>
                </c:pt>
                <c:pt idx="109">
                  <c:v>84.5</c:v>
                </c:pt>
                <c:pt idx="110">
                  <c:v>85</c:v>
                </c:pt>
                <c:pt idx="111">
                  <c:v>85.5</c:v>
                </c:pt>
                <c:pt idx="112">
                  <c:v>86</c:v>
                </c:pt>
                <c:pt idx="113">
                  <c:v>86.5</c:v>
                </c:pt>
                <c:pt idx="114">
                  <c:v>87</c:v>
                </c:pt>
                <c:pt idx="115">
                  <c:v>87.5</c:v>
                </c:pt>
                <c:pt idx="116">
                  <c:v>88</c:v>
                </c:pt>
                <c:pt idx="117">
                  <c:v>88.5</c:v>
                </c:pt>
                <c:pt idx="118">
                  <c:v>89</c:v>
                </c:pt>
                <c:pt idx="119">
                  <c:v>89.5</c:v>
                </c:pt>
                <c:pt idx="120">
                  <c:v>90</c:v>
                </c:pt>
                <c:pt idx="121">
                  <c:v>90.5</c:v>
                </c:pt>
                <c:pt idx="122">
                  <c:v>91</c:v>
                </c:pt>
                <c:pt idx="123">
                  <c:v>91.5</c:v>
                </c:pt>
                <c:pt idx="124">
                  <c:v>92</c:v>
                </c:pt>
                <c:pt idx="125">
                  <c:v>92.5</c:v>
                </c:pt>
                <c:pt idx="126">
                  <c:v>93</c:v>
                </c:pt>
                <c:pt idx="127">
                  <c:v>93.5</c:v>
                </c:pt>
                <c:pt idx="128">
                  <c:v>94</c:v>
                </c:pt>
                <c:pt idx="129">
                  <c:v>94.5</c:v>
                </c:pt>
                <c:pt idx="130">
                  <c:v>95</c:v>
                </c:pt>
                <c:pt idx="131">
                  <c:v>95.5</c:v>
                </c:pt>
                <c:pt idx="132">
                  <c:v>96</c:v>
                </c:pt>
                <c:pt idx="133">
                  <c:v>96.5</c:v>
                </c:pt>
                <c:pt idx="134">
                  <c:v>97</c:v>
                </c:pt>
                <c:pt idx="135">
                  <c:v>97.5</c:v>
                </c:pt>
                <c:pt idx="136">
                  <c:v>98</c:v>
                </c:pt>
                <c:pt idx="137">
                  <c:v>98.5</c:v>
                </c:pt>
                <c:pt idx="138">
                  <c:v>99</c:v>
                </c:pt>
                <c:pt idx="139">
                  <c:v>99.5</c:v>
                </c:pt>
                <c:pt idx="140">
                  <c:v>100</c:v>
                </c:pt>
              </c:numCache>
            </c:numRef>
          </c:cat>
          <c:val>
            <c:numRef>
              <c:f>'P2'!$I$32:$I$172</c:f>
              <c:numCache>
                <c:formatCode>0.00%</c:formatCode>
                <c:ptCount val="141"/>
                <c:pt idx="0">
                  <c:v>1</c:v>
                </c:pt>
                <c:pt idx="1">
                  <c:v>0.99999999999439981</c:v>
                </c:pt>
                <c:pt idx="2">
                  <c:v>0.99999999993219058</c:v>
                </c:pt>
                <c:pt idx="3">
                  <c:v>0.99999999959436536</c:v>
                </c:pt>
                <c:pt idx="4">
                  <c:v>0.99999999831097752</c:v>
                </c:pt>
                <c:pt idx="5">
                  <c:v>0.99999999442081333</c:v>
                </c:pt>
                <c:pt idx="6">
                  <c:v>0.99999998434601223</c:v>
                </c:pt>
                <c:pt idx="7">
                  <c:v>0.99999996112332823</c:v>
                </c:pt>
                <c:pt idx="8">
                  <c:v>0.99999991219911943</c:v>
                </c:pt>
                <c:pt idx="9">
                  <c:v>0.99999981625715451</c:v>
                </c:pt>
                <c:pt idx="10">
                  <c:v>0.99999963880676213</c:v>
                </c:pt>
                <c:pt idx="11">
                  <c:v>0.99999932621357179</c:v>
                </c:pt>
                <c:pt idx="12">
                  <c:v>0.99999879780598389</c:v>
                </c:pt>
                <c:pt idx="13">
                  <c:v>0.99999793563741524</c:v>
                </c:pt>
                <c:pt idx="14">
                  <c:v>0.99999657142718412</c:v>
                </c:pt>
                <c:pt idx="15">
                  <c:v>0.99999447014149834</c:v>
                </c:pt>
                <c:pt idx="16">
                  <c:v>0.99999130961029747</c:v>
                </c:pt>
                <c:pt idx="17">
                  <c:v>0.99998665550560895</c:v>
                </c:pt>
                <c:pt idx="18">
                  <c:v>0.99997993093256987</c:v>
                </c:pt>
                <c:pt idx="19">
                  <c:v>0.99997037980537817</c:v>
                </c:pt>
                <c:pt idx="20">
                  <c:v>0.99995702309728607</c:v>
                </c:pt>
                <c:pt idx="21">
                  <c:v>0.99993860696658143</c:v>
                </c:pt>
                <c:pt idx="22">
                  <c:v>0.99991354166972635</c:v>
                </c:pt>
                <c:pt idx="23">
                  <c:v>0.99987983007910819</c:v>
                </c:pt>
                <c:pt idx="24">
                  <c:v>0.99983498452716202</c:v>
                </c:pt>
                <c:pt idx="25">
                  <c:v>0.99977593060236247</c:v>
                </c:pt>
                <c:pt idx="26">
                  <c:v>0.99969889642771714</c:v>
                </c:pt>
                <c:pt idx="27">
                  <c:v>0.99959928586162694</c:v>
                </c:pt>
                <c:pt idx="28">
                  <c:v>0.99947153397797073</c:v>
                </c:pt>
                <c:pt idx="29">
                  <c:v>0.99930894311188534</c:v>
                </c:pt>
                <c:pt idx="30">
                  <c:v>0.99910349770636908</c:v>
                </c:pt>
                <c:pt idx="31">
                  <c:v>0.99884565617087151</c:v>
                </c:pt>
                <c:pt idx="32">
                  <c:v>0.99852411797720153</c:v>
                </c:pt>
                <c:pt idx="33">
                  <c:v>0.99812556428407739</c:v>
                </c:pt>
                <c:pt idx="34">
                  <c:v>0.99763437051675641</c:v>
                </c:pt>
                <c:pt idx="35">
                  <c:v>0.99703228955402212</c:v>
                </c:pt>
                <c:pt idx="36">
                  <c:v>0.99629810451812262</c:v>
                </c:pt>
                <c:pt idx="37">
                  <c:v>0.99540725065677549</c:v>
                </c:pt>
                <c:pt idx="38">
                  <c:v>0.99433140648972473</c:v>
                </c:pt>
                <c:pt idx="39">
                  <c:v>0.99303805531293809</c:v>
                </c:pt>
                <c:pt idx="40">
                  <c:v>0.99149001936723846</c:v>
                </c:pt>
                <c:pt idx="41">
                  <c:v>0.98964497054978984</c:v>
                </c:pt>
                <c:pt idx="42">
                  <c:v>0.98745492355013209</c:v>
                </c:pt>
                <c:pt idx="43">
                  <c:v>0.98486571980926541</c:v>
                </c:pt>
                <c:pt idx="44">
                  <c:v>0.98181651381872304</c:v>
                </c:pt>
                <c:pt idx="45">
                  <c:v>0.97823927708740555</c:v>
                </c:pt>
                <c:pt idx="46">
                  <c:v>0.97405833969472921</c:v>
                </c:pt>
                <c:pt idx="47">
                  <c:v>0.96918999479472123</c:v>
                </c:pt>
                <c:pt idx="48">
                  <c:v>0.96354219778722583</c:v>
                </c:pt>
                <c:pt idx="49">
                  <c:v>0.95701439913603681</c:v>
                </c:pt>
                <c:pt idx="50">
                  <c:v>0.94949755792822654</c:v>
                </c:pt>
                <c:pt idx="51">
                  <c:v>0.9408743920728323</c:v>
                </c:pt>
                <c:pt idx="52">
                  <c:v>0.93101993022871177</c:v>
                </c:pt>
                <c:pt idx="53">
                  <c:v>0.91980243963995201</c:v>
                </c:pt>
                <c:pt idx="54">
                  <c:v>0.90708481230655136</c:v>
                </c:pt>
                <c:pt idx="55">
                  <c:v>0.89272649828566675</c:v>
                </c:pt>
                <c:pt idx="56">
                  <c:v>0.87658607799602239</c:v>
                </c:pt>
                <c:pt idx="57">
                  <c:v>0.85852456336167449</c:v>
                </c:pt>
                <c:pt idx="58">
                  <c:v>0.83840950822024751</c:v>
                </c:pt>
                <c:pt idx="59">
                  <c:v>0.81611998896168436</c:v>
                </c:pt>
                <c:pt idx="60">
                  <c:v>0.79155248387318755</c:v>
                </c:pt>
                <c:pt idx="61">
                  <c:v>0.76462763106685028</c:v>
                </c:pt>
                <c:pt idx="62">
                  <c:v>0.73529777735667257</c:v>
                </c:pt>
                <c:pt idx="63">
                  <c:v>0.70355514206929204</c:v>
                </c:pt>
                <c:pt idx="64">
                  <c:v>0.66944031018238048</c:v>
                </c:pt>
                <c:pt idx="65">
                  <c:v>0.63305064068659</c:v>
                </c:pt>
                <c:pt idx="66">
                  <c:v>0.59454803477836171</c:v>
                </c:pt>
                <c:pt idx="67">
                  <c:v>0.55416536556689222</c:v>
                </c:pt>
                <c:pt idx="68">
                  <c:v>0.5122107436314417</c:v>
                </c:pt>
                <c:pt idx="69">
                  <c:v>0.46906870470777307</c:v>
                </c:pt>
                <c:pt idx="70">
                  <c:v>0.42519738658973227</c:v>
                </c:pt>
                <c:pt idx="71">
                  <c:v>0.3811208451317466</c:v>
                </c:pt>
                <c:pt idx="72">
                  <c:v>0.33741587617647206</c:v>
                </c:pt>
                <c:pt idx="73">
                  <c:v>0.29469308540005501</c:v>
                </c:pt>
                <c:pt idx="74">
                  <c:v>0.25357248811847266</c:v>
                </c:pt>
                <c:pt idx="75">
                  <c:v>0.21465460467029041</c:v>
                </c:pt>
                <c:pt idx="76">
                  <c:v>0.17848878522898926</c:v>
                </c:pt>
                <c:pt idx="77">
                  <c:v>0.14554124958885206</c:v>
                </c:pt>
                <c:pt idx="78">
                  <c:v>0.11616592309893659</c:v>
                </c:pt>
                <c:pt idx="79">
                  <c:v>9.0581428642722783E-2</c:v>
                </c:pt>
                <c:pt idx="80">
                  <c:v>6.8857405891646795E-2</c:v>
                </c:pt>
                <c:pt idx="81">
                  <c:v>5.091257670785998E-2</c:v>
                </c:pt>
                <c:pt idx="82">
                  <c:v>3.6525664579897588E-2</c:v>
                </c:pt>
                <c:pt idx="83">
                  <c:v>2.5358548038141082E-2</c:v>
                </c:pt>
                <c:pt idx="84">
                  <c:v>1.6989166493184493E-2</c:v>
                </c:pt>
                <c:pt idx="85">
                  <c:v>1.0950086576239304E-2</c:v>
                </c:pt>
                <c:pt idx="86">
                  <c:v>6.7676753350303098E-3</c:v>
                </c:pt>
                <c:pt idx="87">
                  <c:v>3.996804265924303E-3</c:v>
                </c:pt>
                <c:pt idx="88">
                  <c:v>2.2469963583237051E-3</c:v>
                </c:pt>
                <c:pt idx="89">
                  <c:v>1.1977212637422907E-3</c:v>
                </c:pt>
                <c:pt idx="90">
                  <c:v>6.0269389943812257E-4</c:v>
                </c:pt>
                <c:pt idx="91">
                  <c:v>2.8498219714412354E-4</c:v>
                </c:pt>
                <c:pt idx="92">
                  <c:v>1.2600028101572569E-4</c:v>
                </c:pt>
                <c:pt idx="93">
                  <c:v>5.1815964071444398E-5</c:v>
                </c:pt>
                <c:pt idx="94">
                  <c:v>1.9708031972376361E-5</c:v>
                </c:pt>
                <c:pt idx="95">
                  <c:v>6.8911978561292386E-6</c:v>
                </c:pt>
                <c:pt idx="96">
                  <c:v>2.2010380494874582E-6</c:v>
                </c:pt>
                <c:pt idx="97">
                  <c:v>6.3777403458420423E-7</c:v>
                </c:pt>
                <c:pt idx="98">
                  <c:v>1.6643427946938516E-7</c:v>
                </c:pt>
                <c:pt idx="99">
                  <c:v>3.8813237512869136E-8</c:v>
                </c:pt>
                <c:pt idx="100">
                  <c:v>8.0220523557272827E-9</c:v>
                </c:pt>
                <c:pt idx="101">
                  <c:v>1.4565925132714597E-9</c:v>
                </c:pt>
                <c:pt idx="102">
                  <c:v>2.3018376094086079E-10</c:v>
                </c:pt>
                <c:pt idx="103">
                  <c:v>3.1345703810359282E-11</c:v>
                </c:pt>
                <c:pt idx="104">
                  <c:v>3.6396441416286507E-12</c:v>
                </c:pt>
                <c:pt idx="105">
                  <c:v>3.5638159090467525E-13</c:v>
                </c:pt>
                <c:pt idx="106">
                  <c:v>2.9087843245179101E-14</c:v>
                </c:pt>
                <c:pt idx="107">
                  <c:v>1.9984014443252818E-15</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numCache>
            </c:numRef>
          </c:val>
          <c:smooth val="0"/>
          <c:extLst>
            <c:ext xmlns:c16="http://schemas.microsoft.com/office/drawing/2014/chart" uri="{C3380CC4-5D6E-409C-BE32-E72D297353CC}">
              <c16:uniqueId val="{00000000-BED9-40DE-9368-1E643FB124E8}"/>
            </c:ext>
          </c:extLst>
        </c:ser>
        <c:dLbls>
          <c:showLegendKey val="0"/>
          <c:showVal val="0"/>
          <c:showCatName val="0"/>
          <c:showSerName val="0"/>
          <c:showPercent val="0"/>
          <c:showBubbleSize val="0"/>
        </c:dLbls>
        <c:smooth val="0"/>
        <c:axId val="1160861536"/>
        <c:axId val="1160863456"/>
      </c:lineChart>
      <c:catAx>
        <c:axId val="1160861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60863456"/>
        <c:crosses val="autoZero"/>
        <c:auto val="1"/>
        <c:lblAlgn val="ctr"/>
        <c:lblOffset val="100"/>
        <c:noMultiLvlLbl val="0"/>
      </c:catAx>
      <c:valAx>
        <c:axId val="116086345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608615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lineChart>
        <c:grouping val="standard"/>
        <c:varyColors val="0"/>
        <c:ser>
          <c:idx val="0"/>
          <c:order val="0"/>
          <c:tx>
            <c:strRef>
              <c:f>'P3 T fijo'!$J$2</c:f>
              <c:strCache>
                <c:ptCount val="1"/>
                <c:pt idx="0">
                  <c:v>R</c:v>
                </c:pt>
              </c:strCache>
            </c:strRef>
          </c:tx>
          <c:spPr>
            <a:ln w="28575" cap="rnd">
              <a:solidFill>
                <a:schemeClr val="accent1"/>
              </a:solidFill>
              <a:round/>
            </a:ln>
            <a:effectLst/>
          </c:spPr>
          <c:marker>
            <c:symbol val="none"/>
          </c:marker>
          <c:cat>
            <c:numRef>
              <c:f>'P3 T fijo'!$F$3:$F$123</c:f>
              <c:numCache>
                <c:formatCode>General</c:formatCode>
                <c:ptCount val="121"/>
                <c:pt idx="0">
                  <c:v>0</c:v>
                </c:pt>
                <c:pt idx="1">
                  <c:v>0.1</c:v>
                </c:pt>
                <c:pt idx="2">
                  <c:v>0.2</c:v>
                </c:pt>
                <c:pt idx="3">
                  <c:v>0.3</c:v>
                </c:pt>
                <c:pt idx="4">
                  <c:v>0.4</c:v>
                </c:pt>
                <c:pt idx="5">
                  <c:v>0.5</c:v>
                </c:pt>
                <c:pt idx="6">
                  <c:v>0.6</c:v>
                </c:pt>
                <c:pt idx="7">
                  <c:v>0.7</c:v>
                </c:pt>
                <c:pt idx="8">
                  <c:v>0.8</c:v>
                </c:pt>
                <c:pt idx="9">
                  <c:v>0.9</c:v>
                </c:pt>
                <c:pt idx="10">
                  <c:v>1</c:v>
                </c:pt>
                <c:pt idx="11">
                  <c:v>1.1000000000000001</c:v>
                </c:pt>
                <c:pt idx="12">
                  <c:v>1.2</c:v>
                </c:pt>
                <c:pt idx="13">
                  <c:v>1.3</c:v>
                </c:pt>
                <c:pt idx="14">
                  <c:v>1.4</c:v>
                </c:pt>
                <c:pt idx="15">
                  <c:v>1.5</c:v>
                </c:pt>
                <c:pt idx="16">
                  <c:v>1.6</c:v>
                </c:pt>
                <c:pt idx="17">
                  <c:v>1.7</c:v>
                </c:pt>
                <c:pt idx="18">
                  <c:v>1.8</c:v>
                </c:pt>
                <c:pt idx="19">
                  <c:v>1.9</c:v>
                </c:pt>
                <c:pt idx="20">
                  <c:v>2</c:v>
                </c:pt>
                <c:pt idx="21">
                  <c:v>2.1</c:v>
                </c:pt>
                <c:pt idx="22">
                  <c:v>2.2000000000000002</c:v>
                </c:pt>
                <c:pt idx="23">
                  <c:v>2.2999999999999998</c:v>
                </c:pt>
                <c:pt idx="24">
                  <c:v>2.4</c:v>
                </c:pt>
                <c:pt idx="25">
                  <c:v>2.5</c:v>
                </c:pt>
                <c:pt idx="26">
                  <c:v>2.6</c:v>
                </c:pt>
                <c:pt idx="27">
                  <c:v>2.7</c:v>
                </c:pt>
                <c:pt idx="28">
                  <c:v>2.8</c:v>
                </c:pt>
                <c:pt idx="29">
                  <c:v>2.9</c:v>
                </c:pt>
                <c:pt idx="30">
                  <c:v>3</c:v>
                </c:pt>
                <c:pt idx="31">
                  <c:v>3.1</c:v>
                </c:pt>
                <c:pt idx="32">
                  <c:v>3.2</c:v>
                </c:pt>
                <c:pt idx="33">
                  <c:v>3.3</c:v>
                </c:pt>
                <c:pt idx="34">
                  <c:v>3.4</c:v>
                </c:pt>
                <c:pt idx="35">
                  <c:v>3.5</c:v>
                </c:pt>
                <c:pt idx="36">
                  <c:v>3.6</c:v>
                </c:pt>
                <c:pt idx="37">
                  <c:v>3.7</c:v>
                </c:pt>
                <c:pt idx="38">
                  <c:v>3.8</c:v>
                </c:pt>
                <c:pt idx="39">
                  <c:v>3.9</c:v>
                </c:pt>
                <c:pt idx="40">
                  <c:v>4</c:v>
                </c:pt>
                <c:pt idx="41">
                  <c:v>4.0999999999999996</c:v>
                </c:pt>
                <c:pt idx="42">
                  <c:v>4.2</c:v>
                </c:pt>
                <c:pt idx="43">
                  <c:v>4.3</c:v>
                </c:pt>
                <c:pt idx="44">
                  <c:v>4.4000000000000004</c:v>
                </c:pt>
                <c:pt idx="45">
                  <c:v>4.5</c:v>
                </c:pt>
                <c:pt idx="46">
                  <c:v>4.5999999999999996</c:v>
                </c:pt>
                <c:pt idx="47">
                  <c:v>4.7</c:v>
                </c:pt>
                <c:pt idx="48">
                  <c:v>4.8</c:v>
                </c:pt>
                <c:pt idx="49">
                  <c:v>4.9000000000000004</c:v>
                </c:pt>
                <c:pt idx="50">
                  <c:v>5</c:v>
                </c:pt>
                <c:pt idx="51">
                  <c:v>5.0999999999999996</c:v>
                </c:pt>
                <c:pt idx="52">
                  <c:v>5.2</c:v>
                </c:pt>
                <c:pt idx="53">
                  <c:v>5.3</c:v>
                </c:pt>
                <c:pt idx="54">
                  <c:v>5.4</c:v>
                </c:pt>
                <c:pt idx="55">
                  <c:v>5.5</c:v>
                </c:pt>
                <c:pt idx="56">
                  <c:v>5.6</c:v>
                </c:pt>
                <c:pt idx="57">
                  <c:v>5.7</c:v>
                </c:pt>
                <c:pt idx="58">
                  <c:v>5.8</c:v>
                </c:pt>
                <c:pt idx="59">
                  <c:v>5.9</c:v>
                </c:pt>
                <c:pt idx="60">
                  <c:v>6</c:v>
                </c:pt>
                <c:pt idx="61">
                  <c:v>6.1</c:v>
                </c:pt>
                <c:pt idx="62">
                  <c:v>6.2</c:v>
                </c:pt>
                <c:pt idx="63">
                  <c:v>6.3</c:v>
                </c:pt>
                <c:pt idx="64">
                  <c:v>6.4</c:v>
                </c:pt>
                <c:pt idx="65">
                  <c:v>6.5</c:v>
                </c:pt>
                <c:pt idx="66">
                  <c:v>6.6</c:v>
                </c:pt>
                <c:pt idx="67">
                  <c:v>6.7</c:v>
                </c:pt>
                <c:pt idx="68">
                  <c:v>6.8</c:v>
                </c:pt>
                <c:pt idx="69">
                  <c:v>6.9</c:v>
                </c:pt>
                <c:pt idx="70">
                  <c:v>7</c:v>
                </c:pt>
                <c:pt idx="71">
                  <c:v>7.1</c:v>
                </c:pt>
                <c:pt idx="72">
                  <c:v>7.2</c:v>
                </c:pt>
                <c:pt idx="73">
                  <c:v>7.3</c:v>
                </c:pt>
                <c:pt idx="74">
                  <c:v>7.4</c:v>
                </c:pt>
                <c:pt idx="75">
                  <c:v>7.5</c:v>
                </c:pt>
                <c:pt idx="76">
                  <c:v>7.6</c:v>
                </c:pt>
                <c:pt idx="77">
                  <c:v>7.7</c:v>
                </c:pt>
                <c:pt idx="78">
                  <c:v>7.8</c:v>
                </c:pt>
                <c:pt idx="79">
                  <c:v>7.9</c:v>
                </c:pt>
                <c:pt idx="80">
                  <c:v>8</c:v>
                </c:pt>
                <c:pt idx="81">
                  <c:v>8.1</c:v>
                </c:pt>
                <c:pt idx="82">
                  <c:v>8.1999999999999993</c:v>
                </c:pt>
                <c:pt idx="83">
                  <c:v>8.3000000000000007</c:v>
                </c:pt>
                <c:pt idx="84">
                  <c:v>8.4</c:v>
                </c:pt>
                <c:pt idx="85">
                  <c:v>8.5</c:v>
                </c:pt>
                <c:pt idx="86">
                  <c:v>8.6</c:v>
                </c:pt>
                <c:pt idx="87">
                  <c:v>8.6999999999999993</c:v>
                </c:pt>
                <c:pt idx="88">
                  <c:v>8.8000000000000007</c:v>
                </c:pt>
                <c:pt idx="89">
                  <c:v>8.9</c:v>
                </c:pt>
                <c:pt idx="90">
                  <c:v>9</c:v>
                </c:pt>
                <c:pt idx="91">
                  <c:v>9.1</c:v>
                </c:pt>
                <c:pt idx="92">
                  <c:v>9.1999999999999993</c:v>
                </c:pt>
                <c:pt idx="93">
                  <c:v>9.3000000000000007</c:v>
                </c:pt>
                <c:pt idx="94">
                  <c:v>9.4</c:v>
                </c:pt>
                <c:pt idx="95">
                  <c:v>9.5</c:v>
                </c:pt>
                <c:pt idx="96">
                  <c:v>9.6</c:v>
                </c:pt>
                <c:pt idx="97">
                  <c:v>9.6999999999999993</c:v>
                </c:pt>
                <c:pt idx="98">
                  <c:v>9.8000000000000007</c:v>
                </c:pt>
                <c:pt idx="99">
                  <c:v>9.9</c:v>
                </c:pt>
                <c:pt idx="100">
                  <c:v>10</c:v>
                </c:pt>
                <c:pt idx="101">
                  <c:v>10.1</c:v>
                </c:pt>
                <c:pt idx="102">
                  <c:v>10.199999999999999</c:v>
                </c:pt>
                <c:pt idx="103">
                  <c:v>10.3</c:v>
                </c:pt>
                <c:pt idx="104">
                  <c:v>10.4</c:v>
                </c:pt>
                <c:pt idx="105">
                  <c:v>10.5</c:v>
                </c:pt>
                <c:pt idx="106">
                  <c:v>10.6</c:v>
                </c:pt>
                <c:pt idx="107">
                  <c:v>10.7</c:v>
                </c:pt>
                <c:pt idx="108">
                  <c:v>10.8</c:v>
                </c:pt>
                <c:pt idx="109">
                  <c:v>10.9</c:v>
                </c:pt>
                <c:pt idx="110">
                  <c:v>11</c:v>
                </c:pt>
                <c:pt idx="111">
                  <c:v>11.1</c:v>
                </c:pt>
                <c:pt idx="112">
                  <c:v>11.2</c:v>
                </c:pt>
                <c:pt idx="113">
                  <c:v>11.3</c:v>
                </c:pt>
                <c:pt idx="114">
                  <c:v>11.4</c:v>
                </c:pt>
                <c:pt idx="115">
                  <c:v>11.5</c:v>
                </c:pt>
                <c:pt idx="116">
                  <c:v>11.6</c:v>
                </c:pt>
                <c:pt idx="117">
                  <c:v>11.7</c:v>
                </c:pt>
                <c:pt idx="118">
                  <c:v>11.8</c:v>
                </c:pt>
                <c:pt idx="119">
                  <c:v>11.9</c:v>
                </c:pt>
                <c:pt idx="120">
                  <c:v>12</c:v>
                </c:pt>
              </c:numCache>
            </c:numRef>
          </c:cat>
          <c:val>
            <c:numRef>
              <c:f>'P3 T fijo'!$J$3:$J$123</c:f>
              <c:numCache>
                <c:formatCode>0%</c:formatCode>
                <c:ptCount val="121"/>
                <c:pt idx="0">
                  <c:v>1</c:v>
                </c:pt>
                <c:pt idx="1">
                  <c:v>0.99999963027781813</c:v>
                </c:pt>
                <c:pt idx="2">
                  <c:v>0.9999968299370543</c:v>
                </c:pt>
                <c:pt idx="3">
                  <c:v>0.99998885836163998</c:v>
                </c:pt>
                <c:pt idx="4">
                  <c:v>0.99997281961159279</c:v>
                </c:pt>
                <c:pt idx="5">
                  <c:v>0.99994571612857364</c:v>
                </c:pt>
                <c:pt idx="6">
                  <c:v>0.9999044735321686</c:v>
                </c:pt>
                <c:pt idx="7">
                  <c:v>0.99984595554885169</c:v>
                </c:pt>
                <c:pt idx="8">
                  <c:v>0.99976697423550276</c:v>
                </c:pt>
                <c:pt idx="9">
                  <c:v>0.99966429758941333</c:v>
                </c:pt>
                <c:pt idx="10">
                  <c:v>0.99951349219924823</c:v>
                </c:pt>
                <c:pt idx="11">
                  <c:v>0.99932240662892946</c:v>
                </c:pt>
                <c:pt idx="12">
                  <c:v>0.99908603717260525</c:v>
                </c:pt>
                <c:pt idx="13">
                  <c:v>0.99879933923370223</c:v>
                </c:pt>
                <c:pt idx="14">
                  <c:v>0.99845723410803078</c:v>
                </c:pt>
                <c:pt idx="15">
                  <c:v>0.99805461535335305</c:v>
                </c:pt>
                <c:pt idx="16">
                  <c:v>0.997586354907952</c:v>
                </c:pt>
                <c:pt idx="17">
                  <c:v>0.99704730907445271</c:v>
                </c:pt>
                <c:pt idx="18">
                  <c:v>0.99643232445408358</c:v>
                </c:pt>
                <c:pt idx="19">
                  <c:v>0.99573624389496562</c:v>
                </c:pt>
                <c:pt idx="20">
                  <c:v>0.9949539125025153</c:v>
                </c:pt>
                <c:pt idx="21">
                  <c:v>0.99408018374859142</c:v>
                </c:pt>
                <c:pt idx="22">
                  <c:v>0.99310992570732126</c:v>
                </c:pt>
                <c:pt idx="23">
                  <c:v>0.99203802743876257</c:v>
                </c:pt>
                <c:pt idx="24">
                  <c:v>0.99085940553614482</c:v>
                </c:pt>
                <c:pt idx="25">
                  <c:v>0.98956901084800075</c:v>
                </c:pt>
                <c:pt idx="26">
                  <c:v>0.98816183538278235</c:v>
                </c:pt>
                <c:pt idx="27">
                  <c:v>0.98663291940037856</c:v>
                </c:pt>
                <c:pt idx="28">
                  <c:v>0.98497735869216119</c:v>
                </c:pt>
                <c:pt idx="29">
                  <c:v>0.98319031204870855</c:v>
                </c:pt>
                <c:pt idx="30">
                  <c:v>0.97980359037849463</c:v>
                </c:pt>
                <c:pt idx="31">
                  <c:v>0.99999700334918107</c:v>
                </c:pt>
                <c:pt idx="32">
                  <c:v>0.9999743064449933</c:v>
                </c:pt>
                <c:pt idx="33">
                  <c:v>0.99990969889364856</c:v>
                </c:pt>
                <c:pt idx="34">
                  <c:v>0.99977972007166027</c:v>
                </c:pt>
                <c:pt idx="35">
                  <c:v>0.99956010577037924</c:v>
                </c:pt>
                <c:pt idx="36">
                  <c:v>0.9992260060922209</c:v>
                </c:pt>
                <c:pt idx="37">
                  <c:v>0.99875212925765422</c:v>
                </c:pt>
                <c:pt idx="38">
                  <c:v>0.99811285339811118</c:v>
                </c:pt>
                <c:pt idx="39">
                  <c:v>0.99728232346289503</c:v>
                </c:pt>
                <c:pt idx="40">
                  <c:v>0.99612373745139948</c:v>
                </c:pt>
                <c:pt idx="41">
                  <c:v>0.99467092805814283</c:v>
                </c:pt>
                <c:pt idx="42">
                  <c:v>0.99288983392533958</c:v>
                </c:pt>
                <c:pt idx="43">
                  <c:v>0.99074660241206547</c:v>
                </c:pt>
                <c:pt idx="44">
                  <c:v>0.98820774164604153</c:v>
                </c:pt>
                <c:pt idx="45">
                  <c:v>0.98524028022202847</c:v>
                </c:pt>
                <c:pt idx="46">
                  <c:v>0.98181193502408803</c:v>
                </c:pt>
                <c:pt idx="47">
                  <c:v>0.97789128721100038</c:v>
                </c:pt>
                <c:pt idx="48">
                  <c:v>0.97344796604796657</c:v>
                </c:pt>
                <c:pt idx="49">
                  <c:v>0.96845283996138121</c:v>
                </c:pt>
                <c:pt idx="50">
                  <c:v>0.96102850620238156</c:v>
                </c:pt>
                <c:pt idx="51">
                  <c:v>0.95255199699975557</c:v>
                </c:pt>
                <c:pt idx="52">
                  <c:v>0.94297101969723418</c:v>
                </c:pt>
                <c:pt idx="53">
                  <c:v>0.9322397111444507</c:v>
                </c:pt>
                <c:pt idx="54">
                  <c:v>0.92031943799532168</c:v>
                </c:pt>
                <c:pt idx="55">
                  <c:v>0.90717957829363638</c:v>
                </c:pt>
                <c:pt idx="56">
                  <c:v>0.89279826880595736</c:v>
                </c:pt>
                <c:pt idx="57">
                  <c:v>0.87716310148152465</c:v>
                </c:pt>
                <c:pt idx="58">
                  <c:v>0.86027175166338965</c:v>
                </c:pt>
                <c:pt idx="59">
                  <c:v>0.84213252029958208</c:v>
                </c:pt>
                <c:pt idx="60">
                  <c:v>0.83404435575935465</c:v>
                </c:pt>
                <c:pt idx="61">
                  <c:v>0.99999935403086393</c:v>
                </c:pt>
                <c:pt idx="62">
                  <c:v>0.99999446135292813</c:v>
                </c:pt>
                <c:pt idx="63">
                  <c:v>0.99998053369287632</c:v>
                </c:pt>
                <c:pt idx="64">
                  <c:v>0.99995251159649567</c:v>
                </c:pt>
                <c:pt idx="65">
                  <c:v>0.9999051585191171</c:v>
                </c:pt>
                <c:pt idx="66">
                  <c:v>0.99983310453292829</c:v>
                </c:pt>
                <c:pt idx="67">
                  <c:v>0.999730872928418</c:v>
                </c:pt>
                <c:pt idx="68">
                  <c:v>0.99959289873464463</c:v>
                </c:pt>
                <c:pt idx="69">
                  <c:v>0.99941354281817851</c:v>
                </c:pt>
                <c:pt idx="70">
                  <c:v>0.9991981363253295</c:v>
                </c:pt>
                <c:pt idx="71">
                  <c:v>0.99893467195764618</c:v>
                </c:pt>
                <c:pt idx="72">
                  <c:v>0.99861808552356024</c:v>
                </c:pt>
                <c:pt idx="73">
                  <c:v>0.99824328227175974</c:v>
                </c:pt>
                <c:pt idx="74">
                  <c:v>0.99780514310579826</c:v>
                </c:pt>
                <c:pt idx="75">
                  <c:v>0.99729853061631846</c:v>
                </c:pt>
                <c:pt idx="76">
                  <c:v>0.99671829502858911</c:v>
                </c:pt>
                <c:pt idx="77">
                  <c:v>0.99605928013773104</c:v>
                </c:pt>
                <c:pt idx="78">
                  <c:v>0.99531632928607816</c:v>
                </c:pt>
                <c:pt idx="79">
                  <c:v>0.9944842914240466</c:v>
                </c:pt>
                <c:pt idx="80">
                  <c:v>0.9940030251140789</c:v>
                </c:pt>
                <c:pt idx="81">
                  <c:v>0.99349425635885247</c:v>
                </c:pt>
                <c:pt idx="82">
                  <c:v>0.9929572124121665</c:v>
                </c:pt>
                <c:pt idx="83">
                  <c:v>0.99239112253756678</c:v>
                </c:pt>
                <c:pt idx="84">
                  <c:v>0.99179521829166351</c:v>
                </c:pt>
                <c:pt idx="85">
                  <c:v>0.99116873381148662</c:v>
                </c:pt>
                <c:pt idx="86">
                  <c:v>0.9905109061059717</c:v>
                </c:pt>
                <c:pt idx="87">
                  <c:v>0.98982097535165192</c:v>
                </c:pt>
                <c:pt idx="88">
                  <c:v>0.98909818519260673</c:v>
                </c:pt>
                <c:pt idx="89">
                  <c:v>0.9883417830447041</c:v>
                </c:pt>
                <c:pt idx="90">
                  <c:v>0.98751378388981459</c:v>
                </c:pt>
                <c:pt idx="91">
                  <c:v>0.98664733686752515</c:v>
                </c:pt>
                <c:pt idx="92">
                  <c:v>0.98574159609716194</c:v>
                </c:pt>
                <c:pt idx="93">
                  <c:v>0.98479572175796914</c:v>
                </c:pt>
                <c:pt idx="94">
                  <c:v>0.98380888049754023</c:v>
                </c:pt>
                <c:pt idx="95">
                  <c:v>0.98278024584570145</c:v>
                </c:pt>
                <c:pt idx="96">
                  <c:v>0.98170899863374794</c:v>
                </c:pt>
                <c:pt idx="97">
                  <c:v>0.98059432741891728</c:v>
                </c:pt>
                <c:pt idx="98">
                  <c:v>0.97943542891396984</c:v>
                </c:pt>
                <c:pt idx="99">
                  <c:v>0.97823150842172402</c:v>
                </c:pt>
                <c:pt idx="100">
                  <c:v>0.97679731364202949</c:v>
                </c:pt>
                <c:pt idx="101">
                  <c:v>0.97530195011128751</c:v>
                </c:pt>
                <c:pt idx="102">
                  <c:v>0.9737442722954891</c:v>
                </c:pt>
                <c:pt idx="103">
                  <c:v>0.97212315268896998</c:v>
                </c:pt>
                <c:pt idx="104">
                  <c:v>0.97043748271370467</c:v>
                </c:pt>
                <c:pt idx="105">
                  <c:v>0.96868617362674059</c:v>
                </c:pt>
                <c:pt idx="106">
                  <c:v>0.96686815743509447</c:v>
                </c:pt>
                <c:pt idx="107">
                  <c:v>0.96498238781739376</c:v>
                </c:pt>
                <c:pt idx="108">
                  <c:v>0.96302784105150507</c:v>
                </c:pt>
                <c:pt idx="109">
                  <c:v>0.96100351694735209</c:v>
                </c:pt>
                <c:pt idx="110">
                  <c:v>0.95900212973972987</c:v>
                </c:pt>
                <c:pt idx="111">
                  <c:v>0.956935248130376</c:v>
                </c:pt>
                <c:pt idx="112">
                  <c:v>0.95480206328853334</c:v>
                </c:pt>
                <c:pt idx="113">
                  <c:v>0.9526017891151034</c:v>
                </c:pt>
                <c:pt idx="114">
                  <c:v>0.95033366299762589</c:v>
                </c:pt>
                <c:pt idx="115">
                  <c:v>0.94799694656507494</c:v>
                </c:pt>
                <c:pt idx="116">
                  <c:v>0.94559092644171017</c:v>
                </c:pt>
                <c:pt idx="117">
                  <c:v>0.9431149149991982</c:v>
                </c:pt>
                <c:pt idx="118">
                  <c:v>0.94056825110619713</c:v>
                </c:pt>
                <c:pt idx="119">
                  <c:v>0.93795030087457698</c:v>
                </c:pt>
                <c:pt idx="120">
                  <c:v>0.9352604584014258</c:v>
                </c:pt>
              </c:numCache>
            </c:numRef>
          </c:val>
          <c:smooth val="0"/>
          <c:extLst>
            <c:ext xmlns:c16="http://schemas.microsoft.com/office/drawing/2014/chart" uri="{C3380CC4-5D6E-409C-BE32-E72D297353CC}">
              <c16:uniqueId val="{00000000-51DD-4400-8D75-FD910BBF2E9A}"/>
            </c:ext>
          </c:extLst>
        </c:ser>
        <c:dLbls>
          <c:showLegendKey val="0"/>
          <c:showVal val="0"/>
          <c:showCatName val="0"/>
          <c:showSerName val="0"/>
          <c:showPercent val="0"/>
          <c:showBubbleSize val="0"/>
        </c:dLbls>
        <c:smooth val="0"/>
        <c:axId val="671140464"/>
        <c:axId val="671146704"/>
      </c:lineChart>
      <c:catAx>
        <c:axId val="671140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671146704"/>
        <c:crosses val="autoZero"/>
        <c:auto val="1"/>
        <c:lblAlgn val="ctr"/>
        <c:lblOffset val="100"/>
        <c:noMultiLvlLbl val="0"/>
      </c:catAx>
      <c:valAx>
        <c:axId val="6711467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6711404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a:t>Perfil</a:t>
            </a:r>
            <a:r>
              <a:rPr lang="es-CL" baseline="0"/>
              <a:t> de velocidades que usamos (escalones)</a:t>
            </a:r>
            <a:endParaRPr lang="es-C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lineChart>
        <c:grouping val="standard"/>
        <c:varyColors val="0"/>
        <c:ser>
          <c:idx val="0"/>
          <c:order val="0"/>
          <c:tx>
            <c:strRef>
              <c:f>'P3 T fijo'!$G$2</c:f>
              <c:strCache>
                <c:ptCount val="1"/>
                <c:pt idx="0">
                  <c:v>v</c:v>
                </c:pt>
              </c:strCache>
            </c:strRef>
          </c:tx>
          <c:spPr>
            <a:ln w="28575" cap="rnd">
              <a:solidFill>
                <a:schemeClr val="accent1"/>
              </a:solidFill>
              <a:round/>
            </a:ln>
            <a:effectLst/>
          </c:spPr>
          <c:marker>
            <c:symbol val="none"/>
          </c:marker>
          <c:cat>
            <c:numRef>
              <c:f>'P3 T fijo'!$F$3:$F$123</c:f>
              <c:numCache>
                <c:formatCode>General</c:formatCode>
                <c:ptCount val="121"/>
                <c:pt idx="0">
                  <c:v>0</c:v>
                </c:pt>
                <c:pt idx="1">
                  <c:v>0.1</c:v>
                </c:pt>
                <c:pt idx="2">
                  <c:v>0.2</c:v>
                </c:pt>
                <c:pt idx="3">
                  <c:v>0.3</c:v>
                </c:pt>
                <c:pt idx="4">
                  <c:v>0.4</c:v>
                </c:pt>
                <c:pt idx="5">
                  <c:v>0.5</c:v>
                </c:pt>
                <c:pt idx="6">
                  <c:v>0.6</c:v>
                </c:pt>
                <c:pt idx="7">
                  <c:v>0.7</c:v>
                </c:pt>
                <c:pt idx="8">
                  <c:v>0.8</c:v>
                </c:pt>
                <c:pt idx="9">
                  <c:v>0.9</c:v>
                </c:pt>
                <c:pt idx="10">
                  <c:v>1</c:v>
                </c:pt>
                <c:pt idx="11">
                  <c:v>1.1000000000000001</c:v>
                </c:pt>
                <c:pt idx="12">
                  <c:v>1.2</c:v>
                </c:pt>
                <c:pt idx="13">
                  <c:v>1.3</c:v>
                </c:pt>
                <c:pt idx="14">
                  <c:v>1.4</c:v>
                </c:pt>
                <c:pt idx="15">
                  <c:v>1.5</c:v>
                </c:pt>
                <c:pt idx="16">
                  <c:v>1.6</c:v>
                </c:pt>
                <c:pt idx="17">
                  <c:v>1.7</c:v>
                </c:pt>
                <c:pt idx="18">
                  <c:v>1.8</c:v>
                </c:pt>
                <c:pt idx="19">
                  <c:v>1.9</c:v>
                </c:pt>
                <c:pt idx="20">
                  <c:v>2</c:v>
                </c:pt>
                <c:pt idx="21">
                  <c:v>2.1</c:v>
                </c:pt>
                <c:pt idx="22">
                  <c:v>2.2000000000000002</c:v>
                </c:pt>
                <c:pt idx="23">
                  <c:v>2.2999999999999998</c:v>
                </c:pt>
                <c:pt idx="24">
                  <c:v>2.4</c:v>
                </c:pt>
                <c:pt idx="25">
                  <c:v>2.5</c:v>
                </c:pt>
                <c:pt idx="26">
                  <c:v>2.6</c:v>
                </c:pt>
                <c:pt idx="27">
                  <c:v>2.7</c:v>
                </c:pt>
                <c:pt idx="28">
                  <c:v>2.8</c:v>
                </c:pt>
                <c:pt idx="29">
                  <c:v>2.9</c:v>
                </c:pt>
                <c:pt idx="30">
                  <c:v>3</c:v>
                </c:pt>
                <c:pt idx="31">
                  <c:v>3.1</c:v>
                </c:pt>
                <c:pt idx="32">
                  <c:v>3.2</c:v>
                </c:pt>
                <c:pt idx="33">
                  <c:v>3.3</c:v>
                </c:pt>
                <c:pt idx="34">
                  <c:v>3.4</c:v>
                </c:pt>
                <c:pt idx="35">
                  <c:v>3.5</c:v>
                </c:pt>
                <c:pt idx="36">
                  <c:v>3.6</c:v>
                </c:pt>
                <c:pt idx="37">
                  <c:v>3.7</c:v>
                </c:pt>
                <c:pt idx="38">
                  <c:v>3.8</c:v>
                </c:pt>
                <c:pt idx="39">
                  <c:v>3.9</c:v>
                </c:pt>
                <c:pt idx="40">
                  <c:v>4</c:v>
                </c:pt>
                <c:pt idx="41">
                  <c:v>4.0999999999999996</c:v>
                </c:pt>
                <c:pt idx="42">
                  <c:v>4.2</c:v>
                </c:pt>
                <c:pt idx="43">
                  <c:v>4.3</c:v>
                </c:pt>
                <c:pt idx="44">
                  <c:v>4.4000000000000004</c:v>
                </c:pt>
                <c:pt idx="45">
                  <c:v>4.5</c:v>
                </c:pt>
                <c:pt idx="46">
                  <c:v>4.5999999999999996</c:v>
                </c:pt>
                <c:pt idx="47">
                  <c:v>4.7</c:v>
                </c:pt>
                <c:pt idx="48">
                  <c:v>4.8</c:v>
                </c:pt>
                <c:pt idx="49">
                  <c:v>4.9000000000000004</c:v>
                </c:pt>
                <c:pt idx="50">
                  <c:v>5</c:v>
                </c:pt>
                <c:pt idx="51">
                  <c:v>5.0999999999999996</c:v>
                </c:pt>
                <c:pt idx="52">
                  <c:v>5.2</c:v>
                </c:pt>
                <c:pt idx="53">
                  <c:v>5.3</c:v>
                </c:pt>
                <c:pt idx="54">
                  <c:v>5.4</c:v>
                </c:pt>
                <c:pt idx="55">
                  <c:v>5.5</c:v>
                </c:pt>
                <c:pt idx="56">
                  <c:v>5.6</c:v>
                </c:pt>
                <c:pt idx="57">
                  <c:v>5.7</c:v>
                </c:pt>
                <c:pt idx="58">
                  <c:v>5.8</c:v>
                </c:pt>
                <c:pt idx="59">
                  <c:v>5.9</c:v>
                </c:pt>
                <c:pt idx="60">
                  <c:v>6</c:v>
                </c:pt>
                <c:pt idx="61">
                  <c:v>6.1</c:v>
                </c:pt>
                <c:pt idx="62">
                  <c:v>6.2</c:v>
                </c:pt>
                <c:pt idx="63">
                  <c:v>6.3</c:v>
                </c:pt>
                <c:pt idx="64">
                  <c:v>6.4</c:v>
                </c:pt>
                <c:pt idx="65">
                  <c:v>6.5</c:v>
                </c:pt>
                <c:pt idx="66">
                  <c:v>6.6</c:v>
                </c:pt>
                <c:pt idx="67">
                  <c:v>6.7</c:v>
                </c:pt>
                <c:pt idx="68">
                  <c:v>6.8</c:v>
                </c:pt>
                <c:pt idx="69">
                  <c:v>6.9</c:v>
                </c:pt>
                <c:pt idx="70">
                  <c:v>7</c:v>
                </c:pt>
                <c:pt idx="71">
                  <c:v>7.1</c:v>
                </c:pt>
                <c:pt idx="72">
                  <c:v>7.2</c:v>
                </c:pt>
                <c:pt idx="73">
                  <c:v>7.3</c:v>
                </c:pt>
                <c:pt idx="74">
                  <c:v>7.4</c:v>
                </c:pt>
                <c:pt idx="75">
                  <c:v>7.5</c:v>
                </c:pt>
                <c:pt idx="76">
                  <c:v>7.6</c:v>
                </c:pt>
                <c:pt idx="77">
                  <c:v>7.7</c:v>
                </c:pt>
                <c:pt idx="78">
                  <c:v>7.8</c:v>
                </c:pt>
                <c:pt idx="79">
                  <c:v>7.9</c:v>
                </c:pt>
                <c:pt idx="80">
                  <c:v>8</c:v>
                </c:pt>
                <c:pt idx="81">
                  <c:v>8.1</c:v>
                </c:pt>
                <c:pt idx="82">
                  <c:v>8.1999999999999993</c:v>
                </c:pt>
                <c:pt idx="83">
                  <c:v>8.3000000000000007</c:v>
                </c:pt>
                <c:pt idx="84">
                  <c:v>8.4</c:v>
                </c:pt>
                <c:pt idx="85">
                  <c:v>8.5</c:v>
                </c:pt>
                <c:pt idx="86">
                  <c:v>8.6</c:v>
                </c:pt>
                <c:pt idx="87">
                  <c:v>8.6999999999999993</c:v>
                </c:pt>
                <c:pt idx="88">
                  <c:v>8.8000000000000007</c:v>
                </c:pt>
                <c:pt idx="89">
                  <c:v>8.9</c:v>
                </c:pt>
                <c:pt idx="90">
                  <c:v>9</c:v>
                </c:pt>
                <c:pt idx="91">
                  <c:v>9.1</c:v>
                </c:pt>
                <c:pt idx="92">
                  <c:v>9.1999999999999993</c:v>
                </c:pt>
                <c:pt idx="93">
                  <c:v>9.3000000000000007</c:v>
                </c:pt>
                <c:pt idx="94">
                  <c:v>9.4</c:v>
                </c:pt>
                <c:pt idx="95">
                  <c:v>9.5</c:v>
                </c:pt>
                <c:pt idx="96">
                  <c:v>9.6</c:v>
                </c:pt>
                <c:pt idx="97">
                  <c:v>9.6999999999999993</c:v>
                </c:pt>
                <c:pt idx="98">
                  <c:v>9.8000000000000007</c:v>
                </c:pt>
                <c:pt idx="99">
                  <c:v>9.9</c:v>
                </c:pt>
                <c:pt idx="100">
                  <c:v>10</c:v>
                </c:pt>
                <c:pt idx="101">
                  <c:v>10.1</c:v>
                </c:pt>
                <c:pt idx="102">
                  <c:v>10.199999999999999</c:v>
                </c:pt>
                <c:pt idx="103">
                  <c:v>10.3</c:v>
                </c:pt>
                <c:pt idx="104">
                  <c:v>10.4</c:v>
                </c:pt>
                <c:pt idx="105">
                  <c:v>10.5</c:v>
                </c:pt>
                <c:pt idx="106">
                  <c:v>10.6</c:v>
                </c:pt>
                <c:pt idx="107">
                  <c:v>10.7</c:v>
                </c:pt>
                <c:pt idx="108">
                  <c:v>10.8</c:v>
                </c:pt>
                <c:pt idx="109">
                  <c:v>10.9</c:v>
                </c:pt>
                <c:pt idx="110">
                  <c:v>11</c:v>
                </c:pt>
                <c:pt idx="111">
                  <c:v>11.1</c:v>
                </c:pt>
                <c:pt idx="112">
                  <c:v>11.2</c:v>
                </c:pt>
                <c:pt idx="113">
                  <c:v>11.3</c:v>
                </c:pt>
                <c:pt idx="114">
                  <c:v>11.4</c:v>
                </c:pt>
                <c:pt idx="115">
                  <c:v>11.5</c:v>
                </c:pt>
                <c:pt idx="116">
                  <c:v>11.6</c:v>
                </c:pt>
                <c:pt idx="117">
                  <c:v>11.7</c:v>
                </c:pt>
                <c:pt idx="118">
                  <c:v>11.8</c:v>
                </c:pt>
                <c:pt idx="119">
                  <c:v>11.9</c:v>
                </c:pt>
                <c:pt idx="120">
                  <c:v>12</c:v>
                </c:pt>
              </c:numCache>
            </c:numRef>
          </c:cat>
          <c:val>
            <c:numRef>
              <c:f>'P3 T fijo'!$G$3:$G$123</c:f>
              <c:numCache>
                <c:formatCode>General</c:formatCode>
                <c:ptCount val="121"/>
                <c:pt idx="0">
                  <c:v>125</c:v>
                </c:pt>
                <c:pt idx="1">
                  <c:v>125</c:v>
                </c:pt>
                <c:pt idx="2">
                  <c:v>125</c:v>
                </c:pt>
                <c:pt idx="3">
                  <c:v>125</c:v>
                </c:pt>
                <c:pt idx="4">
                  <c:v>125</c:v>
                </c:pt>
                <c:pt idx="5">
                  <c:v>125</c:v>
                </c:pt>
                <c:pt idx="6">
                  <c:v>125</c:v>
                </c:pt>
                <c:pt idx="7">
                  <c:v>125</c:v>
                </c:pt>
                <c:pt idx="8">
                  <c:v>125</c:v>
                </c:pt>
                <c:pt idx="9">
                  <c:v>125</c:v>
                </c:pt>
                <c:pt idx="10">
                  <c:v>140</c:v>
                </c:pt>
                <c:pt idx="11">
                  <c:v>140</c:v>
                </c:pt>
                <c:pt idx="12">
                  <c:v>140</c:v>
                </c:pt>
                <c:pt idx="13">
                  <c:v>140</c:v>
                </c:pt>
                <c:pt idx="14">
                  <c:v>140</c:v>
                </c:pt>
                <c:pt idx="15">
                  <c:v>140</c:v>
                </c:pt>
                <c:pt idx="16">
                  <c:v>140</c:v>
                </c:pt>
                <c:pt idx="17">
                  <c:v>140</c:v>
                </c:pt>
                <c:pt idx="18">
                  <c:v>140</c:v>
                </c:pt>
                <c:pt idx="19">
                  <c:v>140</c:v>
                </c:pt>
                <c:pt idx="20">
                  <c:v>140</c:v>
                </c:pt>
                <c:pt idx="21">
                  <c:v>140</c:v>
                </c:pt>
                <c:pt idx="22">
                  <c:v>140</c:v>
                </c:pt>
                <c:pt idx="23">
                  <c:v>140</c:v>
                </c:pt>
                <c:pt idx="24">
                  <c:v>140</c:v>
                </c:pt>
                <c:pt idx="25">
                  <c:v>140</c:v>
                </c:pt>
                <c:pt idx="26">
                  <c:v>140</c:v>
                </c:pt>
                <c:pt idx="27">
                  <c:v>140</c:v>
                </c:pt>
                <c:pt idx="28">
                  <c:v>140</c:v>
                </c:pt>
                <c:pt idx="29">
                  <c:v>140</c:v>
                </c:pt>
                <c:pt idx="30">
                  <c:v>200</c:v>
                </c:pt>
                <c:pt idx="31">
                  <c:v>200</c:v>
                </c:pt>
                <c:pt idx="32">
                  <c:v>200</c:v>
                </c:pt>
                <c:pt idx="33">
                  <c:v>200</c:v>
                </c:pt>
                <c:pt idx="34">
                  <c:v>200</c:v>
                </c:pt>
                <c:pt idx="35">
                  <c:v>200</c:v>
                </c:pt>
                <c:pt idx="36">
                  <c:v>200</c:v>
                </c:pt>
                <c:pt idx="37">
                  <c:v>200</c:v>
                </c:pt>
                <c:pt idx="38">
                  <c:v>200</c:v>
                </c:pt>
                <c:pt idx="39">
                  <c:v>200</c:v>
                </c:pt>
                <c:pt idx="40">
                  <c:v>210</c:v>
                </c:pt>
                <c:pt idx="41">
                  <c:v>210</c:v>
                </c:pt>
                <c:pt idx="42">
                  <c:v>210</c:v>
                </c:pt>
                <c:pt idx="43">
                  <c:v>210</c:v>
                </c:pt>
                <c:pt idx="44">
                  <c:v>210</c:v>
                </c:pt>
                <c:pt idx="45">
                  <c:v>210</c:v>
                </c:pt>
                <c:pt idx="46">
                  <c:v>210</c:v>
                </c:pt>
                <c:pt idx="47">
                  <c:v>210</c:v>
                </c:pt>
                <c:pt idx="48">
                  <c:v>210</c:v>
                </c:pt>
                <c:pt idx="49">
                  <c:v>210</c:v>
                </c:pt>
                <c:pt idx="50">
                  <c:v>240</c:v>
                </c:pt>
                <c:pt idx="51">
                  <c:v>240</c:v>
                </c:pt>
                <c:pt idx="52">
                  <c:v>240</c:v>
                </c:pt>
                <c:pt idx="53">
                  <c:v>240</c:v>
                </c:pt>
                <c:pt idx="54">
                  <c:v>240</c:v>
                </c:pt>
                <c:pt idx="55">
                  <c:v>240</c:v>
                </c:pt>
                <c:pt idx="56">
                  <c:v>240</c:v>
                </c:pt>
                <c:pt idx="57">
                  <c:v>240</c:v>
                </c:pt>
                <c:pt idx="58">
                  <c:v>240</c:v>
                </c:pt>
                <c:pt idx="59">
                  <c:v>240</c:v>
                </c:pt>
                <c:pt idx="60">
                  <c:v>145</c:v>
                </c:pt>
                <c:pt idx="61">
                  <c:v>145</c:v>
                </c:pt>
                <c:pt idx="62">
                  <c:v>145</c:v>
                </c:pt>
                <c:pt idx="63">
                  <c:v>145</c:v>
                </c:pt>
                <c:pt idx="64">
                  <c:v>145</c:v>
                </c:pt>
                <c:pt idx="65">
                  <c:v>145</c:v>
                </c:pt>
                <c:pt idx="66">
                  <c:v>145</c:v>
                </c:pt>
                <c:pt idx="67">
                  <c:v>145</c:v>
                </c:pt>
                <c:pt idx="68">
                  <c:v>145</c:v>
                </c:pt>
                <c:pt idx="69">
                  <c:v>145</c:v>
                </c:pt>
                <c:pt idx="70">
                  <c:v>140</c:v>
                </c:pt>
                <c:pt idx="71">
                  <c:v>140</c:v>
                </c:pt>
                <c:pt idx="72">
                  <c:v>140</c:v>
                </c:pt>
                <c:pt idx="73">
                  <c:v>140</c:v>
                </c:pt>
                <c:pt idx="74">
                  <c:v>140</c:v>
                </c:pt>
                <c:pt idx="75">
                  <c:v>140</c:v>
                </c:pt>
                <c:pt idx="76">
                  <c:v>140</c:v>
                </c:pt>
                <c:pt idx="77">
                  <c:v>140</c:v>
                </c:pt>
                <c:pt idx="78">
                  <c:v>140</c:v>
                </c:pt>
                <c:pt idx="79">
                  <c:v>140</c:v>
                </c:pt>
                <c:pt idx="80">
                  <c:v>70</c:v>
                </c:pt>
                <c:pt idx="81">
                  <c:v>70</c:v>
                </c:pt>
                <c:pt idx="82">
                  <c:v>70</c:v>
                </c:pt>
                <c:pt idx="83">
                  <c:v>70</c:v>
                </c:pt>
                <c:pt idx="84">
                  <c:v>70</c:v>
                </c:pt>
                <c:pt idx="85">
                  <c:v>70</c:v>
                </c:pt>
                <c:pt idx="86">
                  <c:v>70</c:v>
                </c:pt>
                <c:pt idx="87">
                  <c:v>70</c:v>
                </c:pt>
                <c:pt idx="88">
                  <c:v>70</c:v>
                </c:pt>
                <c:pt idx="89">
                  <c:v>70</c:v>
                </c:pt>
                <c:pt idx="90">
                  <c:v>75</c:v>
                </c:pt>
                <c:pt idx="91">
                  <c:v>75</c:v>
                </c:pt>
                <c:pt idx="92">
                  <c:v>75</c:v>
                </c:pt>
                <c:pt idx="93">
                  <c:v>75</c:v>
                </c:pt>
                <c:pt idx="94">
                  <c:v>75</c:v>
                </c:pt>
                <c:pt idx="95">
                  <c:v>75</c:v>
                </c:pt>
                <c:pt idx="96">
                  <c:v>75</c:v>
                </c:pt>
                <c:pt idx="97">
                  <c:v>75</c:v>
                </c:pt>
                <c:pt idx="98">
                  <c:v>75</c:v>
                </c:pt>
                <c:pt idx="99">
                  <c:v>75</c:v>
                </c:pt>
                <c:pt idx="100">
                  <c:v>90</c:v>
                </c:pt>
                <c:pt idx="101">
                  <c:v>90</c:v>
                </c:pt>
                <c:pt idx="102">
                  <c:v>90</c:v>
                </c:pt>
                <c:pt idx="103">
                  <c:v>90</c:v>
                </c:pt>
                <c:pt idx="104">
                  <c:v>90</c:v>
                </c:pt>
                <c:pt idx="105">
                  <c:v>90</c:v>
                </c:pt>
                <c:pt idx="106">
                  <c:v>90</c:v>
                </c:pt>
                <c:pt idx="107">
                  <c:v>90</c:v>
                </c:pt>
                <c:pt idx="108">
                  <c:v>90</c:v>
                </c:pt>
                <c:pt idx="109">
                  <c:v>90</c:v>
                </c:pt>
                <c:pt idx="110">
                  <c:v>85</c:v>
                </c:pt>
                <c:pt idx="111">
                  <c:v>85</c:v>
                </c:pt>
                <c:pt idx="112">
                  <c:v>85</c:v>
                </c:pt>
                <c:pt idx="113">
                  <c:v>85</c:v>
                </c:pt>
                <c:pt idx="114">
                  <c:v>85</c:v>
                </c:pt>
                <c:pt idx="115">
                  <c:v>85</c:v>
                </c:pt>
                <c:pt idx="116">
                  <c:v>85</c:v>
                </c:pt>
                <c:pt idx="117">
                  <c:v>85</c:v>
                </c:pt>
                <c:pt idx="118">
                  <c:v>85</c:v>
                </c:pt>
                <c:pt idx="119">
                  <c:v>85</c:v>
                </c:pt>
                <c:pt idx="120">
                  <c:v>85</c:v>
                </c:pt>
              </c:numCache>
            </c:numRef>
          </c:val>
          <c:smooth val="0"/>
          <c:extLst>
            <c:ext xmlns:c16="http://schemas.microsoft.com/office/drawing/2014/chart" uri="{C3380CC4-5D6E-409C-BE32-E72D297353CC}">
              <c16:uniqueId val="{00000000-3889-489F-A595-2D6624F9EF2C}"/>
            </c:ext>
          </c:extLst>
        </c:ser>
        <c:dLbls>
          <c:showLegendKey val="0"/>
          <c:showVal val="0"/>
          <c:showCatName val="0"/>
          <c:showSerName val="0"/>
          <c:showPercent val="0"/>
          <c:showBubbleSize val="0"/>
        </c:dLbls>
        <c:smooth val="0"/>
        <c:axId val="1133844655"/>
        <c:axId val="1133843695"/>
      </c:lineChart>
      <c:catAx>
        <c:axId val="11338446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33843695"/>
        <c:crosses val="autoZero"/>
        <c:auto val="1"/>
        <c:lblAlgn val="ctr"/>
        <c:lblOffset val="100"/>
        <c:noMultiLvlLbl val="0"/>
      </c:catAx>
      <c:valAx>
        <c:axId val="11338436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3384465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a:t>Velocidades</a:t>
            </a:r>
            <a:r>
              <a:rPr lang="es-CL" baseline="0"/>
              <a:t> de cada día</a:t>
            </a:r>
            <a:r>
              <a:rPr lang="es-CL"/>
              <a:t> (km/h)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barChart>
        <c:barDir val="col"/>
        <c:grouping val="clustered"/>
        <c:varyColors val="0"/>
        <c:ser>
          <c:idx val="0"/>
          <c:order val="0"/>
          <c:tx>
            <c:strRef>
              <c:f>'P3 T fijo'!$C$7</c:f>
              <c:strCache>
                <c:ptCount val="1"/>
                <c:pt idx="0">
                  <c:v>v (km/h)</c:v>
                </c:pt>
              </c:strCache>
            </c:strRef>
          </c:tx>
          <c:spPr>
            <a:solidFill>
              <a:schemeClr val="accent1"/>
            </a:solidFill>
            <a:ln>
              <a:noFill/>
            </a:ln>
            <a:effectLst/>
          </c:spPr>
          <c:invertIfNegative val="0"/>
          <c:cat>
            <c:numRef>
              <c:f>'P3 T fijo'!$B$8:$B$19</c:f>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'P3 T fijo'!$C$8:$C$19</c:f>
              <c:numCache>
                <c:formatCode>General</c:formatCode>
                <c:ptCount val="12"/>
                <c:pt idx="0">
                  <c:v>125</c:v>
                </c:pt>
                <c:pt idx="1">
                  <c:v>140</c:v>
                </c:pt>
                <c:pt idx="2">
                  <c:v>140</c:v>
                </c:pt>
                <c:pt idx="3">
                  <c:v>200</c:v>
                </c:pt>
                <c:pt idx="4">
                  <c:v>210</c:v>
                </c:pt>
                <c:pt idx="5">
                  <c:v>240</c:v>
                </c:pt>
                <c:pt idx="6">
                  <c:v>145</c:v>
                </c:pt>
                <c:pt idx="7">
                  <c:v>140</c:v>
                </c:pt>
                <c:pt idx="8">
                  <c:v>70</c:v>
                </c:pt>
                <c:pt idx="9">
                  <c:v>75</c:v>
                </c:pt>
                <c:pt idx="10">
                  <c:v>90</c:v>
                </c:pt>
                <c:pt idx="11">
                  <c:v>85</c:v>
                </c:pt>
              </c:numCache>
            </c:numRef>
          </c:val>
          <c:extLst>
            <c:ext xmlns:c16="http://schemas.microsoft.com/office/drawing/2014/chart" uri="{C3380CC4-5D6E-409C-BE32-E72D297353CC}">
              <c16:uniqueId val="{00000000-6DFF-4E02-AEC5-F8918C57EC20}"/>
            </c:ext>
          </c:extLst>
        </c:ser>
        <c:dLbls>
          <c:showLegendKey val="0"/>
          <c:showVal val="0"/>
          <c:showCatName val="0"/>
          <c:showSerName val="0"/>
          <c:showPercent val="0"/>
          <c:showBubbleSize val="0"/>
        </c:dLbls>
        <c:gapWidth val="219"/>
        <c:overlap val="-27"/>
        <c:axId val="1133845615"/>
        <c:axId val="1133845135"/>
      </c:barChart>
      <c:catAx>
        <c:axId val="1133845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33845135"/>
        <c:crosses val="autoZero"/>
        <c:auto val="1"/>
        <c:lblAlgn val="ctr"/>
        <c:lblOffset val="100"/>
        <c:noMultiLvlLbl val="0"/>
      </c:catAx>
      <c:valAx>
        <c:axId val="113384513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3384561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lineChart>
        <c:grouping val="standard"/>
        <c:varyColors val="0"/>
        <c:ser>
          <c:idx val="0"/>
          <c:order val="0"/>
          <c:tx>
            <c:strRef>
              <c:f>'P3 T variable'!$J$2</c:f>
              <c:strCache>
                <c:ptCount val="1"/>
                <c:pt idx="0">
                  <c:v>R</c:v>
                </c:pt>
              </c:strCache>
            </c:strRef>
          </c:tx>
          <c:spPr>
            <a:ln w="28575" cap="rnd">
              <a:solidFill>
                <a:schemeClr val="accent1"/>
              </a:solidFill>
              <a:round/>
            </a:ln>
            <a:effectLst/>
          </c:spPr>
          <c:marker>
            <c:symbol val="none"/>
          </c:marker>
          <c:cat>
            <c:numRef>
              <c:f>'P3 T variable'!$F$3:$F$123</c:f>
              <c:numCache>
                <c:formatCode>General</c:formatCode>
                <c:ptCount val="121"/>
                <c:pt idx="0">
                  <c:v>0</c:v>
                </c:pt>
                <c:pt idx="1">
                  <c:v>0.1</c:v>
                </c:pt>
                <c:pt idx="2">
                  <c:v>0.2</c:v>
                </c:pt>
                <c:pt idx="3">
                  <c:v>0.3</c:v>
                </c:pt>
                <c:pt idx="4">
                  <c:v>0.4</c:v>
                </c:pt>
                <c:pt idx="5">
                  <c:v>0.5</c:v>
                </c:pt>
                <c:pt idx="6">
                  <c:v>0.6</c:v>
                </c:pt>
                <c:pt idx="7">
                  <c:v>0.7</c:v>
                </c:pt>
                <c:pt idx="8">
                  <c:v>0.8</c:v>
                </c:pt>
                <c:pt idx="9">
                  <c:v>0.9</c:v>
                </c:pt>
                <c:pt idx="10">
                  <c:v>1</c:v>
                </c:pt>
                <c:pt idx="11">
                  <c:v>1.1000000000000001</c:v>
                </c:pt>
                <c:pt idx="12">
                  <c:v>1.2</c:v>
                </c:pt>
                <c:pt idx="13">
                  <c:v>1.3</c:v>
                </c:pt>
                <c:pt idx="14">
                  <c:v>1.4</c:v>
                </c:pt>
                <c:pt idx="15">
                  <c:v>1.5</c:v>
                </c:pt>
                <c:pt idx="16">
                  <c:v>1.6</c:v>
                </c:pt>
                <c:pt idx="17">
                  <c:v>1.7</c:v>
                </c:pt>
                <c:pt idx="18">
                  <c:v>1.8</c:v>
                </c:pt>
                <c:pt idx="19">
                  <c:v>1.9</c:v>
                </c:pt>
                <c:pt idx="20">
                  <c:v>2</c:v>
                </c:pt>
                <c:pt idx="21">
                  <c:v>2.1</c:v>
                </c:pt>
                <c:pt idx="22">
                  <c:v>2.2000000000000002</c:v>
                </c:pt>
                <c:pt idx="23">
                  <c:v>2.2999999999999998</c:v>
                </c:pt>
                <c:pt idx="24">
                  <c:v>2.4</c:v>
                </c:pt>
                <c:pt idx="25">
                  <c:v>2.5</c:v>
                </c:pt>
                <c:pt idx="26">
                  <c:v>2.6</c:v>
                </c:pt>
                <c:pt idx="27">
                  <c:v>2.7</c:v>
                </c:pt>
                <c:pt idx="28">
                  <c:v>2.8</c:v>
                </c:pt>
                <c:pt idx="29">
                  <c:v>2.9</c:v>
                </c:pt>
                <c:pt idx="30">
                  <c:v>3</c:v>
                </c:pt>
                <c:pt idx="31">
                  <c:v>3.1</c:v>
                </c:pt>
                <c:pt idx="32">
                  <c:v>3.2</c:v>
                </c:pt>
                <c:pt idx="33">
                  <c:v>3.3</c:v>
                </c:pt>
                <c:pt idx="34">
                  <c:v>3.4</c:v>
                </c:pt>
                <c:pt idx="35">
                  <c:v>3.5</c:v>
                </c:pt>
                <c:pt idx="36">
                  <c:v>3.6</c:v>
                </c:pt>
                <c:pt idx="37">
                  <c:v>3.7</c:v>
                </c:pt>
                <c:pt idx="38">
                  <c:v>3.8</c:v>
                </c:pt>
                <c:pt idx="39">
                  <c:v>3.9</c:v>
                </c:pt>
                <c:pt idx="40">
                  <c:v>4</c:v>
                </c:pt>
                <c:pt idx="41">
                  <c:v>4.0999999999999996</c:v>
                </c:pt>
                <c:pt idx="42">
                  <c:v>4.2</c:v>
                </c:pt>
                <c:pt idx="43">
                  <c:v>4.3</c:v>
                </c:pt>
                <c:pt idx="44">
                  <c:v>4.4000000000000004</c:v>
                </c:pt>
                <c:pt idx="45">
                  <c:v>4.5</c:v>
                </c:pt>
                <c:pt idx="46">
                  <c:v>4.5999999999999996</c:v>
                </c:pt>
                <c:pt idx="47">
                  <c:v>4.7</c:v>
                </c:pt>
                <c:pt idx="48">
                  <c:v>4.8</c:v>
                </c:pt>
                <c:pt idx="49">
                  <c:v>4.9000000000000004</c:v>
                </c:pt>
                <c:pt idx="50">
                  <c:v>5</c:v>
                </c:pt>
                <c:pt idx="51">
                  <c:v>5.0999999999999996</c:v>
                </c:pt>
                <c:pt idx="52">
                  <c:v>5.2</c:v>
                </c:pt>
                <c:pt idx="53">
                  <c:v>5.3</c:v>
                </c:pt>
                <c:pt idx="54">
                  <c:v>5.4</c:v>
                </c:pt>
                <c:pt idx="55">
                  <c:v>5.5</c:v>
                </c:pt>
                <c:pt idx="56">
                  <c:v>5.6</c:v>
                </c:pt>
                <c:pt idx="57">
                  <c:v>5.7</c:v>
                </c:pt>
                <c:pt idx="58">
                  <c:v>5.8</c:v>
                </c:pt>
                <c:pt idx="59">
                  <c:v>5.9</c:v>
                </c:pt>
                <c:pt idx="60">
                  <c:v>6</c:v>
                </c:pt>
                <c:pt idx="61">
                  <c:v>6.1</c:v>
                </c:pt>
                <c:pt idx="62">
                  <c:v>6.2</c:v>
                </c:pt>
                <c:pt idx="63">
                  <c:v>6.3</c:v>
                </c:pt>
                <c:pt idx="64">
                  <c:v>6.4</c:v>
                </c:pt>
                <c:pt idx="65">
                  <c:v>6.5</c:v>
                </c:pt>
                <c:pt idx="66">
                  <c:v>6.6</c:v>
                </c:pt>
                <c:pt idx="67">
                  <c:v>6.7</c:v>
                </c:pt>
                <c:pt idx="68">
                  <c:v>6.8</c:v>
                </c:pt>
                <c:pt idx="69">
                  <c:v>6.9</c:v>
                </c:pt>
                <c:pt idx="70">
                  <c:v>7</c:v>
                </c:pt>
                <c:pt idx="71">
                  <c:v>7.1</c:v>
                </c:pt>
                <c:pt idx="72">
                  <c:v>7.2</c:v>
                </c:pt>
                <c:pt idx="73">
                  <c:v>7.3</c:v>
                </c:pt>
                <c:pt idx="74">
                  <c:v>7.4</c:v>
                </c:pt>
                <c:pt idx="75">
                  <c:v>7.5</c:v>
                </c:pt>
                <c:pt idx="76">
                  <c:v>7.6</c:v>
                </c:pt>
                <c:pt idx="77">
                  <c:v>7.7</c:v>
                </c:pt>
                <c:pt idx="78">
                  <c:v>7.8</c:v>
                </c:pt>
                <c:pt idx="79">
                  <c:v>7.9</c:v>
                </c:pt>
                <c:pt idx="80">
                  <c:v>8</c:v>
                </c:pt>
                <c:pt idx="81">
                  <c:v>8.1</c:v>
                </c:pt>
                <c:pt idx="82">
                  <c:v>8.1999999999999993</c:v>
                </c:pt>
                <c:pt idx="83">
                  <c:v>8.3000000000000007</c:v>
                </c:pt>
                <c:pt idx="84">
                  <c:v>8.4</c:v>
                </c:pt>
                <c:pt idx="85">
                  <c:v>8.5</c:v>
                </c:pt>
                <c:pt idx="86">
                  <c:v>8.6</c:v>
                </c:pt>
                <c:pt idx="87">
                  <c:v>8.6999999999999993</c:v>
                </c:pt>
                <c:pt idx="88">
                  <c:v>8.8000000000000007</c:v>
                </c:pt>
                <c:pt idx="89">
                  <c:v>8.9</c:v>
                </c:pt>
                <c:pt idx="90">
                  <c:v>9</c:v>
                </c:pt>
                <c:pt idx="91">
                  <c:v>9.1</c:v>
                </c:pt>
                <c:pt idx="92">
                  <c:v>9.1999999999999993</c:v>
                </c:pt>
                <c:pt idx="93">
                  <c:v>9.3000000000000007</c:v>
                </c:pt>
                <c:pt idx="94">
                  <c:v>9.4</c:v>
                </c:pt>
                <c:pt idx="95">
                  <c:v>9.5</c:v>
                </c:pt>
                <c:pt idx="96">
                  <c:v>9.6</c:v>
                </c:pt>
                <c:pt idx="97">
                  <c:v>9.6999999999999993</c:v>
                </c:pt>
                <c:pt idx="98">
                  <c:v>9.8000000000000007</c:v>
                </c:pt>
                <c:pt idx="99">
                  <c:v>9.9</c:v>
                </c:pt>
                <c:pt idx="100">
                  <c:v>10</c:v>
                </c:pt>
                <c:pt idx="101">
                  <c:v>10.1</c:v>
                </c:pt>
                <c:pt idx="102">
                  <c:v>10.199999999999999</c:v>
                </c:pt>
                <c:pt idx="103">
                  <c:v>10.3</c:v>
                </c:pt>
                <c:pt idx="104">
                  <c:v>10.4</c:v>
                </c:pt>
                <c:pt idx="105">
                  <c:v>10.5</c:v>
                </c:pt>
                <c:pt idx="106">
                  <c:v>10.6</c:v>
                </c:pt>
                <c:pt idx="107">
                  <c:v>10.7</c:v>
                </c:pt>
                <c:pt idx="108">
                  <c:v>10.8</c:v>
                </c:pt>
                <c:pt idx="109">
                  <c:v>10.9</c:v>
                </c:pt>
                <c:pt idx="110">
                  <c:v>11</c:v>
                </c:pt>
                <c:pt idx="111">
                  <c:v>11.1</c:v>
                </c:pt>
                <c:pt idx="112">
                  <c:v>11.2</c:v>
                </c:pt>
                <c:pt idx="113">
                  <c:v>11.3</c:v>
                </c:pt>
                <c:pt idx="114">
                  <c:v>11.4</c:v>
                </c:pt>
                <c:pt idx="115">
                  <c:v>11.5</c:v>
                </c:pt>
                <c:pt idx="116">
                  <c:v>11.6</c:v>
                </c:pt>
                <c:pt idx="117">
                  <c:v>11.7</c:v>
                </c:pt>
                <c:pt idx="118">
                  <c:v>11.8</c:v>
                </c:pt>
                <c:pt idx="119">
                  <c:v>11.9</c:v>
                </c:pt>
                <c:pt idx="120">
                  <c:v>12</c:v>
                </c:pt>
              </c:numCache>
            </c:numRef>
          </c:cat>
          <c:val>
            <c:numRef>
              <c:f>'P3 T variable'!$J$3:$J$123</c:f>
              <c:numCache>
                <c:formatCode>0.00%</c:formatCode>
                <c:ptCount val="121"/>
                <c:pt idx="0">
                  <c:v>1</c:v>
                </c:pt>
                <c:pt idx="1">
                  <c:v>0.99999963027781813</c:v>
                </c:pt>
                <c:pt idx="2">
                  <c:v>0.9999968299370543</c:v>
                </c:pt>
                <c:pt idx="3">
                  <c:v>0.99998885836163998</c:v>
                </c:pt>
                <c:pt idx="4">
                  <c:v>0.99997281961159279</c:v>
                </c:pt>
                <c:pt idx="5">
                  <c:v>0.99994571612857364</c:v>
                </c:pt>
                <c:pt idx="6">
                  <c:v>0.9999044735321686</c:v>
                </c:pt>
                <c:pt idx="7">
                  <c:v>0.99984595554885169</c:v>
                </c:pt>
                <c:pt idx="8">
                  <c:v>0.99976697423550276</c:v>
                </c:pt>
                <c:pt idx="9">
                  <c:v>0.99966429758941333</c:v>
                </c:pt>
                <c:pt idx="10">
                  <c:v>0.99951349219924823</c:v>
                </c:pt>
                <c:pt idx="11">
                  <c:v>0.99932240662892946</c:v>
                </c:pt>
                <c:pt idx="12">
                  <c:v>0.99908603717260525</c:v>
                </c:pt>
                <c:pt idx="13">
                  <c:v>0.99879933923370223</c:v>
                </c:pt>
                <c:pt idx="14">
                  <c:v>0.99845723410803078</c:v>
                </c:pt>
                <c:pt idx="15">
                  <c:v>0.99805461535335305</c:v>
                </c:pt>
                <c:pt idx="16">
                  <c:v>0.997586354907952</c:v>
                </c:pt>
                <c:pt idx="17">
                  <c:v>0.99704730907445271</c:v>
                </c:pt>
                <c:pt idx="18">
                  <c:v>0.99643232445408358</c:v>
                </c:pt>
                <c:pt idx="19">
                  <c:v>0.99573624389496562</c:v>
                </c:pt>
                <c:pt idx="20">
                  <c:v>0.9949539125025153</c:v>
                </c:pt>
                <c:pt idx="21">
                  <c:v>0.99408018374859142</c:v>
                </c:pt>
                <c:pt idx="22">
                  <c:v>0.99310992570732126</c:v>
                </c:pt>
                <c:pt idx="23">
                  <c:v>0.99203802743876257</c:v>
                </c:pt>
                <c:pt idx="24">
                  <c:v>0.99085940553614482</c:v>
                </c:pt>
                <c:pt idx="25">
                  <c:v>0.98956901084800075</c:v>
                </c:pt>
                <c:pt idx="26">
                  <c:v>0.98816183538278235</c:v>
                </c:pt>
                <c:pt idx="27">
                  <c:v>0.98663291940037856</c:v>
                </c:pt>
                <c:pt idx="28">
                  <c:v>0.98497735869216119</c:v>
                </c:pt>
                <c:pt idx="29">
                  <c:v>0.98319031204870855</c:v>
                </c:pt>
                <c:pt idx="30">
                  <c:v>0.97980359037849463</c:v>
                </c:pt>
                <c:pt idx="31">
                  <c:v>0.97599212664143153</c:v>
                </c:pt>
                <c:pt idx="32">
                  <c:v>0.97173317397797321</c:v>
                </c:pt>
                <c:pt idx="33">
                  <c:v>0.96700491036003944</c:v>
                </c:pt>
                <c:pt idx="34">
                  <c:v>0.96178656588752842</c:v>
                </c:pt>
                <c:pt idx="35">
                  <c:v>0.95605855283333052</c:v>
                </c:pt>
                <c:pt idx="36">
                  <c:v>0.94980259765995068</c:v>
                </c:pt>
                <c:pt idx="37">
                  <c:v>0.94300187412456205</c:v>
                </c:pt>
                <c:pt idx="38">
                  <c:v>0.93564113648931047</c:v>
                </c:pt>
                <c:pt idx="39">
                  <c:v>0.92770685176056689</c:v>
                </c:pt>
                <c:pt idx="40">
                  <c:v>0.91835449132805935</c:v>
                </c:pt>
                <c:pt idx="41">
                  <c:v>0.99999603900685041</c:v>
                </c:pt>
                <c:pt idx="42">
                  <c:v>0.99996603821070773</c:v>
                </c:pt>
                <c:pt idx="43">
                  <c:v>0.99988064106878471</c:v>
                </c:pt>
                <c:pt idx="44">
                  <c:v>0.99970884269362892</c:v>
                </c:pt>
                <c:pt idx="45">
                  <c:v>0.99941858573661679</c:v>
                </c:pt>
                <c:pt idx="46">
                  <c:v>0.99897705660255576</c:v>
                </c:pt>
                <c:pt idx="47">
                  <c:v>0.99835088656907367</c:v>
                </c:pt>
                <c:pt idx="48">
                  <c:v>0.99750631352109864</c:v>
                </c:pt>
                <c:pt idx="49">
                  <c:v>0.99640932699282403</c:v>
                </c:pt>
                <c:pt idx="50">
                  <c:v>0.99453346144816446</c:v>
                </c:pt>
                <c:pt idx="51">
                  <c:v>0.99208934862083498</c:v>
                </c:pt>
                <c:pt idx="52">
                  <c:v>0.98900108435350675</c:v>
                </c:pt>
                <c:pt idx="53">
                  <c:v>0.98519401235980097</c:v>
                </c:pt>
                <c:pt idx="54">
                  <c:v>0.980595357486023</c:v>
                </c:pt>
                <c:pt idx="55">
                  <c:v>0.97513490002569392</c:v>
                </c:pt>
                <c:pt idx="56">
                  <c:v>0.96874568937072258</c:v>
                </c:pt>
                <c:pt idx="57">
                  <c:v>0.96136479259446139</c:v>
                </c:pt>
                <c:pt idx="58">
                  <c:v>0.9529340712322939</c:v>
                </c:pt>
                <c:pt idx="59">
                  <c:v>0.9434009774203862</c:v>
                </c:pt>
                <c:pt idx="60">
                  <c:v>0.93900105935475864</c:v>
                </c:pt>
                <c:pt idx="61">
                  <c:v>0.99999935403086393</c:v>
                </c:pt>
                <c:pt idx="62">
                  <c:v>0.99999446135292813</c:v>
                </c:pt>
                <c:pt idx="63">
                  <c:v>0.99998053369287632</c:v>
                </c:pt>
                <c:pt idx="64">
                  <c:v>0.99995251159649567</c:v>
                </c:pt>
                <c:pt idx="65">
                  <c:v>0.9999051585191171</c:v>
                </c:pt>
                <c:pt idx="66">
                  <c:v>0.99983310453292829</c:v>
                </c:pt>
                <c:pt idx="67">
                  <c:v>0.999730872928418</c:v>
                </c:pt>
                <c:pt idx="68">
                  <c:v>0.99959289873464463</c:v>
                </c:pt>
                <c:pt idx="69">
                  <c:v>0.99941354281817851</c:v>
                </c:pt>
                <c:pt idx="70">
                  <c:v>0.9991981363253295</c:v>
                </c:pt>
                <c:pt idx="71">
                  <c:v>0.99893467195764618</c:v>
                </c:pt>
                <c:pt idx="72">
                  <c:v>0.99861808552356024</c:v>
                </c:pt>
                <c:pt idx="73">
                  <c:v>0.99824328227175974</c:v>
                </c:pt>
                <c:pt idx="74">
                  <c:v>0.99780514310579826</c:v>
                </c:pt>
                <c:pt idx="75">
                  <c:v>0.99729853061631846</c:v>
                </c:pt>
                <c:pt idx="76">
                  <c:v>0.99671829502858911</c:v>
                </c:pt>
                <c:pt idx="77">
                  <c:v>0.99605928013773104</c:v>
                </c:pt>
                <c:pt idx="78">
                  <c:v>0.99531632928607816</c:v>
                </c:pt>
                <c:pt idx="79">
                  <c:v>0.9944842914240466</c:v>
                </c:pt>
                <c:pt idx="80">
                  <c:v>0.9940030251140789</c:v>
                </c:pt>
                <c:pt idx="81">
                  <c:v>0.99349425635885247</c:v>
                </c:pt>
                <c:pt idx="82">
                  <c:v>0.9929572124121665</c:v>
                </c:pt>
                <c:pt idx="83">
                  <c:v>0.99239112253756678</c:v>
                </c:pt>
                <c:pt idx="84">
                  <c:v>0.99179521829166351</c:v>
                </c:pt>
                <c:pt idx="85">
                  <c:v>0.99116873381148662</c:v>
                </c:pt>
                <c:pt idx="86">
                  <c:v>0.9905109061059717</c:v>
                </c:pt>
                <c:pt idx="87">
                  <c:v>0.98982097535165192</c:v>
                </c:pt>
                <c:pt idx="88">
                  <c:v>0.98909818519260673</c:v>
                </c:pt>
                <c:pt idx="89">
                  <c:v>0.9883417830447041</c:v>
                </c:pt>
                <c:pt idx="90">
                  <c:v>0.98751378388981459</c:v>
                </c:pt>
                <c:pt idx="91">
                  <c:v>0.98664733686752515</c:v>
                </c:pt>
                <c:pt idx="92">
                  <c:v>0.98574159609716194</c:v>
                </c:pt>
                <c:pt idx="93">
                  <c:v>0.98479572175796914</c:v>
                </c:pt>
                <c:pt idx="94">
                  <c:v>0.98380888049754023</c:v>
                </c:pt>
                <c:pt idx="95">
                  <c:v>0.98278024584570145</c:v>
                </c:pt>
                <c:pt idx="96">
                  <c:v>0.98170899863374794</c:v>
                </c:pt>
                <c:pt idx="97">
                  <c:v>0.98059432741891728</c:v>
                </c:pt>
                <c:pt idx="98">
                  <c:v>0.97943542891396984</c:v>
                </c:pt>
                <c:pt idx="99">
                  <c:v>0.97823150842172402</c:v>
                </c:pt>
                <c:pt idx="100">
                  <c:v>0.97679731364202949</c:v>
                </c:pt>
                <c:pt idx="101">
                  <c:v>0.97530195011128751</c:v>
                </c:pt>
                <c:pt idx="102">
                  <c:v>0.9737442722954891</c:v>
                </c:pt>
                <c:pt idx="103">
                  <c:v>0.97212315268896998</c:v>
                </c:pt>
                <c:pt idx="104">
                  <c:v>0.97043748271370467</c:v>
                </c:pt>
                <c:pt idx="105">
                  <c:v>0.96868617362674059</c:v>
                </c:pt>
                <c:pt idx="106">
                  <c:v>0.96686815743509447</c:v>
                </c:pt>
                <c:pt idx="107">
                  <c:v>0.96498238781739376</c:v>
                </c:pt>
                <c:pt idx="108">
                  <c:v>0.96302784105150507</c:v>
                </c:pt>
                <c:pt idx="109">
                  <c:v>0.96100351694735209</c:v>
                </c:pt>
                <c:pt idx="110">
                  <c:v>0.95900212973972987</c:v>
                </c:pt>
                <c:pt idx="111">
                  <c:v>0.956935248130376</c:v>
                </c:pt>
                <c:pt idx="112">
                  <c:v>0.95480206328853334</c:v>
                </c:pt>
                <c:pt idx="113">
                  <c:v>0.9526017891151034</c:v>
                </c:pt>
                <c:pt idx="114">
                  <c:v>0.95033366299762589</c:v>
                </c:pt>
                <c:pt idx="115">
                  <c:v>0.94799694656507494</c:v>
                </c:pt>
                <c:pt idx="116">
                  <c:v>0.94559092644171017</c:v>
                </c:pt>
                <c:pt idx="117">
                  <c:v>0.9431149149991982</c:v>
                </c:pt>
                <c:pt idx="118">
                  <c:v>0.94056825110619713</c:v>
                </c:pt>
                <c:pt idx="119">
                  <c:v>0.93795030087457698</c:v>
                </c:pt>
                <c:pt idx="120">
                  <c:v>0.9352604584014258</c:v>
                </c:pt>
              </c:numCache>
            </c:numRef>
          </c:val>
          <c:smooth val="0"/>
          <c:extLst>
            <c:ext xmlns:c16="http://schemas.microsoft.com/office/drawing/2014/chart" uri="{C3380CC4-5D6E-409C-BE32-E72D297353CC}">
              <c16:uniqueId val="{00000000-0581-4B11-AF1A-AEF8457D00EA}"/>
            </c:ext>
          </c:extLst>
        </c:ser>
        <c:dLbls>
          <c:showLegendKey val="0"/>
          <c:showVal val="0"/>
          <c:showCatName val="0"/>
          <c:showSerName val="0"/>
          <c:showPercent val="0"/>
          <c:showBubbleSize val="0"/>
        </c:dLbls>
        <c:smooth val="0"/>
        <c:axId val="671192304"/>
        <c:axId val="671192784"/>
      </c:lineChart>
      <c:catAx>
        <c:axId val="671192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671192784"/>
        <c:crosses val="autoZero"/>
        <c:auto val="1"/>
        <c:lblAlgn val="ctr"/>
        <c:lblOffset val="100"/>
        <c:noMultiLvlLbl val="0"/>
      </c:catAx>
      <c:valAx>
        <c:axId val="67119278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6711923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chart" Target="../charts/chart2.xml"/></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chart" Target="../charts/chart4.xml"/><Relationship Id="rId5" Type="http://schemas.openxmlformats.org/officeDocument/2006/relationships/image" Target="../media/image6.png"/><Relationship Id="rId4"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5.xml"/><Relationship Id="rId7" Type="http://schemas.openxmlformats.org/officeDocument/2006/relationships/chart" Target="../charts/chart7.xml"/><Relationship Id="rId2" Type="http://schemas.openxmlformats.org/officeDocument/2006/relationships/image" Target="../media/image7.png"/><Relationship Id="rId1" Type="http://schemas.openxmlformats.org/officeDocument/2006/relationships/image" Target="../media/image6.png"/><Relationship Id="rId6" Type="http://schemas.openxmlformats.org/officeDocument/2006/relationships/chart" Target="../charts/chart6.xml"/><Relationship Id="rId5" Type="http://schemas.openxmlformats.org/officeDocument/2006/relationships/image" Target="../media/image9.png"/><Relationship Id="rId4"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0</xdr:col>
      <xdr:colOff>609601</xdr:colOff>
      <xdr:row>18</xdr:row>
      <xdr:rowOff>29657</xdr:rowOff>
    </xdr:from>
    <xdr:to>
      <xdr:col>4</xdr:col>
      <xdr:colOff>209551</xdr:colOff>
      <xdr:row>22</xdr:row>
      <xdr:rowOff>161770</xdr:rowOff>
    </xdr:to>
    <xdr:pic>
      <xdr:nvPicPr>
        <xdr:cNvPr id="2" name="Imagen 1">
          <a:extLst>
            <a:ext uri="{FF2B5EF4-FFF2-40B4-BE49-F238E27FC236}">
              <a16:creationId xmlns:a16="http://schemas.microsoft.com/office/drawing/2014/main" id="{C3B21F02-A76E-BDCE-C78D-5D8E9AD5D18F}"/>
            </a:ext>
          </a:extLst>
        </xdr:cNvPr>
        <xdr:cNvPicPr>
          <a:picLocks noChangeAspect="1"/>
        </xdr:cNvPicPr>
      </xdr:nvPicPr>
      <xdr:blipFill>
        <a:blip xmlns:r="http://schemas.openxmlformats.org/officeDocument/2006/relationships" r:embed="rId1"/>
        <a:stretch>
          <a:fillRect/>
        </a:stretch>
      </xdr:blipFill>
      <xdr:spPr>
        <a:xfrm>
          <a:off x="609601" y="3582482"/>
          <a:ext cx="2647950" cy="894113"/>
        </a:xfrm>
        <a:prstGeom prst="rect">
          <a:avLst/>
        </a:prstGeom>
      </xdr:spPr>
    </xdr:pic>
    <xdr:clientData/>
  </xdr:twoCellAnchor>
  <xdr:twoCellAnchor editAs="oneCell">
    <xdr:from>
      <xdr:col>4</xdr:col>
      <xdr:colOff>561975</xdr:colOff>
      <xdr:row>18</xdr:row>
      <xdr:rowOff>95250</xdr:rowOff>
    </xdr:from>
    <xdr:to>
      <xdr:col>7</xdr:col>
      <xdr:colOff>495023</xdr:colOff>
      <xdr:row>21</xdr:row>
      <xdr:rowOff>190417</xdr:rowOff>
    </xdr:to>
    <xdr:pic>
      <xdr:nvPicPr>
        <xdr:cNvPr id="3" name="Imagen 2">
          <a:extLst>
            <a:ext uri="{FF2B5EF4-FFF2-40B4-BE49-F238E27FC236}">
              <a16:creationId xmlns:a16="http://schemas.microsoft.com/office/drawing/2014/main" id="{B3758CCC-A726-B96D-B489-420FFBA4E528}"/>
            </a:ext>
          </a:extLst>
        </xdr:cNvPr>
        <xdr:cNvPicPr>
          <a:picLocks noChangeAspect="1"/>
        </xdr:cNvPicPr>
      </xdr:nvPicPr>
      <xdr:blipFill>
        <a:blip xmlns:r="http://schemas.openxmlformats.org/officeDocument/2006/relationships" r:embed="rId2"/>
        <a:stretch>
          <a:fillRect/>
        </a:stretch>
      </xdr:blipFill>
      <xdr:spPr>
        <a:xfrm>
          <a:off x="3609975" y="3648075"/>
          <a:ext cx="2219048" cy="666667"/>
        </a:xfrm>
        <a:prstGeom prst="rect">
          <a:avLst/>
        </a:prstGeom>
      </xdr:spPr>
    </xdr:pic>
    <xdr:clientData/>
  </xdr:twoCellAnchor>
  <xdr:twoCellAnchor>
    <xdr:from>
      <xdr:col>6</xdr:col>
      <xdr:colOff>514350</xdr:colOff>
      <xdr:row>0</xdr:row>
      <xdr:rowOff>95250</xdr:rowOff>
    </xdr:from>
    <xdr:to>
      <xdr:col>9</xdr:col>
      <xdr:colOff>552450</xdr:colOff>
      <xdr:row>2</xdr:row>
      <xdr:rowOff>180974</xdr:rowOff>
    </xdr:to>
    <xdr:sp macro="" textlink="">
      <xdr:nvSpPr>
        <xdr:cNvPr id="4" name="CuadroTexto 3">
          <a:extLst>
            <a:ext uri="{FF2B5EF4-FFF2-40B4-BE49-F238E27FC236}">
              <a16:creationId xmlns:a16="http://schemas.microsoft.com/office/drawing/2014/main" id="{F3E373DE-2A4C-0A57-E5CE-BBC776DDF788}"/>
            </a:ext>
          </a:extLst>
        </xdr:cNvPr>
        <xdr:cNvSpPr txBox="1"/>
      </xdr:nvSpPr>
      <xdr:spPr>
        <a:xfrm>
          <a:off x="5086350" y="95250"/>
          <a:ext cx="2324100" cy="476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100"/>
            <a:t>Acá hay</a:t>
          </a:r>
          <a:r>
            <a:rPr lang="es-CL" sz="1100" baseline="0"/>
            <a:t> que darse datos iniciales y tener cuidado de que el f exista</a:t>
          </a:r>
          <a:endParaRPr lang="es-CL" sz="1100"/>
        </a:p>
      </xdr:txBody>
    </xdr:sp>
    <xdr:clientData/>
  </xdr:twoCellAnchor>
  <xdr:twoCellAnchor>
    <xdr:from>
      <xdr:col>17</xdr:col>
      <xdr:colOff>495300</xdr:colOff>
      <xdr:row>1</xdr:row>
      <xdr:rowOff>128587</xdr:rowOff>
    </xdr:from>
    <xdr:to>
      <xdr:col>23</xdr:col>
      <xdr:colOff>495300</xdr:colOff>
      <xdr:row>15</xdr:row>
      <xdr:rowOff>90487</xdr:rowOff>
    </xdr:to>
    <xdr:graphicFrame macro="">
      <xdr:nvGraphicFramePr>
        <xdr:cNvPr id="5" name="Gráfico 4">
          <a:extLst>
            <a:ext uri="{FF2B5EF4-FFF2-40B4-BE49-F238E27FC236}">
              <a16:creationId xmlns:a16="http://schemas.microsoft.com/office/drawing/2014/main" id="{9C178630-0B2B-F724-EE31-594B0D66BB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447675</xdr:colOff>
      <xdr:row>16</xdr:row>
      <xdr:rowOff>14287</xdr:rowOff>
    </xdr:from>
    <xdr:to>
      <xdr:col>23</xdr:col>
      <xdr:colOff>447675</xdr:colOff>
      <xdr:row>30</xdr:row>
      <xdr:rowOff>90487</xdr:rowOff>
    </xdr:to>
    <xdr:graphicFrame macro="">
      <xdr:nvGraphicFramePr>
        <xdr:cNvPr id="6" name="Gráfico 5">
          <a:extLst>
            <a:ext uri="{FF2B5EF4-FFF2-40B4-BE49-F238E27FC236}">
              <a16:creationId xmlns:a16="http://schemas.microsoft.com/office/drawing/2014/main" id="{D25FFA46-58BC-ED6D-925E-A4582EC272D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133350</xdr:colOff>
      <xdr:row>21</xdr:row>
      <xdr:rowOff>63500</xdr:rowOff>
    </xdr:from>
    <xdr:to>
      <xdr:col>14</xdr:col>
      <xdr:colOff>437831</xdr:colOff>
      <xdr:row>25</xdr:row>
      <xdr:rowOff>34833</xdr:rowOff>
    </xdr:to>
    <xdr:pic>
      <xdr:nvPicPr>
        <xdr:cNvPr id="2" name="Imagen 1">
          <a:extLst>
            <a:ext uri="{FF2B5EF4-FFF2-40B4-BE49-F238E27FC236}">
              <a16:creationId xmlns:a16="http://schemas.microsoft.com/office/drawing/2014/main" id="{6E23AA47-30D3-6194-4AF9-6906F50CA69A}"/>
            </a:ext>
          </a:extLst>
        </xdr:cNvPr>
        <xdr:cNvPicPr>
          <a:picLocks noChangeAspect="1"/>
        </xdr:cNvPicPr>
      </xdr:nvPicPr>
      <xdr:blipFill>
        <a:blip xmlns:r="http://schemas.openxmlformats.org/officeDocument/2006/relationships" r:embed="rId1"/>
        <a:stretch>
          <a:fillRect/>
        </a:stretch>
      </xdr:blipFill>
      <xdr:spPr>
        <a:xfrm>
          <a:off x="8775700" y="3930650"/>
          <a:ext cx="2590481" cy="707933"/>
        </a:xfrm>
        <a:prstGeom prst="rect">
          <a:avLst/>
        </a:prstGeom>
      </xdr:spPr>
    </xdr:pic>
    <xdr:clientData/>
  </xdr:twoCellAnchor>
  <xdr:twoCellAnchor>
    <xdr:from>
      <xdr:col>14</xdr:col>
      <xdr:colOff>676274</xdr:colOff>
      <xdr:row>20</xdr:row>
      <xdr:rowOff>177799</xdr:rowOff>
    </xdr:from>
    <xdr:to>
      <xdr:col>18</xdr:col>
      <xdr:colOff>590549</xdr:colOff>
      <xdr:row>24</xdr:row>
      <xdr:rowOff>95250</xdr:rowOff>
    </xdr:to>
    <xdr:sp macro="" textlink="">
      <xdr:nvSpPr>
        <xdr:cNvPr id="3" name="CuadroTexto 2">
          <a:extLst>
            <a:ext uri="{FF2B5EF4-FFF2-40B4-BE49-F238E27FC236}">
              <a16:creationId xmlns:a16="http://schemas.microsoft.com/office/drawing/2014/main" id="{3AA0D38E-D8C0-3EB1-4EA9-05C057924F52}"/>
            </a:ext>
          </a:extLst>
        </xdr:cNvPr>
        <xdr:cNvSpPr txBox="1"/>
      </xdr:nvSpPr>
      <xdr:spPr>
        <a:xfrm>
          <a:off x="11496674" y="3987799"/>
          <a:ext cx="2962275" cy="679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100"/>
            <a:t>Mean Time To Failure: Tiempo</a:t>
          </a:r>
          <a:r>
            <a:rPr lang="es-CL" sz="1100" baseline="0"/>
            <a:t> promedio hasta la falla, en este caso podemos simularlos tiempos hasta falla para obtenerlo de otra manera.</a:t>
          </a:r>
          <a:endParaRPr lang="es-CL" sz="1100"/>
        </a:p>
        <a:p>
          <a:endParaRPr lang="es-CL" sz="1100"/>
        </a:p>
      </xdr:txBody>
    </xdr:sp>
    <xdr:clientData/>
  </xdr:twoCellAnchor>
  <xdr:twoCellAnchor editAs="oneCell">
    <xdr:from>
      <xdr:col>11</xdr:col>
      <xdr:colOff>419100</xdr:colOff>
      <xdr:row>10</xdr:row>
      <xdr:rowOff>31750</xdr:rowOff>
    </xdr:from>
    <xdr:to>
      <xdr:col>14</xdr:col>
      <xdr:colOff>4973</xdr:colOff>
      <xdr:row>14</xdr:row>
      <xdr:rowOff>16033</xdr:rowOff>
    </xdr:to>
    <xdr:pic>
      <xdr:nvPicPr>
        <xdr:cNvPr id="4" name="Imagen 3">
          <a:extLst>
            <a:ext uri="{FF2B5EF4-FFF2-40B4-BE49-F238E27FC236}">
              <a16:creationId xmlns:a16="http://schemas.microsoft.com/office/drawing/2014/main" id="{41390D25-C0CA-982A-7335-488C88BB37EB}"/>
            </a:ext>
          </a:extLst>
        </xdr:cNvPr>
        <xdr:cNvPicPr>
          <a:picLocks noChangeAspect="1"/>
        </xdr:cNvPicPr>
      </xdr:nvPicPr>
      <xdr:blipFill>
        <a:blip xmlns:r="http://schemas.openxmlformats.org/officeDocument/2006/relationships" r:embed="rId2"/>
        <a:stretch>
          <a:fillRect/>
        </a:stretch>
      </xdr:blipFill>
      <xdr:spPr>
        <a:xfrm>
          <a:off x="9061450" y="1873250"/>
          <a:ext cx="1871873" cy="720883"/>
        </a:xfrm>
        <a:prstGeom prst="rect">
          <a:avLst/>
        </a:prstGeom>
      </xdr:spPr>
    </xdr:pic>
    <xdr:clientData/>
  </xdr:twoCellAnchor>
  <xdr:twoCellAnchor editAs="oneCell">
    <xdr:from>
      <xdr:col>14</xdr:col>
      <xdr:colOff>288925</xdr:colOff>
      <xdr:row>0</xdr:row>
      <xdr:rowOff>117449</xdr:rowOff>
    </xdr:from>
    <xdr:to>
      <xdr:col>16</xdr:col>
      <xdr:colOff>247988</xdr:colOff>
      <xdr:row>6</xdr:row>
      <xdr:rowOff>19268</xdr:rowOff>
    </xdr:to>
    <xdr:pic>
      <xdr:nvPicPr>
        <xdr:cNvPr id="6" name="Imagen 5">
          <a:extLst>
            <a:ext uri="{FF2B5EF4-FFF2-40B4-BE49-F238E27FC236}">
              <a16:creationId xmlns:a16="http://schemas.microsoft.com/office/drawing/2014/main" id="{33B69DE3-108D-0DC3-68CD-8E0AB0823AE1}"/>
            </a:ext>
          </a:extLst>
        </xdr:cNvPr>
        <xdr:cNvPicPr>
          <a:picLocks noChangeAspect="1"/>
        </xdr:cNvPicPr>
      </xdr:nvPicPr>
      <xdr:blipFill>
        <a:blip xmlns:r="http://schemas.openxmlformats.org/officeDocument/2006/relationships" r:embed="rId3"/>
        <a:stretch>
          <a:fillRect/>
        </a:stretch>
      </xdr:blipFill>
      <xdr:spPr>
        <a:xfrm>
          <a:off x="11109325" y="117449"/>
          <a:ext cx="1549738" cy="1044819"/>
        </a:xfrm>
        <a:prstGeom prst="rect">
          <a:avLst/>
        </a:prstGeom>
      </xdr:spPr>
    </xdr:pic>
    <xdr:clientData/>
  </xdr:twoCellAnchor>
  <xdr:twoCellAnchor>
    <xdr:from>
      <xdr:col>14</xdr:col>
      <xdr:colOff>196850</xdr:colOff>
      <xdr:row>7</xdr:row>
      <xdr:rowOff>12700</xdr:rowOff>
    </xdr:from>
    <xdr:to>
      <xdr:col>16</xdr:col>
      <xdr:colOff>495300</xdr:colOff>
      <xdr:row>11</xdr:row>
      <xdr:rowOff>171450</xdr:rowOff>
    </xdr:to>
    <xdr:sp macro="" textlink="">
      <xdr:nvSpPr>
        <xdr:cNvPr id="7" name="CuadroTexto 6">
          <a:extLst>
            <a:ext uri="{FF2B5EF4-FFF2-40B4-BE49-F238E27FC236}">
              <a16:creationId xmlns:a16="http://schemas.microsoft.com/office/drawing/2014/main" id="{5F226401-A8BD-B757-C0F6-0D9A3CDFAFD5}"/>
            </a:ext>
          </a:extLst>
        </xdr:cNvPr>
        <xdr:cNvSpPr txBox="1"/>
      </xdr:nvSpPr>
      <xdr:spPr>
        <a:xfrm>
          <a:off x="11125200" y="1301750"/>
          <a:ext cx="1822450" cy="895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100"/>
            <a:t>Por lo tanto, con el x0 sabemos que</a:t>
          </a:r>
          <a:r>
            <a:rPr lang="es-CL" sz="1100" baseline="0"/>
            <a:t> este material puede soportar fatiga hasta los 59 [ksi]</a:t>
          </a:r>
          <a:endParaRPr lang="es-CL" sz="1100"/>
        </a:p>
      </xdr:txBody>
    </xdr:sp>
    <xdr:clientData/>
  </xdr:twoCellAnchor>
  <xdr:twoCellAnchor>
    <xdr:from>
      <xdr:col>1</xdr:col>
      <xdr:colOff>95250</xdr:colOff>
      <xdr:row>28</xdr:row>
      <xdr:rowOff>38100</xdr:rowOff>
    </xdr:from>
    <xdr:to>
      <xdr:col>9</xdr:col>
      <xdr:colOff>654050</xdr:colOff>
      <xdr:row>29</xdr:row>
      <xdr:rowOff>120650</xdr:rowOff>
    </xdr:to>
    <xdr:sp macro="" textlink="">
      <xdr:nvSpPr>
        <xdr:cNvPr id="8" name="CuadroTexto 7">
          <a:extLst>
            <a:ext uri="{FF2B5EF4-FFF2-40B4-BE49-F238E27FC236}">
              <a16:creationId xmlns:a16="http://schemas.microsoft.com/office/drawing/2014/main" id="{4C45719D-4C2F-391A-C8E1-8CEA11D0678E}"/>
            </a:ext>
          </a:extLst>
        </xdr:cNvPr>
        <xdr:cNvSpPr txBox="1"/>
      </xdr:nvSpPr>
      <xdr:spPr>
        <a:xfrm>
          <a:off x="857250" y="5194300"/>
          <a:ext cx="685165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100"/>
            <a:t>2da parte: Notar como ahora el factor</a:t>
          </a:r>
          <a:r>
            <a:rPr lang="es-CL" sz="1100" baseline="0"/>
            <a:t> varia, además podemos partir desde el tiempo en el que falla directamente...</a:t>
          </a:r>
          <a:endParaRPr lang="es-CL" sz="1100"/>
        </a:p>
      </xdr:txBody>
    </xdr:sp>
    <xdr:clientData/>
  </xdr:twoCellAnchor>
  <xdr:twoCellAnchor>
    <xdr:from>
      <xdr:col>9</xdr:col>
      <xdr:colOff>342899</xdr:colOff>
      <xdr:row>33</xdr:row>
      <xdr:rowOff>28575</xdr:rowOff>
    </xdr:from>
    <xdr:to>
      <xdr:col>13</xdr:col>
      <xdr:colOff>419099</xdr:colOff>
      <xdr:row>44</xdr:row>
      <xdr:rowOff>31750</xdr:rowOff>
    </xdr:to>
    <xdr:graphicFrame macro="">
      <xdr:nvGraphicFramePr>
        <xdr:cNvPr id="9" name="Gráfico 8">
          <a:extLst>
            <a:ext uri="{FF2B5EF4-FFF2-40B4-BE49-F238E27FC236}">
              <a16:creationId xmlns:a16="http://schemas.microsoft.com/office/drawing/2014/main" id="{168A270E-031C-5330-9A80-D91A30B38C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11</xdr:col>
      <xdr:colOff>254000</xdr:colOff>
      <xdr:row>25</xdr:row>
      <xdr:rowOff>101600</xdr:rowOff>
    </xdr:from>
    <xdr:to>
      <xdr:col>14</xdr:col>
      <xdr:colOff>263845</xdr:colOff>
      <xdr:row>29</xdr:row>
      <xdr:rowOff>89008</xdr:rowOff>
    </xdr:to>
    <xdr:pic>
      <xdr:nvPicPr>
        <xdr:cNvPr id="10" name="Imagen 9">
          <a:extLst>
            <a:ext uri="{FF2B5EF4-FFF2-40B4-BE49-F238E27FC236}">
              <a16:creationId xmlns:a16="http://schemas.microsoft.com/office/drawing/2014/main" id="{919FCD4E-5554-4813-A112-D307ABA7C99F}"/>
            </a:ext>
          </a:extLst>
        </xdr:cNvPr>
        <xdr:cNvPicPr>
          <a:picLocks noChangeAspect="1"/>
        </xdr:cNvPicPr>
      </xdr:nvPicPr>
      <xdr:blipFill>
        <a:blip xmlns:r="http://schemas.openxmlformats.org/officeDocument/2006/relationships" r:embed="rId5"/>
        <a:stretch>
          <a:fillRect/>
        </a:stretch>
      </xdr:blipFill>
      <xdr:spPr>
        <a:xfrm>
          <a:off x="8896350" y="4705350"/>
          <a:ext cx="2295845" cy="724008"/>
        </a:xfrm>
        <a:prstGeom prst="rect">
          <a:avLst/>
        </a:prstGeom>
      </xdr:spPr>
    </xdr:pic>
    <xdr:clientData/>
  </xdr:twoCellAnchor>
  <xdr:twoCellAnchor>
    <xdr:from>
      <xdr:col>9</xdr:col>
      <xdr:colOff>314325</xdr:colOff>
      <xdr:row>46</xdr:row>
      <xdr:rowOff>95250</xdr:rowOff>
    </xdr:from>
    <xdr:to>
      <xdr:col>13</xdr:col>
      <xdr:colOff>476250</xdr:colOff>
      <xdr:row>57</xdr:row>
      <xdr:rowOff>152400</xdr:rowOff>
    </xdr:to>
    <xdr:graphicFrame macro="">
      <xdr:nvGraphicFramePr>
        <xdr:cNvPr id="12" name="Gráfico 11">
          <a:extLst>
            <a:ext uri="{FF2B5EF4-FFF2-40B4-BE49-F238E27FC236}">
              <a16:creationId xmlns:a16="http://schemas.microsoft.com/office/drawing/2014/main" id="{ABAA3D96-AEE0-DA5F-99EF-C06DF4C229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581025</xdr:colOff>
      <xdr:row>1</xdr:row>
      <xdr:rowOff>28575</xdr:rowOff>
    </xdr:from>
    <xdr:to>
      <xdr:col>19</xdr:col>
      <xdr:colOff>552450</xdr:colOff>
      <xdr:row>6</xdr:row>
      <xdr:rowOff>9525</xdr:rowOff>
    </xdr:to>
    <xdr:sp macro="" textlink="">
      <xdr:nvSpPr>
        <xdr:cNvPr id="5" name="CuadroTexto 4">
          <a:extLst>
            <a:ext uri="{FF2B5EF4-FFF2-40B4-BE49-F238E27FC236}">
              <a16:creationId xmlns:a16="http://schemas.microsoft.com/office/drawing/2014/main" id="{B0F561DB-F006-ABA2-992C-BE9A08844F90}"/>
            </a:ext>
          </a:extLst>
        </xdr:cNvPr>
        <xdr:cNvSpPr txBox="1"/>
      </xdr:nvSpPr>
      <xdr:spPr>
        <a:xfrm>
          <a:off x="12925425" y="219075"/>
          <a:ext cx="2257425" cy="933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100"/>
            <a:t>Acá hay un</a:t>
          </a:r>
          <a:r>
            <a:rPr lang="es-CL" sz="1100" baseline="0"/>
            <a:t> ejemplo de las semillas que podrían plantearse.</a:t>
          </a:r>
          <a:endParaRPr lang="es-CL"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57150</xdr:colOff>
      <xdr:row>1</xdr:row>
      <xdr:rowOff>92075</xdr:rowOff>
    </xdr:from>
    <xdr:to>
      <xdr:col>16</xdr:col>
      <xdr:colOff>66995</xdr:colOff>
      <xdr:row>5</xdr:row>
      <xdr:rowOff>41383</xdr:rowOff>
    </xdr:to>
    <xdr:pic>
      <xdr:nvPicPr>
        <xdr:cNvPr id="2" name="Imagen 1">
          <a:extLst>
            <a:ext uri="{FF2B5EF4-FFF2-40B4-BE49-F238E27FC236}">
              <a16:creationId xmlns:a16="http://schemas.microsoft.com/office/drawing/2014/main" id="{9D79C517-6F01-4B50-884B-7F7A8FE7E14F}"/>
            </a:ext>
          </a:extLst>
        </xdr:cNvPr>
        <xdr:cNvPicPr>
          <a:picLocks noChangeAspect="1"/>
        </xdr:cNvPicPr>
      </xdr:nvPicPr>
      <xdr:blipFill>
        <a:blip xmlns:r="http://schemas.openxmlformats.org/officeDocument/2006/relationships" r:embed="rId1"/>
        <a:stretch>
          <a:fillRect/>
        </a:stretch>
      </xdr:blipFill>
      <xdr:spPr>
        <a:xfrm>
          <a:off x="10274300" y="276225"/>
          <a:ext cx="2295845" cy="724008"/>
        </a:xfrm>
        <a:prstGeom prst="rect">
          <a:avLst/>
        </a:prstGeom>
      </xdr:spPr>
    </xdr:pic>
    <xdr:clientData/>
  </xdr:twoCellAnchor>
  <xdr:twoCellAnchor editAs="oneCell">
    <xdr:from>
      <xdr:col>0</xdr:col>
      <xdr:colOff>0</xdr:colOff>
      <xdr:row>24</xdr:row>
      <xdr:rowOff>107950</xdr:rowOff>
    </xdr:from>
    <xdr:to>
      <xdr:col>2</xdr:col>
      <xdr:colOff>714375</xdr:colOff>
      <xdr:row>38</xdr:row>
      <xdr:rowOff>109393</xdr:rowOff>
    </xdr:to>
    <xdr:pic>
      <xdr:nvPicPr>
        <xdr:cNvPr id="4" name="Imagen 3">
          <a:extLst>
            <a:ext uri="{FF2B5EF4-FFF2-40B4-BE49-F238E27FC236}">
              <a16:creationId xmlns:a16="http://schemas.microsoft.com/office/drawing/2014/main" id="{06771C7F-2AB9-4C2A-84DF-E5A2664C92E1}"/>
            </a:ext>
          </a:extLst>
        </xdr:cNvPr>
        <xdr:cNvPicPr>
          <a:picLocks noChangeAspect="1"/>
        </xdr:cNvPicPr>
      </xdr:nvPicPr>
      <xdr:blipFill>
        <a:blip xmlns:r="http://schemas.openxmlformats.org/officeDocument/2006/relationships" r:embed="rId2"/>
        <a:stretch>
          <a:fillRect/>
        </a:stretch>
      </xdr:blipFill>
      <xdr:spPr>
        <a:xfrm>
          <a:off x="0" y="4565650"/>
          <a:ext cx="2238375" cy="2579543"/>
        </a:xfrm>
        <a:prstGeom prst="rect">
          <a:avLst/>
        </a:prstGeom>
      </xdr:spPr>
    </xdr:pic>
    <xdr:clientData/>
  </xdr:twoCellAnchor>
  <xdr:twoCellAnchor>
    <xdr:from>
      <xdr:col>2</xdr:col>
      <xdr:colOff>717550</xdr:colOff>
      <xdr:row>25</xdr:row>
      <xdr:rowOff>139700</xdr:rowOff>
    </xdr:from>
    <xdr:to>
      <xdr:col>4</xdr:col>
      <xdr:colOff>635000</xdr:colOff>
      <xdr:row>36</xdr:row>
      <xdr:rowOff>63500</xdr:rowOff>
    </xdr:to>
    <xdr:sp macro="" textlink="">
      <xdr:nvSpPr>
        <xdr:cNvPr id="5" name="CuadroTexto 4">
          <a:extLst>
            <a:ext uri="{FF2B5EF4-FFF2-40B4-BE49-F238E27FC236}">
              <a16:creationId xmlns:a16="http://schemas.microsoft.com/office/drawing/2014/main" id="{91A5BB24-CC6D-4849-B3D0-6593BBD6C56C}"/>
            </a:ext>
          </a:extLst>
        </xdr:cNvPr>
        <xdr:cNvSpPr txBox="1"/>
      </xdr:nvSpPr>
      <xdr:spPr>
        <a:xfrm>
          <a:off x="2241550" y="4781550"/>
          <a:ext cx="1441450" cy="1949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100"/>
            <a:t>Solo</a:t>
          </a:r>
          <a:r>
            <a:rPr lang="es-CL" sz="1100" baseline="0"/>
            <a:t> para Weibull!</a:t>
          </a:r>
        </a:p>
        <a:p>
          <a:endParaRPr lang="es-CL" sz="1100" baseline="0"/>
        </a:p>
        <a:p>
          <a:r>
            <a:rPr lang="es-CL" sz="1100" baseline="0"/>
            <a:t>Necesitamos ver cómo varía la curva de R al cambiar el factor de riesgo a lo largo del tiempo.</a:t>
          </a:r>
        </a:p>
        <a:p>
          <a:endParaRPr lang="es-CL" sz="1100" baseline="0"/>
        </a:p>
        <a:p>
          <a:r>
            <a:rPr lang="es-CL" sz="1100" baseline="0"/>
            <a:t>Topt= 3 dias sacado a prueba y error.</a:t>
          </a:r>
          <a:endParaRPr lang="es-CL" sz="1100"/>
        </a:p>
      </xdr:txBody>
    </xdr:sp>
    <xdr:clientData/>
  </xdr:twoCellAnchor>
  <xdr:twoCellAnchor>
    <xdr:from>
      <xdr:col>12</xdr:col>
      <xdr:colOff>831850</xdr:colOff>
      <xdr:row>24</xdr:row>
      <xdr:rowOff>95250</xdr:rowOff>
    </xdr:from>
    <xdr:to>
      <xdr:col>18</xdr:col>
      <xdr:colOff>549275</xdr:colOff>
      <xdr:row>39</xdr:row>
      <xdr:rowOff>76200</xdr:rowOff>
    </xdr:to>
    <xdr:graphicFrame macro="">
      <xdr:nvGraphicFramePr>
        <xdr:cNvPr id="6" name="Gráfico 5">
          <a:extLst>
            <a:ext uri="{FF2B5EF4-FFF2-40B4-BE49-F238E27FC236}">
              <a16:creationId xmlns:a16="http://schemas.microsoft.com/office/drawing/2014/main" id="{86E9FD44-E67E-F57C-14D5-AC2ECF159B2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16</xdr:col>
      <xdr:colOff>107950</xdr:colOff>
      <xdr:row>0</xdr:row>
      <xdr:rowOff>6350</xdr:rowOff>
    </xdr:from>
    <xdr:to>
      <xdr:col>20</xdr:col>
      <xdr:colOff>361950</xdr:colOff>
      <xdr:row>7</xdr:row>
      <xdr:rowOff>157206</xdr:rowOff>
    </xdr:to>
    <xdr:pic>
      <xdr:nvPicPr>
        <xdr:cNvPr id="7" name="Imagen 6">
          <a:extLst>
            <a:ext uri="{FF2B5EF4-FFF2-40B4-BE49-F238E27FC236}">
              <a16:creationId xmlns:a16="http://schemas.microsoft.com/office/drawing/2014/main" id="{FF2C55FC-4245-678F-C1AA-99E0BDCE19C6}"/>
            </a:ext>
          </a:extLst>
        </xdr:cNvPr>
        <xdr:cNvPicPr>
          <a:picLocks noChangeAspect="1"/>
        </xdr:cNvPicPr>
      </xdr:nvPicPr>
      <xdr:blipFill>
        <a:blip xmlns:r="http://schemas.openxmlformats.org/officeDocument/2006/relationships" r:embed="rId4"/>
        <a:stretch>
          <a:fillRect/>
        </a:stretch>
      </xdr:blipFill>
      <xdr:spPr>
        <a:xfrm>
          <a:off x="12611100" y="6350"/>
          <a:ext cx="3302000" cy="1478006"/>
        </a:xfrm>
        <a:prstGeom prst="rect">
          <a:avLst/>
        </a:prstGeom>
      </xdr:spPr>
    </xdr:pic>
    <xdr:clientData/>
  </xdr:twoCellAnchor>
  <xdr:twoCellAnchor editAs="oneCell">
    <xdr:from>
      <xdr:col>3</xdr:col>
      <xdr:colOff>142876</xdr:colOff>
      <xdr:row>5</xdr:row>
      <xdr:rowOff>98425</xdr:rowOff>
    </xdr:from>
    <xdr:to>
      <xdr:col>4</xdr:col>
      <xdr:colOff>605384</xdr:colOff>
      <xdr:row>8</xdr:row>
      <xdr:rowOff>69976</xdr:rowOff>
    </xdr:to>
    <xdr:pic>
      <xdr:nvPicPr>
        <xdr:cNvPr id="8" name="Imagen 7">
          <a:extLst>
            <a:ext uri="{FF2B5EF4-FFF2-40B4-BE49-F238E27FC236}">
              <a16:creationId xmlns:a16="http://schemas.microsoft.com/office/drawing/2014/main" id="{2D83E9FF-E92E-E60B-C3C2-85E0E2D48DE8}"/>
            </a:ext>
          </a:extLst>
        </xdr:cNvPr>
        <xdr:cNvPicPr>
          <a:picLocks noChangeAspect="1"/>
        </xdr:cNvPicPr>
      </xdr:nvPicPr>
      <xdr:blipFill>
        <a:blip xmlns:r="http://schemas.openxmlformats.org/officeDocument/2006/relationships" r:embed="rId5"/>
        <a:stretch>
          <a:fillRect/>
        </a:stretch>
      </xdr:blipFill>
      <xdr:spPr>
        <a:xfrm>
          <a:off x="2428876" y="1146175"/>
          <a:ext cx="1224508" cy="543051"/>
        </a:xfrm>
        <a:prstGeom prst="rect">
          <a:avLst/>
        </a:prstGeom>
      </xdr:spPr>
    </xdr:pic>
    <xdr:clientData/>
  </xdr:twoCellAnchor>
  <xdr:twoCellAnchor>
    <xdr:from>
      <xdr:col>16</xdr:col>
      <xdr:colOff>0</xdr:colOff>
      <xdr:row>8</xdr:row>
      <xdr:rowOff>138112</xdr:rowOff>
    </xdr:from>
    <xdr:to>
      <xdr:col>22</xdr:col>
      <xdr:colOff>0</xdr:colOff>
      <xdr:row>23</xdr:row>
      <xdr:rowOff>23812</xdr:rowOff>
    </xdr:to>
    <xdr:graphicFrame macro="">
      <xdr:nvGraphicFramePr>
        <xdr:cNvPr id="3" name="Gráfico 2">
          <a:extLst>
            <a:ext uri="{FF2B5EF4-FFF2-40B4-BE49-F238E27FC236}">
              <a16:creationId xmlns:a16="http://schemas.microsoft.com/office/drawing/2014/main" id="{FCE6FA86-0D4F-8437-4036-42306FE41BC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133350</xdr:colOff>
      <xdr:row>8</xdr:row>
      <xdr:rowOff>119062</xdr:rowOff>
    </xdr:from>
    <xdr:to>
      <xdr:col>15</xdr:col>
      <xdr:colOff>666750</xdr:colOff>
      <xdr:row>23</xdr:row>
      <xdr:rowOff>4762</xdr:rowOff>
    </xdr:to>
    <xdr:graphicFrame macro="">
      <xdr:nvGraphicFramePr>
        <xdr:cNvPr id="10" name="Gráfico 9">
          <a:extLst>
            <a:ext uri="{FF2B5EF4-FFF2-40B4-BE49-F238E27FC236}">
              <a16:creationId xmlns:a16="http://schemas.microsoft.com/office/drawing/2014/main" id="{EABAD275-CA8B-460C-4E10-99DE8E90810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155575</xdr:colOff>
      <xdr:row>8</xdr:row>
      <xdr:rowOff>57150</xdr:rowOff>
    </xdr:from>
    <xdr:to>
      <xdr:col>16</xdr:col>
      <xdr:colOff>15875</xdr:colOff>
      <xdr:row>23</xdr:row>
      <xdr:rowOff>38100</xdr:rowOff>
    </xdr:to>
    <xdr:graphicFrame macro="">
      <xdr:nvGraphicFramePr>
        <xdr:cNvPr id="3" name="Gráfico 2">
          <a:extLst>
            <a:ext uri="{FF2B5EF4-FFF2-40B4-BE49-F238E27FC236}">
              <a16:creationId xmlns:a16="http://schemas.microsoft.com/office/drawing/2014/main" id="{00CB34F4-8BE1-D25E-CEBB-288FCF9510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336550</xdr:colOff>
      <xdr:row>5</xdr:row>
      <xdr:rowOff>85725</xdr:rowOff>
    </xdr:from>
    <xdr:to>
      <xdr:col>15</xdr:col>
      <xdr:colOff>590550</xdr:colOff>
      <xdr:row>7</xdr:row>
      <xdr:rowOff>142875</xdr:rowOff>
    </xdr:to>
    <xdr:sp macro="" textlink="">
      <xdr:nvSpPr>
        <xdr:cNvPr id="4" name="CuadroTexto 3">
          <a:extLst>
            <a:ext uri="{FF2B5EF4-FFF2-40B4-BE49-F238E27FC236}">
              <a16:creationId xmlns:a16="http://schemas.microsoft.com/office/drawing/2014/main" id="{8581FDBE-CDCB-FE56-6410-CA5D9AB68489}"/>
            </a:ext>
          </a:extLst>
        </xdr:cNvPr>
        <xdr:cNvSpPr txBox="1"/>
      </xdr:nvSpPr>
      <xdr:spPr>
        <a:xfrm>
          <a:off x="10775950" y="1133475"/>
          <a:ext cx="1778000" cy="43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100"/>
            <a:t>Mejor que con T fijo y al</a:t>
          </a:r>
          <a:r>
            <a:rPr lang="es-CL" sz="1100" baseline="0"/>
            <a:t> ojo!</a:t>
          </a:r>
          <a:endParaRPr lang="es-CL" sz="1100"/>
        </a:p>
      </xdr:txBody>
    </xdr:sp>
    <xdr:clientData/>
  </xdr:twoCellAnchor>
  <xdr:twoCellAnchor>
    <xdr:from>
      <xdr:col>13</xdr:col>
      <xdr:colOff>228600</xdr:colOff>
      <xdr:row>1</xdr:row>
      <xdr:rowOff>47625</xdr:rowOff>
    </xdr:from>
    <xdr:to>
      <xdr:col>16</xdr:col>
      <xdr:colOff>428625</xdr:colOff>
      <xdr:row>4</xdr:row>
      <xdr:rowOff>200025</xdr:rowOff>
    </xdr:to>
    <xdr:sp macro="" textlink="">
      <xdr:nvSpPr>
        <xdr:cNvPr id="2" name="CuadroTexto 1">
          <a:extLst>
            <a:ext uri="{FF2B5EF4-FFF2-40B4-BE49-F238E27FC236}">
              <a16:creationId xmlns:a16="http://schemas.microsoft.com/office/drawing/2014/main" id="{1D194D86-8022-CF08-607E-7F064BBBCFEF}"/>
            </a:ext>
          </a:extLst>
        </xdr:cNvPr>
        <xdr:cNvSpPr txBox="1"/>
      </xdr:nvSpPr>
      <xdr:spPr>
        <a:xfrm>
          <a:off x="10668000" y="238125"/>
          <a:ext cx="2486025" cy="771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100"/>
            <a:t>Acá es muy</a:t>
          </a:r>
          <a:r>
            <a:rPr lang="es-CL" sz="1100" baseline="0"/>
            <a:t> importante usar el modelo Evolutionary en el solver para poder encontrar los dias óptimos de recambio.</a:t>
          </a:r>
          <a:endParaRPr lang="es-CL"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23236-212D-481F-8E29-601A31B0BF46}">
  <dimension ref="A1:Q404"/>
  <sheetViews>
    <sheetView workbookViewId="0">
      <selection activeCell="M22" sqref="M22"/>
    </sheetView>
  </sheetViews>
  <sheetFormatPr baseColWidth="10" defaultRowHeight="15" x14ac:dyDescent="0.25"/>
  <cols>
    <col min="9" max="9" width="14" bestFit="1" customWidth="1"/>
  </cols>
  <sheetData>
    <row r="1" spans="1:17" ht="15.75" thickBot="1" x14ac:dyDescent="0.3"/>
    <row r="2" spans="1:17" x14ac:dyDescent="0.25">
      <c r="B2" s="37" t="s">
        <v>6</v>
      </c>
      <c r="C2" s="37" t="s">
        <v>7</v>
      </c>
      <c r="D2" s="7" t="s">
        <v>3</v>
      </c>
      <c r="E2" s="7" t="s">
        <v>4</v>
      </c>
      <c r="F2" s="7" t="s">
        <v>10</v>
      </c>
      <c r="G2" s="5"/>
      <c r="H2" s="5"/>
      <c r="I2" s="5"/>
      <c r="K2" s="5"/>
    </row>
    <row r="3" spans="1:17" ht="15.75" thickBot="1" x14ac:dyDescent="0.3">
      <c r="B3" s="38"/>
      <c r="C3" s="38"/>
      <c r="D3" s="8" t="s">
        <v>8</v>
      </c>
      <c r="E3" s="8" t="s">
        <v>9</v>
      </c>
      <c r="F3" s="8" t="s">
        <v>5</v>
      </c>
      <c r="G3" s="5"/>
      <c r="H3" s="5"/>
      <c r="I3" s="5"/>
      <c r="K3" s="1" t="s">
        <v>14</v>
      </c>
      <c r="L3" s="1" t="s">
        <v>4</v>
      </c>
      <c r="M3" s="1" t="s">
        <v>18</v>
      </c>
      <c r="O3" s="1" t="s">
        <v>1</v>
      </c>
      <c r="P3" s="1" t="s">
        <v>2</v>
      </c>
      <c r="Q3" s="22" t="s">
        <v>21</v>
      </c>
    </row>
    <row r="4" spans="1:17" ht="15.75" thickBot="1" x14ac:dyDescent="0.3">
      <c r="B4" s="9">
        <v>340</v>
      </c>
      <c r="C4" s="10">
        <v>4</v>
      </c>
      <c r="D4" s="10">
        <v>10</v>
      </c>
      <c r="E4" s="10">
        <v>0.02</v>
      </c>
      <c r="F4" s="10">
        <v>0.1</v>
      </c>
      <c r="G4" s="5"/>
      <c r="H4" s="6" t="s">
        <v>11</v>
      </c>
      <c r="I4" s="15">
        <v>1.5443065644892431</v>
      </c>
      <c r="K4" s="2">
        <f>$I$9*((C4^$I$4)/((D4^$I$5)*(E4^$I$6)*(F4^$I$7)))</f>
        <v>346.51337450167256</v>
      </c>
      <c r="L4" s="2">
        <f>_xlfn.WEIBULL.DIST(B4,$I$10,K4,0)</f>
        <v>1.2548707982535193E-2</v>
      </c>
      <c r="M4" s="2">
        <f>LN(L4)</f>
        <v>-4.3781375683028072</v>
      </c>
      <c r="O4" s="3">
        <v>0</v>
      </c>
      <c r="P4" s="21">
        <f>1-_xlfn.WEIBULL.DIST(O4,$I$10,$I$16,1)</f>
        <v>1</v>
      </c>
      <c r="Q4" s="23">
        <f t="shared" ref="Q4:Q24" si="0">(1-_xlfn.WEIBULL.DIST(O4+$I$14,$I$10,$I$16,1))/(1-_xlfn.WEIBULL.DIST(O4,$I$10,$I$16,1))</f>
        <v>0.42339785610985026</v>
      </c>
    </row>
    <row r="5" spans="1:17" ht="15.75" thickBot="1" x14ac:dyDescent="0.3">
      <c r="B5" s="9">
        <v>365</v>
      </c>
      <c r="C5" s="10">
        <v>4</v>
      </c>
      <c r="D5" s="10">
        <v>10</v>
      </c>
      <c r="E5" s="10">
        <v>0.02</v>
      </c>
      <c r="F5" s="10">
        <v>0.1</v>
      </c>
      <c r="G5" s="5"/>
      <c r="H5" s="6" t="s">
        <v>0</v>
      </c>
      <c r="I5" s="15">
        <v>7.0815248115748686</v>
      </c>
      <c r="K5" s="2">
        <f t="shared" ref="K5:K15" si="1">$I$9*((C5^$I$4)/((D5^$I$5)*(E5^$I$6)*(F5^$I$7)))</f>
        <v>346.51337450167256</v>
      </c>
      <c r="L5" s="2">
        <f t="shared" ref="L5:L15" si="2">_xlfn.WEIBULL.DIST(B5,$I$10,K5,0)</f>
        <v>9.4473045553511142E-3</v>
      </c>
      <c r="M5" s="2">
        <f t="shared" ref="M5:M15" si="3">LN(L5)</f>
        <v>-4.6620258104009151</v>
      </c>
      <c r="O5" s="3">
        <v>5</v>
      </c>
      <c r="P5" s="21">
        <f t="shared" ref="P5:P64" si="4">1-_xlfn.WEIBULL.DIST(O5,$I$10,$I$16,1)</f>
        <v>1</v>
      </c>
      <c r="Q5" s="23">
        <f t="shared" si="0"/>
        <v>0.31591632219480648</v>
      </c>
    </row>
    <row r="6" spans="1:17" ht="15.75" thickBot="1" x14ac:dyDescent="0.3">
      <c r="B6" s="9">
        <v>752</v>
      </c>
      <c r="C6" s="10">
        <v>7</v>
      </c>
      <c r="D6" s="10">
        <v>10</v>
      </c>
      <c r="E6" s="10">
        <v>0.02</v>
      </c>
      <c r="F6" s="10">
        <v>0.1</v>
      </c>
      <c r="G6" s="5"/>
      <c r="H6" s="6" t="s">
        <v>12</v>
      </c>
      <c r="I6" s="16">
        <v>4.4618144451885149</v>
      </c>
      <c r="K6" s="2">
        <f t="shared" si="1"/>
        <v>822.32833666592035</v>
      </c>
      <c r="L6" s="2">
        <f t="shared" si="2"/>
        <v>3.8647447331189955E-3</v>
      </c>
      <c r="M6" s="2">
        <f t="shared" si="3"/>
        <v>-5.5558596448886828</v>
      </c>
      <c r="O6" s="3">
        <v>10</v>
      </c>
      <c r="P6" s="21">
        <f t="shared" si="4"/>
        <v>0.99999999999999967</v>
      </c>
      <c r="Q6" s="23">
        <f t="shared" si="0"/>
        <v>0.21566874132372635</v>
      </c>
    </row>
    <row r="7" spans="1:17" ht="15.75" thickBot="1" x14ac:dyDescent="0.3">
      <c r="B7" s="9">
        <v>821</v>
      </c>
      <c r="C7" s="10">
        <v>7</v>
      </c>
      <c r="D7" s="10">
        <v>10</v>
      </c>
      <c r="E7" s="10">
        <v>0.02</v>
      </c>
      <c r="F7" s="10">
        <v>0.1</v>
      </c>
      <c r="G7" s="5"/>
      <c r="H7" s="6" t="s">
        <v>13</v>
      </c>
      <c r="I7" s="16">
        <v>2.1247004877178002</v>
      </c>
      <c r="K7" s="2">
        <f t="shared" si="1"/>
        <v>822.32833666592035</v>
      </c>
      <c r="L7" s="2">
        <f t="shared" si="2"/>
        <v>5.3198194992532298E-3</v>
      </c>
      <c r="M7" s="2">
        <f t="shared" si="3"/>
        <v>-5.2363159049159744</v>
      </c>
      <c r="O7" s="3">
        <v>15</v>
      </c>
      <c r="P7" s="21">
        <f t="shared" si="4"/>
        <v>0.99999999999996236</v>
      </c>
      <c r="Q7" s="23">
        <f t="shared" si="0"/>
        <v>0.13153220215499734</v>
      </c>
    </row>
    <row r="8" spans="1:17" ht="15.75" thickBot="1" x14ac:dyDescent="0.3">
      <c r="B8" s="9">
        <v>1525</v>
      </c>
      <c r="C8" s="10">
        <v>4</v>
      </c>
      <c r="D8" s="10">
        <v>8</v>
      </c>
      <c r="E8" s="10">
        <v>0.02</v>
      </c>
      <c r="F8" s="10">
        <v>0.1</v>
      </c>
      <c r="G8" s="5"/>
      <c r="K8" s="2">
        <f t="shared" si="1"/>
        <v>1682.6378871828931</v>
      </c>
      <c r="L8" s="2">
        <f t="shared" si="2"/>
        <v>1.7742158048758218E-3</v>
      </c>
      <c r="M8" s="2">
        <f t="shared" si="3"/>
        <v>-6.3343967537471224</v>
      </c>
      <c r="O8" s="3">
        <v>20</v>
      </c>
      <c r="P8" s="21">
        <f t="shared" si="4"/>
        <v>0.99999999999885247</v>
      </c>
      <c r="Q8" s="23">
        <f t="shared" si="0"/>
        <v>6.9584045716748727E-2</v>
      </c>
    </row>
    <row r="9" spans="1:17" ht="15.75" thickBot="1" x14ac:dyDescent="0.3">
      <c r="B9" s="9">
        <v>1810</v>
      </c>
      <c r="C9" s="10">
        <v>4</v>
      </c>
      <c r="D9" s="10">
        <v>8</v>
      </c>
      <c r="E9" s="10">
        <v>0.02</v>
      </c>
      <c r="F9" s="10">
        <v>0.1</v>
      </c>
      <c r="G9" s="5"/>
      <c r="H9" s="6" t="s">
        <v>15</v>
      </c>
      <c r="I9" s="17">
        <v>9.6892513388586843E-2</v>
      </c>
      <c r="K9" s="2">
        <f t="shared" si="1"/>
        <v>1682.6378871828931</v>
      </c>
      <c r="L9" s="2">
        <f t="shared" si="2"/>
        <v>1.4464561404465381E-3</v>
      </c>
      <c r="M9" s="2">
        <f t="shared" si="3"/>
        <v>-6.5386387551646843</v>
      </c>
      <c r="O9" s="3">
        <v>25</v>
      </c>
      <c r="P9" s="21">
        <f t="shared" si="4"/>
        <v>0.99999999998376299</v>
      </c>
      <c r="Q9" s="23">
        <f t="shared" si="0"/>
        <v>3.0795894203295416E-2</v>
      </c>
    </row>
    <row r="10" spans="1:17" ht="15.75" thickBot="1" x14ac:dyDescent="0.3">
      <c r="B10" s="9">
        <v>324</v>
      </c>
      <c r="C10" s="10">
        <v>4</v>
      </c>
      <c r="D10" s="10">
        <v>8</v>
      </c>
      <c r="E10" s="10">
        <v>0.02</v>
      </c>
      <c r="F10" s="10">
        <v>0.2</v>
      </c>
      <c r="G10" s="5"/>
      <c r="H10" s="6" t="s">
        <v>16</v>
      </c>
      <c r="I10" s="17">
        <v>11.874464912867905</v>
      </c>
      <c r="K10" s="2">
        <f t="shared" si="1"/>
        <v>385.82652807341287</v>
      </c>
      <c r="L10" s="2">
        <f t="shared" si="2"/>
        <v>4.0628624373378035E-3</v>
      </c>
      <c r="M10" s="2">
        <f t="shared" si="3"/>
        <v>-5.5058675199610434</v>
      </c>
      <c r="O10" s="3">
        <v>30</v>
      </c>
      <c r="P10" s="21">
        <f t="shared" si="4"/>
        <v>0.99999999985850485</v>
      </c>
      <c r="Q10" s="23">
        <f t="shared" si="0"/>
        <v>1.0907961235264154E-2</v>
      </c>
    </row>
    <row r="11" spans="1:17" ht="15.75" thickBot="1" x14ac:dyDescent="0.3">
      <c r="B11" s="9">
        <v>392</v>
      </c>
      <c r="C11" s="10">
        <v>4</v>
      </c>
      <c r="D11" s="10">
        <v>8</v>
      </c>
      <c r="E11" s="10">
        <v>0.02</v>
      </c>
      <c r="F11" s="10">
        <v>0.2</v>
      </c>
      <c r="G11" s="5"/>
      <c r="H11" s="5"/>
      <c r="I11" s="5"/>
      <c r="K11" s="2">
        <f t="shared" si="1"/>
        <v>385.82652807341287</v>
      </c>
      <c r="L11" s="2">
        <f t="shared" si="2"/>
        <v>1.093477062070812E-2</v>
      </c>
      <c r="M11" s="2">
        <f t="shared" si="3"/>
        <v>-4.5158076016890449</v>
      </c>
      <c r="O11" s="3">
        <v>35</v>
      </c>
      <c r="P11" s="21">
        <f t="shared" si="4"/>
        <v>0.99999999911753201</v>
      </c>
      <c r="Q11" s="23">
        <f t="shared" si="0"/>
        <v>2.929776294110455E-3</v>
      </c>
    </row>
    <row r="12" spans="1:17" ht="15.75" thickBot="1" x14ac:dyDescent="0.3">
      <c r="B12" s="9">
        <v>58</v>
      </c>
      <c r="C12" s="10">
        <v>4</v>
      </c>
      <c r="D12" s="10">
        <v>8</v>
      </c>
      <c r="E12" s="10">
        <v>0.04</v>
      </c>
      <c r="F12" s="10">
        <v>0.1</v>
      </c>
      <c r="G12" s="5"/>
      <c r="H12" s="6" t="s">
        <v>17</v>
      </c>
      <c r="I12" s="14">
        <f>IFERROR(SUM(M4:M15),-1000)</f>
        <v>-57.022725421848349</v>
      </c>
      <c r="K12" s="2">
        <f t="shared" si="1"/>
        <v>76.357320588994625</v>
      </c>
      <c r="L12" s="2">
        <f t="shared" si="2"/>
        <v>7.5252510993032888E-3</v>
      </c>
      <c r="M12" s="2">
        <f t="shared" si="3"/>
        <v>-4.889491100225742</v>
      </c>
      <c r="O12" s="3">
        <v>40</v>
      </c>
      <c r="P12" s="21">
        <f t="shared" si="4"/>
        <v>0.99999999569153786</v>
      </c>
      <c r="Q12" s="23">
        <f t="shared" si="0"/>
        <v>5.5893032218029635E-4</v>
      </c>
    </row>
    <row r="13" spans="1:17" ht="15.75" thickBot="1" x14ac:dyDescent="0.3">
      <c r="B13" s="9">
        <v>78</v>
      </c>
      <c r="C13" s="10">
        <v>4</v>
      </c>
      <c r="D13" s="10">
        <v>8</v>
      </c>
      <c r="E13" s="10">
        <v>0.04</v>
      </c>
      <c r="F13" s="10">
        <v>0.1</v>
      </c>
      <c r="G13" s="5"/>
      <c r="H13" s="5"/>
      <c r="I13" s="5"/>
      <c r="K13" s="2">
        <f t="shared" si="1"/>
        <v>76.357320588994625</v>
      </c>
      <c r="L13" s="2">
        <f t="shared" si="2"/>
        <v>5.4088752133310151E-2</v>
      </c>
      <c r="M13" s="2">
        <f t="shared" si="3"/>
        <v>-2.9171290235570071</v>
      </c>
      <c r="O13" s="3">
        <v>45</v>
      </c>
      <c r="P13" s="21">
        <f t="shared" si="4"/>
        <v>0.99999998255258438</v>
      </c>
      <c r="Q13" s="23">
        <f t="shared" si="0"/>
        <v>6.9985362481080242E-5</v>
      </c>
    </row>
    <row r="14" spans="1:17" ht="15.75" thickBot="1" x14ac:dyDescent="0.3">
      <c r="B14" s="9">
        <v>34</v>
      </c>
      <c r="C14" s="10">
        <v>7</v>
      </c>
      <c r="D14" s="10">
        <v>8</v>
      </c>
      <c r="E14" s="10">
        <v>0.04</v>
      </c>
      <c r="F14" s="10">
        <v>0.2</v>
      </c>
      <c r="G14" s="5"/>
      <c r="H14" s="6" t="s">
        <v>20</v>
      </c>
      <c r="I14" s="11">
        <v>200</v>
      </c>
      <c r="K14" s="2">
        <f t="shared" si="1"/>
        <v>41.550605389947243</v>
      </c>
      <c r="L14" s="2">
        <f t="shared" si="2"/>
        <v>2.9427374167214405E-2</v>
      </c>
      <c r="M14" s="2">
        <f t="shared" si="3"/>
        <v>-3.5258299437138163</v>
      </c>
      <c r="O14" s="3">
        <v>50</v>
      </c>
      <c r="P14" s="21">
        <f t="shared" si="4"/>
        <v>0.99999993903552831</v>
      </c>
      <c r="Q14" s="23">
        <f t="shared" si="0"/>
        <v>5.2301781527920256E-6</v>
      </c>
    </row>
    <row r="15" spans="1:17" x14ac:dyDescent="0.25">
      <c r="B15" s="18">
        <v>45</v>
      </c>
      <c r="C15" s="12">
        <v>7</v>
      </c>
      <c r="D15" s="12">
        <v>8</v>
      </c>
      <c r="E15" s="12">
        <v>0.04</v>
      </c>
      <c r="F15" s="12">
        <v>0.2</v>
      </c>
      <c r="G15" s="5"/>
      <c r="H15" s="6" t="s">
        <v>22</v>
      </c>
      <c r="I15" s="19">
        <f>1-_xlfn.WEIBULL.DIST(I14,$I$10,$I$9*((C16^$I$4)/((D16^$I$5)*(E16^$I$6)*(F16^$I$7))),1)</f>
        <v>0.42339785610985026</v>
      </c>
      <c r="K15" s="2">
        <f t="shared" si="1"/>
        <v>41.550605389947243</v>
      </c>
      <c r="L15" s="2">
        <f t="shared" si="2"/>
        <v>5.1652029272034758E-2</v>
      </c>
      <c r="M15" s="2">
        <f t="shared" si="3"/>
        <v>-2.9632257952815069</v>
      </c>
      <c r="O15" s="3">
        <v>55</v>
      </c>
      <c r="P15" s="21">
        <f t="shared" si="4"/>
        <v>0.99999981094299462</v>
      </c>
      <c r="Q15" s="23">
        <f t="shared" si="0"/>
        <v>2.0817685802964987E-7</v>
      </c>
    </row>
    <row r="16" spans="1:17" x14ac:dyDescent="0.25">
      <c r="A16" s="6" t="s">
        <v>19</v>
      </c>
      <c r="B16" s="13">
        <f>AVERAGE(B4:B15)</f>
        <v>545.33333333333337</v>
      </c>
      <c r="C16" s="11">
        <f>AVERAGE(C4:C15)</f>
        <v>5</v>
      </c>
      <c r="D16" s="13">
        <f>AVERAGE(D4:D15)</f>
        <v>8.6666666666666661</v>
      </c>
      <c r="E16" s="13">
        <f>AVERAGE(E4:E15)</f>
        <v>2.6666666666666668E-2</v>
      </c>
      <c r="F16" s="13">
        <f>AVERAGE(F4:F15)</f>
        <v>0.13333333333333333</v>
      </c>
      <c r="H16" s="6" t="s">
        <v>23</v>
      </c>
      <c r="I16" s="2">
        <f>$I$9*((C16^$I$4)/((D16^$I$5)*(E16^$I$6)*(F16^$I$7)))</f>
        <v>202.56754298125631</v>
      </c>
      <c r="O16" s="3">
        <v>60</v>
      </c>
      <c r="P16" s="21">
        <f t="shared" si="4"/>
        <v>0.99999946873446754</v>
      </c>
      <c r="Q16" s="23">
        <f t="shared" si="0"/>
        <v>3.8521704085982795E-9</v>
      </c>
    </row>
    <row r="17" spans="15:17" x14ac:dyDescent="0.25">
      <c r="O17" s="3">
        <v>65</v>
      </c>
      <c r="P17" s="21">
        <f t="shared" si="4"/>
        <v>0.9999986256641713</v>
      </c>
      <c r="Q17" s="23">
        <f t="shared" si="0"/>
        <v>2.8188490313382457E-11</v>
      </c>
    </row>
    <row r="18" spans="15:17" x14ac:dyDescent="0.25">
      <c r="O18" s="3">
        <v>70</v>
      </c>
      <c r="P18" s="21">
        <f t="shared" si="4"/>
        <v>0.99999668664216668</v>
      </c>
      <c r="Q18" s="23">
        <f t="shared" si="0"/>
        <v>6.7279738214132116E-14</v>
      </c>
    </row>
    <row r="19" spans="15:17" x14ac:dyDescent="0.25">
      <c r="O19" s="3">
        <v>75</v>
      </c>
      <c r="P19" s="21">
        <f t="shared" si="4"/>
        <v>0.99999248265170038</v>
      </c>
      <c r="Q19" s="23">
        <f t="shared" si="0"/>
        <v>0</v>
      </c>
    </row>
    <row r="20" spans="15:17" x14ac:dyDescent="0.25">
      <c r="O20" s="3">
        <v>80</v>
      </c>
      <c r="P20" s="21">
        <f t="shared" si="4"/>
        <v>0.99998382333889202</v>
      </c>
      <c r="Q20" s="23">
        <f t="shared" si="0"/>
        <v>0</v>
      </c>
    </row>
    <row r="21" spans="15:17" x14ac:dyDescent="0.25">
      <c r="O21" s="3">
        <v>85</v>
      </c>
      <c r="P21" s="21">
        <f t="shared" si="4"/>
        <v>0.9999667702370405</v>
      </c>
      <c r="Q21" s="23">
        <f t="shared" si="0"/>
        <v>0</v>
      </c>
    </row>
    <row r="22" spans="15:17" x14ac:dyDescent="0.25">
      <c r="O22" s="3">
        <v>90</v>
      </c>
      <c r="P22" s="21">
        <f t="shared" si="4"/>
        <v>0.99993449310597449</v>
      </c>
      <c r="Q22" s="23">
        <f t="shared" si="0"/>
        <v>0</v>
      </c>
    </row>
    <row r="23" spans="15:17" x14ac:dyDescent="0.25">
      <c r="O23" s="3">
        <v>95</v>
      </c>
      <c r="P23" s="21">
        <f t="shared" si="4"/>
        <v>0.99987551997983626</v>
      </c>
      <c r="Q23" s="23">
        <f t="shared" si="0"/>
        <v>0</v>
      </c>
    </row>
    <row r="24" spans="15:17" x14ac:dyDescent="0.25">
      <c r="O24" s="3">
        <v>100</v>
      </c>
      <c r="P24" s="21">
        <f t="shared" si="4"/>
        <v>0.99977112558614667</v>
      </c>
      <c r="Q24" s="23">
        <f t="shared" si="0"/>
        <v>0</v>
      </c>
    </row>
    <row r="25" spans="15:17" x14ac:dyDescent="0.25">
      <c r="O25" s="3">
        <v>105</v>
      </c>
      <c r="P25" s="21">
        <f t="shared" si="4"/>
        <v>0.99959152091710157</v>
      </c>
      <c r="Q25" s="23">
        <f t="shared" ref="Q25:Q64" si="5">(1-_xlfn.WEIBULL.DIST(O25+$I$14,$I$10,$I$16,1))/(1-_xlfn.WEIBULL.DIST(O25,$I$10,$I$16,1))</f>
        <v>0</v>
      </c>
    </row>
    <row r="26" spans="15:17" x14ac:dyDescent="0.25">
      <c r="O26" s="3">
        <v>110</v>
      </c>
      <c r="P26" s="21">
        <f t="shared" si="4"/>
        <v>0.99929040784527257</v>
      </c>
      <c r="Q26" s="23">
        <f t="shared" si="5"/>
        <v>0</v>
      </c>
    </row>
    <row r="27" spans="15:17" x14ac:dyDescent="0.25">
      <c r="O27" s="3">
        <v>115</v>
      </c>
      <c r="P27" s="21">
        <f t="shared" si="4"/>
        <v>0.99879734782434126</v>
      </c>
      <c r="Q27" s="23">
        <f t="shared" si="5"/>
        <v>0</v>
      </c>
    </row>
    <row r="28" spans="15:17" x14ac:dyDescent="0.25">
      <c r="O28" s="3">
        <v>120</v>
      </c>
      <c r="P28" s="21">
        <f t="shared" si="4"/>
        <v>0.99800726842934384</v>
      </c>
      <c r="Q28" s="23">
        <f t="shared" si="5"/>
        <v>0</v>
      </c>
    </row>
    <row r="29" spans="15:17" x14ac:dyDescent="0.25">
      <c r="O29" s="3">
        <v>125</v>
      </c>
      <c r="P29" s="21">
        <f t="shared" si="4"/>
        <v>0.99676631014853589</v>
      </c>
      <c r="Q29" s="23">
        <f t="shared" si="5"/>
        <v>0</v>
      </c>
    </row>
    <row r="30" spans="15:17" x14ac:dyDescent="0.25">
      <c r="O30" s="3">
        <v>130</v>
      </c>
      <c r="P30" s="21">
        <f t="shared" si="4"/>
        <v>0.99485312933201919</v>
      </c>
      <c r="Q30" s="23">
        <f t="shared" si="5"/>
        <v>0</v>
      </c>
    </row>
    <row r="31" spans="15:17" x14ac:dyDescent="0.25">
      <c r="O31" s="3">
        <v>135</v>
      </c>
      <c r="P31" s="21">
        <f t="shared" si="4"/>
        <v>0.99195478177737006</v>
      </c>
      <c r="Q31" s="23">
        <f t="shared" si="5"/>
        <v>0</v>
      </c>
    </row>
    <row r="32" spans="15:17" x14ac:dyDescent="0.25">
      <c r="O32" s="3">
        <v>140</v>
      </c>
      <c r="P32" s="21">
        <f t="shared" si="4"/>
        <v>0.98763652503699839</v>
      </c>
      <c r="Q32" s="23">
        <f t="shared" si="5"/>
        <v>0</v>
      </c>
    </row>
    <row r="33" spans="15:17" x14ac:dyDescent="0.25">
      <c r="O33" s="3">
        <v>145</v>
      </c>
      <c r="P33" s="21">
        <f t="shared" si="4"/>
        <v>0.98130548564371189</v>
      </c>
      <c r="Q33" s="23">
        <f t="shared" si="5"/>
        <v>0</v>
      </c>
    </row>
    <row r="34" spans="15:17" x14ac:dyDescent="0.25">
      <c r="O34" s="3">
        <v>150</v>
      </c>
      <c r="P34" s="21">
        <f t="shared" si="4"/>
        <v>0.97216944760498636</v>
      </c>
      <c r="Q34" s="23">
        <f t="shared" si="5"/>
        <v>0</v>
      </c>
    </row>
    <row r="35" spans="15:17" x14ac:dyDescent="0.25">
      <c r="O35" s="3">
        <v>155</v>
      </c>
      <c r="P35" s="21">
        <f t="shared" si="4"/>
        <v>0.95919449403874668</v>
      </c>
      <c r="Q35" s="23">
        <f t="shared" si="5"/>
        <v>0</v>
      </c>
    </row>
    <row r="36" spans="15:17" x14ac:dyDescent="0.25">
      <c r="O36" s="3">
        <v>160</v>
      </c>
      <c r="P36" s="21">
        <f t="shared" si="4"/>
        <v>0.94106950004411394</v>
      </c>
      <c r="Q36" s="23">
        <f t="shared" si="5"/>
        <v>0</v>
      </c>
    </row>
    <row r="37" spans="15:17" x14ac:dyDescent="0.25">
      <c r="O37" s="3">
        <v>165</v>
      </c>
      <c r="P37" s="21">
        <f t="shared" si="4"/>
        <v>0.91619221911658399</v>
      </c>
      <c r="Q37" s="23">
        <f t="shared" si="5"/>
        <v>0</v>
      </c>
    </row>
    <row r="38" spans="15:17" x14ac:dyDescent="0.25">
      <c r="O38" s="3">
        <v>170</v>
      </c>
      <c r="P38" s="21">
        <f t="shared" si="4"/>
        <v>0.88270131898977611</v>
      </c>
      <c r="Q38" s="23">
        <f t="shared" si="5"/>
        <v>0</v>
      </c>
    </row>
    <row r="39" spans="15:17" x14ac:dyDescent="0.25">
      <c r="O39" s="3">
        <v>175</v>
      </c>
      <c r="P39" s="21">
        <f t="shared" si="4"/>
        <v>0.83859043159905378</v>
      </c>
      <c r="Q39" s="23">
        <f t="shared" si="5"/>
        <v>0</v>
      </c>
    </row>
    <row r="40" spans="15:17" x14ac:dyDescent="0.25">
      <c r="O40" s="3">
        <v>180</v>
      </c>
      <c r="P40" s="21">
        <f t="shared" si="4"/>
        <v>0.78195046002514512</v>
      </c>
      <c r="Q40" s="23">
        <f t="shared" si="5"/>
        <v>0</v>
      </c>
    </row>
    <row r="41" spans="15:17" x14ac:dyDescent="0.25">
      <c r="O41" s="3">
        <v>185</v>
      </c>
      <c r="P41" s="21">
        <f t="shared" si="4"/>
        <v>0.71138599679712289</v>
      </c>
      <c r="Q41" s="23">
        <f t="shared" si="5"/>
        <v>0</v>
      </c>
    </row>
    <row r="42" spans="15:17" x14ac:dyDescent="0.25">
      <c r="O42" s="3">
        <v>190</v>
      </c>
      <c r="P42" s="21">
        <f t="shared" si="4"/>
        <v>0.62662392921075916</v>
      </c>
      <c r="Q42" s="23">
        <f t="shared" si="5"/>
        <v>0</v>
      </c>
    </row>
    <row r="43" spans="15:17" x14ac:dyDescent="0.25">
      <c r="O43" s="3">
        <v>195</v>
      </c>
      <c r="P43" s="21">
        <f t="shared" si="4"/>
        <v>0.52925412090016732</v>
      </c>
      <c r="Q43" s="23">
        <f t="shared" si="5"/>
        <v>0</v>
      </c>
    </row>
    <row r="44" spans="15:17" x14ac:dyDescent="0.25">
      <c r="O44" s="3">
        <v>200</v>
      </c>
      <c r="P44" s="21">
        <f t="shared" si="4"/>
        <v>0.42339785610985026</v>
      </c>
      <c r="Q44" s="23">
        <f t="shared" si="5"/>
        <v>0</v>
      </c>
    </row>
    <row r="45" spans="15:17" x14ac:dyDescent="0.25">
      <c r="O45" s="3">
        <v>205</v>
      </c>
      <c r="P45" s="21">
        <f t="shared" si="4"/>
        <v>0.31591632219480648</v>
      </c>
      <c r="Q45" s="23">
        <f t="shared" si="5"/>
        <v>0</v>
      </c>
    </row>
    <row r="46" spans="15:17" x14ac:dyDescent="0.25">
      <c r="O46" s="3">
        <v>210</v>
      </c>
      <c r="P46" s="21">
        <f t="shared" si="4"/>
        <v>0.21566874132372627</v>
      </c>
      <c r="Q46" s="23">
        <f t="shared" si="5"/>
        <v>0</v>
      </c>
    </row>
    <row r="47" spans="15:17" x14ac:dyDescent="0.25">
      <c r="O47" s="3">
        <v>215</v>
      </c>
      <c r="P47" s="21">
        <f t="shared" si="4"/>
        <v>0.13153220215499239</v>
      </c>
      <c r="Q47" s="23">
        <f t="shared" si="5"/>
        <v>0</v>
      </c>
    </row>
    <row r="48" spans="15:17" x14ac:dyDescent="0.25">
      <c r="O48" s="3">
        <v>220</v>
      </c>
      <c r="P48" s="21">
        <f t="shared" si="4"/>
        <v>6.9584045716668874E-2</v>
      </c>
      <c r="Q48" s="23">
        <f t="shared" si="5"/>
        <v>0</v>
      </c>
    </row>
    <row r="49" spans="15:17" x14ac:dyDescent="0.25">
      <c r="O49" s="3">
        <v>225</v>
      </c>
      <c r="P49" s="21">
        <f t="shared" si="4"/>
        <v>3.0795894202795382E-2</v>
      </c>
      <c r="Q49" s="23">
        <f t="shared" si="5"/>
        <v>0</v>
      </c>
    </row>
    <row r="50" spans="15:17" x14ac:dyDescent="0.25">
      <c r="O50" s="3">
        <v>230</v>
      </c>
      <c r="P50" s="21">
        <f t="shared" si="4"/>
        <v>1.0907961233720731E-2</v>
      </c>
      <c r="Q50" s="23">
        <f t="shared" si="5"/>
        <v>0</v>
      </c>
    </row>
    <row r="51" spans="15:17" x14ac:dyDescent="0.25">
      <c r="O51" s="3">
        <v>235</v>
      </c>
      <c r="P51" s="21">
        <f t="shared" si="4"/>
        <v>2.9297762915250214E-3</v>
      </c>
      <c r="Q51" s="23">
        <f t="shared" si="5"/>
        <v>0</v>
      </c>
    </row>
    <row r="52" spans="15:17" x14ac:dyDescent="0.25">
      <c r="O52" s="3">
        <v>240</v>
      </c>
      <c r="P52" s="21">
        <f t="shared" si="4"/>
        <v>5.5893031977216623E-4</v>
      </c>
      <c r="Q52" s="23">
        <f t="shared" si="5"/>
        <v>0</v>
      </c>
    </row>
    <row r="53" spans="15:17" x14ac:dyDescent="0.25">
      <c r="O53" s="3">
        <v>245</v>
      </c>
      <c r="P53" s="21">
        <f t="shared" si="4"/>
        <v>6.9985361260016532E-5</v>
      </c>
      <c r="Q53" s="23">
        <f t="shared" si="5"/>
        <v>0</v>
      </c>
    </row>
    <row r="54" spans="15:17" x14ac:dyDescent="0.25">
      <c r="O54" s="3">
        <v>250</v>
      </c>
      <c r="P54" s="21">
        <f t="shared" si="4"/>
        <v>5.2301778339369775E-6</v>
      </c>
      <c r="Q54" s="23">
        <f t="shared" si="5"/>
        <v>0</v>
      </c>
    </row>
    <row r="55" spans="15:17" x14ac:dyDescent="0.25">
      <c r="O55" s="3">
        <v>255</v>
      </c>
      <c r="P55" s="21">
        <f t="shared" si="4"/>
        <v>2.0817681867235649E-7</v>
      </c>
      <c r="Q55" s="23">
        <f t="shared" si="5"/>
        <v>0</v>
      </c>
    </row>
    <row r="56" spans="15:17" x14ac:dyDescent="0.25">
      <c r="O56" s="3">
        <v>260</v>
      </c>
      <c r="P56" s="21">
        <f t="shared" si="4"/>
        <v>3.8521683620729164E-9</v>
      </c>
      <c r="Q56" s="23">
        <f t="shared" si="5"/>
        <v>0</v>
      </c>
    </row>
    <row r="57" spans="15:17" x14ac:dyDescent="0.25">
      <c r="O57" s="3">
        <v>265</v>
      </c>
      <c r="P57" s="21">
        <f t="shared" si="4"/>
        <v>2.8188451572930262E-11</v>
      </c>
      <c r="Q57" s="23">
        <f t="shared" si="5"/>
        <v>0</v>
      </c>
    </row>
    <row r="58" spans="15:17" x14ac:dyDescent="0.25">
      <c r="O58" s="3">
        <v>270</v>
      </c>
      <c r="P58" s="21">
        <f t="shared" si="4"/>
        <v>6.7279515292284486E-14</v>
      </c>
      <c r="Q58" s="23">
        <f t="shared" si="5"/>
        <v>0</v>
      </c>
    </row>
    <row r="59" spans="15:17" x14ac:dyDescent="0.25">
      <c r="O59" s="3">
        <v>275</v>
      </c>
      <c r="P59" s="21">
        <f t="shared" si="4"/>
        <v>0</v>
      </c>
      <c r="Q59" s="23" t="e">
        <f t="shared" si="5"/>
        <v>#DIV/0!</v>
      </c>
    </row>
    <row r="60" spans="15:17" x14ac:dyDescent="0.25">
      <c r="O60" s="3">
        <v>280</v>
      </c>
      <c r="P60" s="21">
        <f t="shared" si="4"/>
        <v>0</v>
      </c>
      <c r="Q60" s="23" t="e">
        <f t="shared" si="5"/>
        <v>#DIV/0!</v>
      </c>
    </row>
    <row r="61" spans="15:17" x14ac:dyDescent="0.25">
      <c r="O61" s="3">
        <v>285</v>
      </c>
      <c r="P61" s="21">
        <f t="shared" si="4"/>
        <v>0</v>
      </c>
      <c r="Q61" s="23" t="e">
        <f t="shared" si="5"/>
        <v>#DIV/0!</v>
      </c>
    </row>
    <row r="62" spans="15:17" x14ac:dyDescent="0.25">
      <c r="O62" s="3">
        <v>290</v>
      </c>
      <c r="P62" s="21">
        <f t="shared" si="4"/>
        <v>0</v>
      </c>
      <c r="Q62" s="23" t="e">
        <f t="shared" si="5"/>
        <v>#DIV/0!</v>
      </c>
    </row>
    <row r="63" spans="15:17" x14ac:dyDescent="0.25">
      <c r="O63" s="3">
        <v>295</v>
      </c>
      <c r="P63" s="21">
        <f t="shared" si="4"/>
        <v>0</v>
      </c>
      <c r="Q63" s="23" t="e">
        <f t="shared" si="5"/>
        <v>#DIV/0!</v>
      </c>
    </row>
    <row r="64" spans="15:17" x14ac:dyDescent="0.25">
      <c r="O64" s="3">
        <v>300</v>
      </c>
      <c r="P64" s="21">
        <f t="shared" si="4"/>
        <v>0</v>
      </c>
      <c r="Q64" s="23" t="e">
        <f t="shared" si="5"/>
        <v>#DIV/0!</v>
      </c>
    </row>
    <row r="65" spans="16:16" x14ac:dyDescent="0.25">
      <c r="P65" s="20"/>
    </row>
    <row r="66" spans="16:16" x14ac:dyDescent="0.25">
      <c r="P66" s="20"/>
    </row>
    <row r="67" spans="16:16" x14ac:dyDescent="0.25">
      <c r="P67" s="20"/>
    </row>
    <row r="68" spans="16:16" x14ac:dyDescent="0.25">
      <c r="P68" s="20"/>
    </row>
    <row r="69" spans="16:16" x14ac:dyDescent="0.25">
      <c r="P69" s="20"/>
    </row>
    <row r="70" spans="16:16" x14ac:dyDescent="0.25">
      <c r="P70" s="20"/>
    </row>
    <row r="71" spans="16:16" x14ac:dyDescent="0.25">
      <c r="P71" s="20"/>
    </row>
    <row r="72" spans="16:16" x14ac:dyDescent="0.25">
      <c r="P72" s="20"/>
    </row>
    <row r="73" spans="16:16" x14ac:dyDescent="0.25">
      <c r="P73" s="20"/>
    </row>
    <row r="74" spans="16:16" x14ac:dyDescent="0.25">
      <c r="P74" s="20"/>
    </row>
    <row r="75" spans="16:16" x14ac:dyDescent="0.25">
      <c r="P75" s="20"/>
    </row>
    <row r="76" spans="16:16" x14ac:dyDescent="0.25">
      <c r="P76" s="20"/>
    </row>
    <row r="77" spans="16:16" x14ac:dyDescent="0.25">
      <c r="P77" s="20"/>
    </row>
    <row r="78" spans="16:16" x14ac:dyDescent="0.25">
      <c r="P78" s="20"/>
    </row>
    <row r="79" spans="16:16" x14ac:dyDescent="0.25">
      <c r="P79" s="20"/>
    </row>
    <row r="80" spans="16:16" x14ac:dyDescent="0.25">
      <c r="P80" s="20"/>
    </row>
    <row r="81" spans="16:16" x14ac:dyDescent="0.25">
      <c r="P81" s="20"/>
    </row>
    <row r="82" spans="16:16" x14ac:dyDescent="0.25">
      <c r="P82" s="20"/>
    </row>
    <row r="83" spans="16:16" x14ac:dyDescent="0.25">
      <c r="P83" s="20"/>
    </row>
    <row r="84" spans="16:16" x14ac:dyDescent="0.25">
      <c r="P84" s="20"/>
    </row>
    <row r="85" spans="16:16" x14ac:dyDescent="0.25">
      <c r="P85" s="20"/>
    </row>
    <row r="86" spans="16:16" x14ac:dyDescent="0.25">
      <c r="P86" s="20"/>
    </row>
    <row r="87" spans="16:16" x14ac:dyDescent="0.25">
      <c r="P87" s="20"/>
    </row>
    <row r="88" spans="16:16" x14ac:dyDescent="0.25">
      <c r="P88" s="20"/>
    </row>
    <row r="89" spans="16:16" x14ac:dyDescent="0.25">
      <c r="P89" s="20"/>
    </row>
    <row r="90" spans="16:16" x14ac:dyDescent="0.25">
      <c r="P90" s="20"/>
    </row>
    <row r="91" spans="16:16" x14ac:dyDescent="0.25">
      <c r="P91" s="20"/>
    </row>
    <row r="92" spans="16:16" x14ac:dyDescent="0.25">
      <c r="P92" s="20"/>
    </row>
    <row r="93" spans="16:16" x14ac:dyDescent="0.25">
      <c r="P93" s="20"/>
    </row>
    <row r="94" spans="16:16" x14ac:dyDescent="0.25">
      <c r="P94" s="20"/>
    </row>
    <row r="95" spans="16:16" x14ac:dyDescent="0.25">
      <c r="P95" s="20"/>
    </row>
    <row r="96" spans="16:16" x14ac:dyDescent="0.25">
      <c r="P96" s="20"/>
    </row>
    <row r="97" spans="16:16" x14ac:dyDescent="0.25">
      <c r="P97" s="20"/>
    </row>
    <row r="98" spans="16:16" x14ac:dyDescent="0.25">
      <c r="P98" s="20"/>
    </row>
    <row r="99" spans="16:16" x14ac:dyDescent="0.25">
      <c r="P99" s="20"/>
    </row>
    <row r="100" spans="16:16" x14ac:dyDescent="0.25">
      <c r="P100" s="20"/>
    </row>
    <row r="101" spans="16:16" x14ac:dyDescent="0.25">
      <c r="P101" s="20"/>
    </row>
    <row r="102" spans="16:16" x14ac:dyDescent="0.25">
      <c r="P102" s="20"/>
    </row>
    <row r="103" spans="16:16" x14ac:dyDescent="0.25">
      <c r="P103" s="20"/>
    </row>
    <row r="104" spans="16:16" x14ac:dyDescent="0.25">
      <c r="P104" s="20"/>
    </row>
    <row r="105" spans="16:16" x14ac:dyDescent="0.25">
      <c r="P105" s="20"/>
    </row>
    <row r="106" spans="16:16" x14ac:dyDescent="0.25">
      <c r="P106" s="20"/>
    </row>
    <row r="107" spans="16:16" x14ac:dyDescent="0.25">
      <c r="P107" s="20"/>
    </row>
    <row r="108" spans="16:16" x14ac:dyDescent="0.25">
      <c r="P108" s="20"/>
    </row>
    <row r="109" spans="16:16" x14ac:dyDescent="0.25">
      <c r="P109" s="20"/>
    </row>
    <row r="110" spans="16:16" x14ac:dyDescent="0.25">
      <c r="P110" s="20"/>
    </row>
    <row r="111" spans="16:16" x14ac:dyDescent="0.25">
      <c r="P111" s="20"/>
    </row>
    <row r="112" spans="16:16" x14ac:dyDescent="0.25">
      <c r="P112" s="20"/>
    </row>
    <row r="113" spans="16:16" x14ac:dyDescent="0.25">
      <c r="P113" s="20"/>
    </row>
    <row r="114" spans="16:16" x14ac:dyDescent="0.25">
      <c r="P114" s="20"/>
    </row>
    <row r="115" spans="16:16" x14ac:dyDescent="0.25">
      <c r="P115" s="20"/>
    </row>
    <row r="116" spans="16:16" x14ac:dyDescent="0.25">
      <c r="P116" s="20"/>
    </row>
    <row r="117" spans="16:16" x14ac:dyDescent="0.25">
      <c r="P117" s="20"/>
    </row>
    <row r="118" spans="16:16" x14ac:dyDescent="0.25">
      <c r="P118" s="20"/>
    </row>
    <row r="119" spans="16:16" x14ac:dyDescent="0.25">
      <c r="P119" s="20"/>
    </row>
    <row r="120" spans="16:16" x14ac:dyDescent="0.25">
      <c r="P120" s="20"/>
    </row>
    <row r="121" spans="16:16" x14ac:dyDescent="0.25">
      <c r="P121" s="20"/>
    </row>
    <row r="122" spans="16:16" x14ac:dyDescent="0.25">
      <c r="P122" s="20"/>
    </row>
    <row r="123" spans="16:16" x14ac:dyDescent="0.25">
      <c r="P123" s="20"/>
    </row>
    <row r="124" spans="16:16" x14ac:dyDescent="0.25">
      <c r="P124" s="20"/>
    </row>
    <row r="125" spans="16:16" x14ac:dyDescent="0.25">
      <c r="P125" s="20"/>
    </row>
    <row r="126" spans="16:16" x14ac:dyDescent="0.25">
      <c r="P126" s="20"/>
    </row>
    <row r="127" spans="16:16" x14ac:dyDescent="0.25">
      <c r="P127" s="20"/>
    </row>
    <row r="128" spans="16:16" x14ac:dyDescent="0.25">
      <c r="P128" s="20"/>
    </row>
    <row r="129" spans="16:16" x14ac:dyDescent="0.25">
      <c r="P129" s="20"/>
    </row>
    <row r="130" spans="16:16" x14ac:dyDescent="0.25">
      <c r="P130" s="20"/>
    </row>
    <row r="131" spans="16:16" x14ac:dyDescent="0.25">
      <c r="P131" s="20"/>
    </row>
    <row r="132" spans="16:16" x14ac:dyDescent="0.25">
      <c r="P132" s="20"/>
    </row>
    <row r="133" spans="16:16" x14ac:dyDescent="0.25">
      <c r="P133" s="20"/>
    </row>
    <row r="134" spans="16:16" x14ac:dyDescent="0.25">
      <c r="P134" s="20"/>
    </row>
    <row r="135" spans="16:16" x14ac:dyDescent="0.25">
      <c r="P135" s="20"/>
    </row>
    <row r="136" spans="16:16" x14ac:dyDescent="0.25">
      <c r="P136" s="20"/>
    </row>
    <row r="137" spans="16:16" x14ac:dyDescent="0.25">
      <c r="P137" s="20"/>
    </row>
    <row r="138" spans="16:16" x14ac:dyDescent="0.25">
      <c r="P138" s="20"/>
    </row>
    <row r="139" spans="16:16" x14ac:dyDescent="0.25">
      <c r="P139" s="20"/>
    </row>
    <row r="140" spans="16:16" x14ac:dyDescent="0.25">
      <c r="P140" s="20"/>
    </row>
    <row r="141" spans="16:16" x14ac:dyDescent="0.25">
      <c r="P141" s="20"/>
    </row>
    <row r="142" spans="16:16" x14ac:dyDescent="0.25">
      <c r="P142" s="20"/>
    </row>
    <row r="143" spans="16:16" x14ac:dyDescent="0.25">
      <c r="P143" s="20"/>
    </row>
    <row r="144" spans="16:16" x14ac:dyDescent="0.25">
      <c r="P144" s="20"/>
    </row>
    <row r="145" spans="16:16" x14ac:dyDescent="0.25">
      <c r="P145" s="20"/>
    </row>
    <row r="146" spans="16:16" x14ac:dyDescent="0.25">
      <c r="P146" s="20"/>
    </row>
    <row r="147" spans="16:16" x14ac:dyDescent="0.25">
      <c r="P147" s="20"/>
    </row>
    <row r="148" spans="16:16" x14ac:dyDescent="0.25">
      <c r="P148" s="20"/>
    </row>
    <row r="149" spans="16:16" x14ac:dyDescent="0.25">
      <c r="P149" s="20"/>
    </row>
    <row r="150" spans="16:16" x14ac:dyDescent="0.25">
      <c r="P150" s="20"/>
    </row>
    <row r="151" spans="16:16" x14ac:dyDescent="0.25">
      <c r="P151" s="20"/>
    </row>
    <row r="152" spans="16:16" x14ac:dyDescent="0.25">
      <c r="P152" s="20"/>
    </row>
    <row r="153" spans="16:16" x14ac:dyDescent="0.25">
      <c r="P153" s="20"/>
    </row>
    <row r="154" spans="16:16" x14ac:dyDescent="0.25">
      <c r="P154" s="20"/>
    </row>
    <row r="155" spans="16:16" x14ac:dyDescent="0.25">
      <c r="P155" s="20"/>
    </row>
    <row r="156" spans="16:16" x14ac:dyDescent="0.25">
      <c r="P156" s="20"/>
    </row>
    <row r="157" spans="16:16" x14ac:dyDescent="0.25">
      <c r="P157" s="20"/>
    </row>
    <row r="158" spans="16:16" x14ac:dyDescent="0.25">
      <c r="P158" s="20"/>
    </row>
    <row r="159" spans="16:16" x14ac:dyDescent="0.25">
      <c r="P159" s="20"/>
    </row>
    <row r="160" spans="16:16" x14ac:dyDescent="0.25">
      <c r="P160" s="20"/>
    </row>
    <row r="161" spans="16:16" x14ac:dyDescent="0.25">
      <c r="P161" s="20"/>
    </row>
    <row r="162" spans="16:16" x14ac:dyDescent="0.25">
      <c r="P162" s="20"/>
    </row>
    <row r="163" spans="16:16" x14ac:dyDescent="0.25">
      <c r="P163" s="20"/>
    </row>
    <row r="164" spans="16:16" x14ac:dyDescent="0.25">
      <c r="P164" s="20"/>
    </row>
    <row r="165" spans="16:16" x14ac:dyDescent="0.25">
      <c r="P165" s="20"/>
    </row>
    <row r="166" spans="16:16" x14ac:dyDescent="0.25">
      <c r="P166" s="20"/>
    </row>
    <row r="167" spans="16:16" x14ac:dyDescent="0.25">
      <c r="P167" s="20"/>
    </row>
    <row r="168" spans="16:16" x14ac:dyDescent="0.25">
      <c r="P168" s="20"/>
    </row>
    <row r="169" spans="16:16" x14ac:dyDescent="0.25">
      <c r="P169" s="20"/>
    </row>
    <row r="170" spans="16:16" x14ac:dyDescent="0.25">
      <c r="P170" s="20"/>
    </row>
    <row r="171" spans="16:16" x14ac:dyDescent="0.25">
      <c r="P171" s="20"/>
    </row>
    <row r="172" spans="16:16" x14ac:dyDescent="0.25">
      <c r="P172" s="20"/>
    </row>
    <row r="173" spans="16:16" x14ac:dyDescent="0.25">
      <c r="P173" s="20"/>
    </row>
    <row r="174" spans="16:16" x14ac:dyDescent="0.25">
      <c r="P174" s="20"/>
    </row>
    <row r="175" spans="16:16" x14ac:dyDescent="0.25">
      <c r="P175" s="20"/>
    </row>
    <row r="176" spans="16:16" x14ac:dyDescent="0.25">
      <c r="P176" s="20"/>
    </row>
    <row r="177" spans="16:16" x14ac:dyDescent="0.25">
      <c r="P177" s="20"/>
    </row>
    <row r="178" spans="16:16" x14ac:dyDescent="0.25">
      <c r="P178" s="20"/>
    </row>
    <row r="179" spans="16:16" x14ac:dyDescent="0.25">
      <c r="P179" s="20"/>
    </row>
    <row r="180" spans="16:16" x14ac:dyDescent="0.25">
      <c r="P180" s="20"/>
    </row>
    <row r="181" spans="16:16" x14ac:dyDescent="0.25">
      <c r="P181" s="20"/>
    </row>
    <row r="182" spans="16:16" x14ac:dyDescent="0.25">
      <c r="P182" s="20"/>
    </row>
    <row r="183" spans="16:16" x14ac:dyDescent="0.25">
      <c r="P183" s="20"/>
    </row>
    <row r="184" spans="16:16" x14ac:dyDescent="0.25">
      <c r="P184" s="20"/>
    </row>
    <row r="185" spans="16:16" x14ac:dyDescent="0.25">
      <c r="P185" s="20"/>
    </row>
    <row r="186" spans="16:16" x14ac:dyDescent="0.25">
      <c r="P186" s="20"/>
    </row>
    <row r="187" spans="16:16" x14ac:dyDescent="0.25">
      <c r="P187" s="20"/>
    </row>
    <row r="188" spans="16:16" x14ac:dyDescent="0.25">
      <c r="P188" s="20"/>
    </row>
    <row r="189" spans="16:16" x14ac:dyDescent="0.25">
      <c r="P189" s="20"/>
    </row>
    <row r="190" spans="16:16" x14ac:dyDescent="0.25">
      <c r="P190" s="20"/>
    </row>
    <row r="191" spans="16:16" x14ac:dyDescent="0.25">
      <c r="P191" s="20"/>
    </row>
    <row r="192" spans="16:16" x14ac:dyDescent="0.25">
      <c r="P192" s="20"/>
    </row>
    <row r="193" spans="16:16" x14ac:dyDescent="0.25">
      <c r="P193" s="20"/>
    </row>
    <row r="194" spans="16:16" x14ac:dyDescent="0.25">
      <c r="P194" s="20"/>
    </row>
    <row r="195" spans="16:16" x14ac:dyDescent="0.25">
      <c r="P195" s="20"/>
    </row>
    <row r="196" spans="16:16" x14ac:dyDescent="0.25">
      <c r="P196" s="20"/>
    </row>
    <row r="197" spans="16:16" x14ac:dyDescent="0.25">
      <c r="P197" s="20"/>
    </row>
    <row r="198" spans="16:16" x14ac:dyDescent="0.25">
      <c r="P198" s="20"/>
    </row>
    <row r="199" spans="16:16" x14ac:dyDescent="0.25">
      <c r="P199" s="20"/>
    </row>
    <row r="200" spans="16:16" x14ac:dyDescent="0.25">
      <c r="P200" s="20"/>
    </row>
    <row r="201" spans="16:16" x14ac:dyDescent="0.25">
      <c r="P201" s="20"/>
    </row>
    <row r="202" spans="16:16" x14ac:dyDescent="0.25">
      <c r="P202" s="20"/>
    </row>
    <row r="203" spans="16:16" x14ac:dyDescent="0.25">
      <c r="P203" s="20"/>
    </row>
    <row r="204" spans="16:16" x14ac:dyDescent="0.25">
      <c r="P204" s="20"/>
    </row>
    <row r="205" spans="16:16" x14ac:dyDescent="0.25">
      <c r="P205" s="20"/>
    </row>
    <row r="206" spans="16:16" x14ac:dyDescent="0.25">
      <c r="P206" s="20"/>
    </row>
    <row r="207" spans="16:16" x14ac:dyDescent="0.25">
      <c r="P207" s="20"/>
    </row>
    <row r="208" spans="16:16" x14ac:dyDescent="0.25">
      <c r="P208" s="20"/>
    </row>
    <row r="209" spans="16:16" x14ac:dyDescent="0.25">
      <c r="P209" s="20"/>
    </row>
    <row r="210" spans="16:16" x14ac:dyDescent="0.25">
      <c r="P210" s="20"/>
    </row>
    <row r="211" spans="16:16" x14ac:dyDescent="0.25">
      <c r="P211" s="20"/>
    </row>
    <row r="212" spans="16:16" x14ac:dyDescent="0.25">
      <c r="P212" s="20"/>
    </row>
    <row r="213" spans="16:16" x14ac:dyDescent="0.25">
      <c r="P213" s="20"/>
    </row>
    <row r="214" spans="16:16" x14ac:dyDescent="0.25">
      <c r="P214" s="20"/>
    </row>
    <row r="215" spans="16:16" x14ac:dyDescent="0.25">
      <c r="P215" s="20"/>
    </row>
    <row r="216" spans="16:16" x14ac:dyDescent="0.25">
      <c r="P216" s="20"/>
    </row>
    <row r="217" spans="16:16" x14ac:dyDescent="0.25">
      <c r="P217" s="20"/>
    </row>
    <row r="218" spans="16:16" x14ac:dyDescent="0.25">
      <c r="P218" s="20"/>
    </row>
    <row r="219" spans="16:16" x14ac:dyDescent="0.25">
      <c r="P219" s="20"/>
    </row>
    <row r="220" spans="16:16" x14ac:dyDescent="0.25">
      <c r="P220" s="20"/>
    </row>
    <row r="221" spans="16:16" x14ac:dyDescent="0.25">
      <c r="P221" s="20"/>
    </row>
    <row r="222" spans="16:16" x14ac:dyDescent="0.25">
      <c r="P222" s="20"/>
    </row>
    <row r="223" spans="16:16" x14ac:dyDescent="0.25">
      <c r="P223" s="20"/>
    </row>
    <row r="224" spans="16:16" x14ac:dyDescent="0.25">
      <c r="P224" s="20"/>
    </row>
    <row r="225" spans="16:16" x14ac:dyDescent="0.25">
      <c r="P225" s="20"/>
    </row>
    <row r="226" spans="16:16" x14ac:dyDescent="0.25">
      <c r="P226" s="20"/>
    </row>
    <row r="227" spans="16:16" x14ac:dyDescent="0.25">
      <c r="P227" s="20"/>
    </row>
    <row r="228" spans="16:16" x14ac:dyDescent="0.25">
      <c r="P228" s="20"/>
    </row>
    <row r="229" spans="16:16" x14ac:dyDescent="0.25">
      <c r="P229" s="20"/>
    </row>
    <row r="230" spans="16:16" x14ac:dyDescent="0.25">
      <c r="P230" s="20"/>
    </row>
    <row r="231" spans="16:16" x14ac:dyDescent="0.25">
      <c r="P231" s="20"/>
    </row>
    <row r="232" spans="16:16" x14ac:dyDescent="0.25">
      <c r="P232" s="20"/>
    </row>
    <row r="233" spans="16:16" x14ac:dyDescent="0.25">
      <c r="P233" s="20"/>
    </row>
    <row r="234" spans="16:16" x14ac:dyDescent="0.25">
      <c r="P234" s="20"/>
    </row>
    <row r="235" spans="16:16" x14ac:dyDescent="0.25">
      <c r="P235" s="20"/>
    </row>
    <row r="236" spans="16:16" x14ac:dyDescent="0.25">
      <c r="P236" s="20"/>
    </row>
    <row r="237" spans="16:16" x14ac:dyDescent="0.25">
      <c r="P237" s="20"/>
    </row>
    <row r="238" spans="16:16" x14ac:dyDescent="0.25">
      <c r="P238" s="20"/>
    </row>
    <row r="239" spans="16:16" x14ac:dyDescent="0.25">
      <c r="P239" s="20"/>
    </row>
    <row r="240" spans="16:16" x14ac:dyDescent="0.25">
      <c r="P240" s="20"/>
    </row>
    <row r="241" spans="16:16" x14ac:dyDescent="0.25">
      <c r="P241" s="20"/>
    </row>
    <row r="242" spans="16:16" x14ac:dyDescent="0.25">
      <c r="P242" s="20"/>
    </row>
    <row r="243" spans="16:16" x14ac:dyDescent="0.25">
      <c r="P243" s="20"/>
    </row>
    <row r="244" spans="16:16" x14ac:dyDescent="0.25">
      <c r="P244" s="20"/>
    </row>
    <row r="245" spans="16:16" x14ac:dyDescent="0.25">
      <c r="P245" s="20"/>
    </row>
    <row r="246" spans="16:16" x14ac:dyDescent="0.25">
      <c r="P246" s="20"/>
    </row>
    <row r="247" spans="16:16" x14ac:dyDescent="0.25">
      <c r="P247" s="20"/>
    </row>
    <row r="248" spans="16:16" x14ac:dyDescent="0.25">
      <c r="P248" s="20"/>
    </row>
    <row r="249" spans="16:16" x14ac:dyDescent="0.25">
      <c r="P249" s="20"/>
    </row>
    <row r="250" spans="16:16" x14ac:dyDescent="0.25">
      <c r="P250" s="20"/>
    </row>
    <row r="251" spans="16:16" x14ac:dyDescent="0.25">
      <c r="P251" s="20"/>
    </row>
    <row r="252" spans="16:16" x14ac:dyDescent="0.25">
      <c r="P252" s="20"/>
    </row>
    <row r="253" spans="16:16" x14ac:dyDescent="0.25">
      <c r="P253" s="20"/>
    </row>
    <row r="254" spans="16:16" x14ac:dyDescent="0.25">
      <c r="P254" s="20"/>
    </row>
    <row r="255" spans="16:16" x14ac:dyDescent="0.25">
      <c r="P255" s="20"/>
    </row>
    <row r="256" spans="16:16" x14ac:dyDescent="0.25">
      <c r="P256" s="20"/>
    </row>
    <row r="257" spans="16:16" x14ac:dyDescent="0.25">
      <c r="P257" s="20"/>
    </row>
    <row r="258" spans="16:16" x14ac:dyDescent="0.25">
      <c r="P258" s="20"/>
    </row>
    <row r="259" spans="16:16" x14ac:dyDescent="0.25">
      <c r="P259" s="20"/>
    </row>
    <row r="260" spans="16:16" x14ac:dyDescent="0.25">
      <c r="P260" s="20"/>
    </row>
    <row r="261" spans="16:16" x14ac:dyDescent="0.25">
      <c r="P261" s="20"/>
    </row>
    <row r="262" spans="16:16" x14ac:dyDescent="0.25">
      <c r="P262" s="20"/>
    </row>
    <row r="263" spans="16:16" x14ac:dyDescent="0.25">
      <c r="P263" s="20"/>
    </row>
    <row r="264" spans="16:16" x14ac:dyDescent="0.25">
      <c r="P264" s="20"/>
    </row>
    <row r="265" spans="16:16" x14ac:dyDescent="0.25">
      <c r="P265" s="20"/>
    </row>
    <row r="266" spans="16:16" x14ac:dyDescent="0.25">
      <c r="P266" s="20"/>
    </row>
    <row r="267" spans="16:16" x14ac:dyDescent="0.25">
      <c r="P267" s="20"/>
    </row>
    <row r="268" spans="16:16" x14ac:dyDescent="0.25">
      <c r="P268" s="20"/>
    </row>
    <row r="269" spans="16:16" x14ac:dyDescent="0.25">
      <c r="P269" s="20"/>
    </row>
    <row r="270" spans="16:16" x14ac:dyDescent="0.25">
      <c r="P270" s="20"/>
    </row>
    <row r="271" spans="16:16" x14ac:dyDescent="0.25">
      <c r="P271" s="20"/>
    </row>
    <row r="272" spans="16:16" x14ac:dyDescent="0.25">
      <c r="P272" s="20"/>
    </row>
    <row r="273" spans="16:16" x14ac:dyDescent="0.25">
      <c r="P273" s="20"/>
    </row>
    <row r="274" spans="16:16" x14ac:dyDescent="0.25">
      <c r="P274" s="20"/>
    </row>
    <row r="275" spans="16:16" x14ac:dyDescent="0.25">
      <c r="P275" s="20"/>
    </row>
    <row r="276" spans="16:16" x14ac:dyDescent="0.25">
      <c r="P276" s="20"/>
    </row>
    <row r="277" spans="16:16" x14ac:dyDescent="0.25">
      <c r="P277" s="20"/>
    </row>
    <row r="278" spans="16:16" x14ac:dyDescent="0.25">
      <c r="P278" s="20"/>
    </row>
    <row r="279" spans="16:16" x14ac:dyDescent="0.25">
      <c r="P279" s="20"/>
    </row>
    <row r="280" spans="16:16" x14ac:dyDescent="0.25">
      <c r="P280" s="20"/>
    </row>
    <row r="281" spans="16:16" x14ac:dyDescent="0.25">
      <c r="P281" s="20"/>
    </row>
    <row r="282" spans="16:16" x14ac:dyDescent="0.25">
      <c r="P282" s="20"/>
    </row>
    <row r="283" spans="16:16" x14ac:dyDescent="0.25">
      <c r="P283" s="20"/>
    </row>
    <row r="284" spans="16:16" x14ac:dyDescent="0.25">
      <c r="P284" s="20"/>
    </row>
    <row r="285" spans="16:16" x14ac:dyDescent="0.25">
      <c r="P285" s="20"/>
    </row>
    <row r="286" spans="16:16" x14ac:dyDescent="0.25">
      <c r="P286" s="20"/>
    </row>
    <row r="287" spans="16:16" x14ac:dyDescent="0.25">
      <c r="P287" s="20"/>
    </row>
    <row r="288" spans="16:16" x14ac:dyDescent="0.25">
      <c r="P288" s="20"/>
    </row>
    <row r="289" spans="16:16" x14ac:dyDescent="0.25">
      <c r="P289" s="20"/>
    </row>
    <row r="290" spans="16:16" x14ac:dyDescent="0.25">
      <c r="P290" s="20"/>
    </row>
    <row r="291" spans="16:16" x14ac:dyDescent="0.25">
      <c r="P291" s="20"/>
    </row>
    <row r="292" spans="16:16" x14ac:dyDescent="0.25">
      <c r="P292" s="20"/>
    </row>
    <row r="293" spans="16:16" x14ac:dyDescent="0.25">
      <c r="P293" s="20"/>
    </row>
    <row r="294" spans="16:16" x14ac:dyDescent="0.25">
      <c r="P294" s="20"/>
    </row>
    <row r="295" spans="16:16" x14ac:dyDescent="0.25">
      <c r="P295" s="20"/>
    </row>
    <row r="296" spans="16:16" x14ac:dyDescent="0.25">
      <c r="P296" s="20"/>
    </row>
    <row r="297" spans="16:16" x14ac:dyDescent="0.25">
      <c r="P297" s="20"/>
    </row>
    <row r="298" spans="16:16" x14ac:dyDescent="0.25">
      <c r="P298" s="20"/>
    </row>
    <row r="299" spans="16:16" x14ac:dyDescent="0.25">
      <c r="P299" s="20"/>
    </row>
    <row r="300" spans="16:16" x14ac:dyDescent="0.25">
      <c r="P300" s="20"/>
    </row>
    <row r="301" spans="16:16" x14ac:dyDescent="0.25">
      <c r="P301" s="20"/>
    </row>
    <row r="302" spans="16:16" x14ac:dyDescent="0.25">
      <c r="P302" s="20"/>
    </row>
    <row r="303" spans="16:16" x14ac:dyDescent="0.25">
      <c r="P303" s="20"/>
    </row>
    <row r="304" spans="16:16" x14ac:dyDescent="0.25">
      <c r="P304" s="20"/>
    </row>
    <row r="305" spans="16:16" x14ac:dyDescent="0.25">
      <c r="P305" s="20"/>
    </row>
    <row r="306" spans="16:16" x14ac:dyDescent="0.25">
      <c r="P306" s="20"/>
    </row>
    <row r="307" spans="16:16" x14ac:dyDescent="0.25">
      <c r="P307" s="20"/>
    </row>
    <row r="308" spans="16:16" x14ac:dyDescent="0.25">
      <c r="P308" s="20"/>
    </row>
    <row r="309" spans="16:16" x14ac:dyDescent="0.25">
      <c r="P309" s="20"/>
    </row>
    <row r="310" spans="16:16" x14ac:dyDescent="0.25">
      <c r="P310" s="20"/>
    </row>
    <row r="311" spans="16:16" x14ac:dyDescent="0.25">
      <c r="P311" s="20"/>
    </row>
    <row r="312" spans="16:16" x14ac:dyDescent="0.25">
      <c r="P312" s="20"/>
    </row>
    <row r="313" spans="16:16" x14ac:dyDescent="0.25">
      <c r="P313" s="20"/>
    </row>
    <row r="314" spans="16:16" x14ac:dyDescent="0.25">
      <c r="P314" s="20"/>
    </row>
    <row r="315" spans="16:16" x14ac:dyDescent="0.25">
      <c r="P315" s="20"/>
    </row>
    <row r="316" spans="16:16" x14ac:dyDescent="0.25">
      <c r="P316" s="20"/>
    </row>
    <row r="317" spans="16:16" x14ac:dyDescent="0.25">
      <c r="P317" s="20"/>
    </row>
    <row r="318" spans="16:16" x14ac:dyDescent="0.25">
      <c r="P318" s="20"/>
    </row>
    <row r="319" spans="16:16" x14ac:dyDescent="0.25">
      <c r="P319" s="20"/>
    </row>
    <row r="320" spans="16:16" x14ac:dyDescent="0.25">
      <c r="P320" s="20"/>
    </row>
    <row r="321" spans="16:16" x14ac:dyDescent="0.25">
      <c r="P321" s="20"/>
    </row>
    <row r="322" spans="16:16" x14ac:dyDescent="0.25">
      <c r="P322" s="20"/>
    </row>
    <row r="323" spans="16:16" x14ac:dyDescent="0.25">
      <c r="P323" s="20"/>
    </row>
    <row r="324" spans="16:16" x14ac:dyDescent="0.25">
      <c r="P324" s="20"/>
    </row>
    <row r="325" spans="16:16" x14ac:dyDescent="0.25">
      <c r="P325" s="20"/>
    </row>
    <row r="326" spans="16:16" x14ac:dyDescent="0.25">
      <c r="P326" s="20"/>
    </row>
    <row r="327" spans="16:16" x14ac:dyDescent="0.25">
      <c r="P327" s="20"/>
    </row>
    <row r="328" spans="16:16" x14ac:dyDescent="0.25">
      <c r="P328" s="20"/>
    </row>
    <row r="329" spans="16:16" x14ac:dyDescent="0.25">
      <c r="P329" s="20"/>
    </row>
    <row r="330" spans="16:16" x14ac:dyDescent="0.25">
      <c r="P330" s="20"/>
    </row>
    <row r="331" spans="16:16" x14ac:dyDescent="0.25">
      <c r="P331" s="20"/>
    </row>
    <row r="332" spans="16:16" x14ac:dyDescent="0.25">
      <c r="P332" s="20"/>
    </row>
    <row r="333" spans="16:16" x14ac:dyDescent="0.25">
      <c r="P333" s="20"/>
    </row>
    <row r="334" spans="16:16" x14ac:dyDescent="0.25">
      <c r="P334" s="20"/>
    </row>
    <row r="335" spans="16:16" x14ac:dyDescent="0.25">
      <c r="P335" s="20"/>
    </row>
    <row r="336" spans="16:16" x14ac:dyDescent="0.25">
      <c r="P336" s="20"/>
    </row>
    <row r="337" spans="16:16" x14ac:dyDescent="0.25">
      <c r="P337" s="20"/>
    </row>
    <row r="338" spans="16:16" x14ac:dyDescent="0.25">
      <c r="P338" s="20"/>
    </row>
    <row r="339" spans="16:16" x14ac:dyDescent="0.25">
      <c r="P339" s="20"/>
    </row>
    <row r="340" spans="16:16" x14ac:dyDescent="0.25">
      <c r="P340" s="20"/>
    </row>
    <row r="341" spans="16:16" x14ac:dyDescent="0.25">
      <c r="P341" s="20"/>
    </row>
    <row r="342" spans="16:16" x14ac:dyDescent="0.25">
      <c r="P342" s="20"/>
    </row>
    <row r="343" spans="16:16" x14ac:dyDescent="0.25">
      <c r="P343" s="20"/>
    </row>
    <row r="344" spans="16:16" x14ac:dyDescent="0.25">
      <c r="P344" s="20"/>
    </row>
    <row r="345" spans="16:16" x14ac:dyDescent="0.25">
      <c r="P345" s="20"/>
    </row>
    <row r="346" spans="16:16" x14ac:dyDescent="0.25">
      <c r="P346" s="20"/>
    </row>
    <row r="347" spans="16:16" x14ac:dyDescent="0.25">
      <c r="P347" s="20"/>
    </row>
    <row r="348" spans="16:16" x14ac:dyDescent="0.25">
      <c r="P348" s="20"/>
    </row>
    <row r="349" spans="16:16" x14ac:dyDescent="0.25">
      <c r="P349" s="20"/>
    </row>
    <row r="350" spans="16:16" x14ac:dyDescent="0.25">
      <c r="P350" s="20"/>
    </row>
    <row r="351" spans="16:16" x14ac:dyDescent="0.25">
      <c r="P351" s="20"/>
    </row>
    <row r="352" spans="16:16" x14ac:dyDescent="0.25">
      <c r="P352" s="20"/>
    </row>
    <row r="353" spans="16:16" x14ac:dyDescent="0.25">
      <c r="P353" s="20"/>
    </row>
    <row r="354" spans="16:16" x14ac:dyDescent="0.25">
      <c r="P354" s="20"/>
    </row>
    <row r="355" spans="16:16" x14ac:dyDescent="0.25">
      <c r="P355" s="20"/>
    </row>
    <row r="356" spans="16:16" x14ac:dyDescent="0.25">
      <c r="P356" s="20"/>
    </row>
    <row r="357" spans="16:16" x14ac:dyDescent="0.25">
      <c r="P357" s="20"/>
    </row>
    <row r="358" spans="16:16" x14ac:dyDescent="0.25">
      <c r="P358" s="20"/>
    </row>
    <row r="359" spans="16:16" x14ac:dyDescent="0.25">
      <c r="P359" s="20"/>
    </row>
    <row r="360" spans="16:16" x14ac:dyDescent="0.25">
      <c r="P360" s="20"/>
    </row>
    <row r="361" spans="16:16" x14ac:dyDescent="0.25">
      <c r="P361" s="20"/>
    </row>
    <row r="362" spans="16:16" x14ac:dyDescent="0.25">
      <c r="P362" s="20"/>
    </row>
    <row r="363" spans="16:16" x14ac:dyDescent="0.25">
      <c r="P363" s="20"/>
    </row>
    <row r="364" spans="16:16" x14ac:dyDescent="0.25">
      <c r="P364" s="20"/>
    </row>
    <row r="365" spans="16:16" x14ac:dyDescent="0.25">
      <c r="P365" s="20"/>
    </row>
    <row r="366" spans="16:16" x14ac:dyDescent="0.25">
      <c r="P366" s="20"/>
    </row>
    <row r="367" spans="16:16" x14ac:dyDescent="0.25">
      <c r="P367" s="20"/>
    </row>
    <row r="368" spans="16:16" x14ac:dyDescent="0.25">
      <c r="P368" s="20"/>
    </row>
    <row r="369" spans="16:16" x14ac:dyDescent="0.25">
      <c r="P369" s="20"/>
    </row>
    <row r="370" spans="16:16" x14ac:dyDescent="0.25">
      <c r="P370" s="20"/>
    </row>
    <row r="371" spans="16:16" x14ac:dyDescent="0.25">
      <c r="P371" s="20"/>
    </row>
    <row r="372" spans="16:16" x14ac:dyDescent="0.25">
      <c r="P372" s="20"/>
    </row>
    <row r="373" spans="16:16" x14ac:dyDescent="0.25">
      <c r="P373" s="20"/>
    </row>
    <row r="374" spans="16:16" x14ac:dyDescent="0.25">
      <c r="P374" s="20"/>
    </row>
    <row r="375" spans="16:16" x14ac:dyDescent="0.25">
      <c r="P375" s="20"/>
    </row>
    <row r="376" spans="16:16" x14ac:dyDescent="0.25">
      <c r="P376" s="20"/>
    </row>
    <row r="377" spans="16:16" x14ac:dyDescent="0.25">
      <c r="P377" s="20"/>
    </row>
    <row r="378" spans="16:16" x14ac:dyDescent="0.25">
      <c r="P378" s="20"/>
    </row>
    <row r="379" spans="16:16" x14ac:dyDescent="0.25">
      <c r="P379" s="20"/>
    </row>
    <row r="380" spans="16:16" x14ac:dyDescent="0.25">
      <c r="P380" s="20"/>
    </row>
    <row r="381" spans="16:16" x14ac:dyDescent="0.25">
      <c r="P381" s="20"/>
    </row>
    <row r="382" spans="16:16" x14ac:dyDescent="0.25">
      <c r="P382" s="20"/>
    </row>
    <row r="383" spans="16:16" x14ac:dyDescent="0.25">
      <c r="P383" s="20"/>
    </row>
    <row r="384" spans="16:16" x14ac:dyDescent="0.25">
      <c r="P384" s="20"/>
    </row>
    <row r="385" spans="16:16" x14ac:dyDescent="0.25">
      <c r="P385" s="20"/>
    </row>
    <row r="386" spans="16:16" x14ac:dyDescent="0.25">
      <c r="P386" s="20"/>
    </row>
    <row r="387" spans="16:16" x14ac:dyDescent="0.25">
      <c r="P387" s="20"/>
    </row>
    <row r="388" spans="16:16" x14ac:dyDescent="0.25">
      <c r="P388" s="20"/>
    </row>
    <row r="389" spans="16:16" x14ac:dyDescent="0.25">
      <c r="P389" s="20"/>
    </row>
    <row r="390" spans="16:16" x14ac:dyDescent="0.25">
      <c r="P390" s="20"/>
    </row>
    <row r="391" spans="16:16" x14ac:dyDescent="0.25">
      <c r="P391" s="20"/>
    </row>
    <row r="392" spans="16:16" x14ac:dyDescent="0.25">
      <c r="P392" s="20"/>
    </row>
    <row r="393" spans="16:16" x14ac:dyDescent="0.25">
      <c r="P393" s="20"/>
    </row>
    <row r="394" spans="16:16" x14ac:dyDescent="0.25">
      <c r="P394" s="20"/>
    </row>
    <row r="395" spans="16:16" x14ac:dyDescent="0.25">
      <c r="P395" s="20"/>
    </row>
    <row r="396" spans="16:16" x14ac:dyDescent="0.25">
      <c r="P396" s="20"/>
    </row>
    <row r="397" spans="16:16" x14ac:dyDescent="0.25">
      <c r="P397" s="20"/>
    </row>
    <row r="398" spans="16:16" x14ac:dyDescent="0.25">
      <c r="P398" s="20"/>
    </row>
    <row r="399" spans="16:16" x14ac:dyDescent="0.25">
      <c r="P399" s="20"/>
    </row>
    <row r="400" spans="16:16" x14ac:dyDescent="0.25">
      <c r="P400" s="20"/>
    </row>
    <row r="401" spans="16:16" x14ac:dyDescent="0.25">
      <c r="P401" s="20"/>
    </row>
    <row r="402" spans="16:16" x14ac:dyDescent="0.25">
      <c r="P402" s="20"/>
    </row>
    <row r="403" spans="16:16" x14ac:dyDescent="0.25">
      <c r="P403" s="20"/>
    </row>
    <row r="404" spans="16:16" x14ac:dyDescent="0.25">
      <c r="P404" s="20"/>
    </row>
  </sheetData>
  <mergeCells count="2">
    <mergeCell ref="B2:B3"/>
    <mergeCell ref="C2:C3"/>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86259-4A80-4CF1-A2AD-863B04DB5529}">
  <dimension ref="B2:Q1031"/>
  <sheetViews>
    <sheetView tabSelected="1" workbookViewId="0">
      <selection activeCell="S11" sqref="S11"/>
    </sheetView>
  </sheetViews>
  <sheetFormatPr baseColWidth="10" defaultRowHeight="15" x14ac:dyDescent="0.25"/>
  <cols>
    <col min="2" max="2" width="12.85546875" bestFit="1" customWidth="1"/>
    <col min="8" max="8" width="11.85546875" bestFit="1" customWidth="1"/>
    <col min="11" max="11" width="11.85546875" bestFit="1" customWidth="1"/>
    <col min="15" max="15" width="12.42578125" bestFit="1" customWidth="1"/>
  </cols>
  <sheetData>
    <row r="2" spans="2:14" x14ac:dyDescent="0.25">
      <c r="B2" s="4" t="s">
        <v>24</v>
      </c>
      <c r="C2" s="4" t="s">
        <v>25</v>
      </c>
      <c r="D2" s="4" t="s">
        <v>26</v>
      </c>
      <c r="E2" s="1" t="s">
        <v>50</v>
      </c>
      <c r="F2" s="1" t="s">
        <v>49</v>
      </c>
      <c r="G2" s="1" t="s">
        <v>14</v>
      </c>
      <c r="H2" s="1" t="s">
        <v>26</v>
      </c>
      <c r="I2" s="1" t="s">
        <v>4</v>
      </c>
      <c r="J2" s="1" t="s">
        <v>2</v>
      </c>
      <c r="K2" s="1" t="s">
        <v>48</v>
      </c>
      <c r="M2" s="1" t="s">
        <v>51</v>
      </c>
      <c r="N2" s="3">
        <v>13.46212828372235</v>
      </c>
    </row>
    <row r="3" spans="2:14" x14ac:dyDescent="0.25">
      <c r="B3" s="3">
        <v>80.3</v>
      </c>
      <c r="C3" s="3">
        <v>211.6</v>
      </c>
      <c r="D3" s="3">
        <v>0</v>
      </c>
      <c r="E3" s="2">
        <f t="shared" ref="E3:E28" si="0">LN(B3-$N$6)</f>
        <v>3.0454673736223254</v>
      </c>
      <c r="F3" s="35">
        <f t="shared" ref="F3:F28" si="1">EXP($N$4+$N$5*E3)</f>
        <v>2.2714630650765621</v>
      </c>
      <c r="G3" s="28">
        <f t="shared" ref="G3:G28" si="2">EXP($N$2+$N$3*E3)</f>
        <v>252.90941059251369</v>
      </c>
      <c r="H3" s="3">
        <v>0</v>
      </c>
      <c r="I3" s="3">
        <f t="shared" ref="I3:I28" si="3">_xlfn.WEIBULL.DIST(C3,F3,G3,0)</f>
        <v>3.6747269338443947E-3</v>
      </c>
      <c r="J3" s="30">
        <f t="shared" ref="J3:J28" si="4">1-_xlfn.WEIBULL.DIST(C3,F3,G3,1)</f>
        <v>0.5132847249732696</v>
      </c>
      <c r="K3" s="3">
        <f>IF(D3=0,LN(I3),LN(J3))</f>
        <v>-5.6062764527938063</v>
      </c>
      <c r="M3" s="1" t="s">
        <v>52</v>
      </c>
      <c r="N3" s="3">
        <v>-2.6035730964282524</v>
      </c>
    </row>
    <row r="4" spans="2:14" x14ac:dyDescent="0.25">
      <c r="B4" s="3">
        <v>80.599999999999994</v>
      </c>
      <c r="C4" s="3">
        <v>200</v>
      </c>
      <c r="D4" s="3">
        <v>0</v>
      </c>
      <c r="E4" s="2">
        <f t="shared" si="0"/>
        <v>3.0596387058555532</v>
      </c>
      <c r="F4" s="35">
        <f t="shared" si="1"/>
        <v>2.2728894277253548</v>
      </c>
      <c r="G4" s="28">
        <f t="shared" si="2"/>
        <v>243.74808766402975</v>
      </c>
      <c r="H4" s="3">
        <v>0</v>
      </c>
      <c r="I4" s="3">
        <f t="shared" si="3"/>
        <v>3.8305176952321968E-3</v>
      </c>
      <c r="J4" s="30">
        <f t="shared" si="4"/>
        <v>0.52841588778327786</v>
      </c>
      <c r="K4" s="3">
        <f t="shared" ref="K4:K28" si="5">IF(D4=0,LN(I4),LN(J4))</f>
        <v>-5.5647553164560799</v>
      </c>
      <c r="M4" s="1" t="s">
        <v>53</v>
      </c>
      <c r="N4" s="3">
        <v>0.68551815756770174</v>
      </c>
    </row>
    <row r="5" spans="2:14" x14ac:dyDescent="0.25">
      <c r="B5" s="3">
        <v>84.3</v>
      </c>
      <c r="C5" s="3">
        <v>155</v>
      </c>
      <c r="D5" s="3">
        <v>0</v>
      </c>
      <c r="E5" s="2">
        <f t="shared" si="0"/>
        <v>3.2196696310135668</v>
      </c>
      <c r="F5" s="35">
        <f t="shared" si="1"/>
        <v>2.2890590455049979</v>
      </c>
      <c r="G5" s="28">
        <f t="shared" si="2"/>
        <v>160.69096574573462</v>
      </c>
      <c r="H5" s="3">
        <v>0</v>
      </c>
      <c r="I5" s="3">
        <f t="shared" si="3"/>
        <v>5.4149112536498673E-3</v>
      </c>
      <c r="J5" s="30">
        <f t="shared" si="4"/>
        <v>0.3982100050881916</v>
      </c>
      <c r="K5" s="3">
        <f t="shared" si="5"/>
        <v>-5.218598787647811</v>
      </c>
      <c r="M5" s="1" t="s">
        <v>54</v>
      </c>
      <c r="N5" s="3">
        <v>4.4297302128103427E-2</v>
      </c>
    </row>
    <row r="6" spans="2:14" x14ac:dyDescent="0.25">
      <c r="B6" s="3">
        <v>85.2</v>
      </c>
      <c r="C6" s="3">
        <v>13.9</v>
      </c>
      <c r="D6" s="3">
        <v>0</v>
      </c>
      <c r="E6" s="2">
        <f t="shared" si="0"/>
        <v>3.2550092014186625</v>
      </c>
      <c r="F6" s="35">
        <f t="shared" si="1"/>
        <v>2.2926452538348498</v>
      </c>
      <c r="G6" s="28">
        <f t="shared" si="2"/>
        <v>146.56571556401244</v>
      </c>
      <c r="H6" s="3">
        <v>0</v>
      </c>
      <c r="I6" s="3">
        <f t="shared" si="3"/>
        <v>7.4121658423535112E-4</v>
      </c>
      <c r="J6" s="30">
        <f t="shared" si="4"/>
        <v>0.99549594496415805</v>
      </c>
      <c r="K6" s="3">
        <f t="shared" si="5"/>
        <v>-7.207217688958063</v>
      </c>
      <c r="M6" s="1" t="s">
        <v>55</v>
      </c>
      <c r="N6" s="3">
        <v>59.28014696767881</v>
      </c>
    </row>
    <row r="7" spans="2:14" x14ac:dyDescent="0.25">
      <c r="B7" s="3">
        <v>85.8</v>
      </c>
      <c r="C7" s="3">
        <v>152.69999999999999</v>
      </c>
      <c r="D7" s="3">
        <v>0</v>
      </c>
      <c r="E7" s="2">
        <f t="shared" si="0"/>
        <v>3.2778936235346285</v>
      </c>
      <c r="F7" s="35">
        <f t="shared" si="1"/>
        <v>2.2949705283516186</v>
      </c>
      <c r="G7" s="28">
        <f t="shared" si="2"/>
        <v>138.08820291348971</v>
      </c>
      <c r="H7" s="3">
        <v>0</v>
      </c>
      <c r="I7" s="3">
        <f t="shared" si="3"/>
        <v>5.3719121960330001E-3</v>
      </c>
      <c r="J7" s="30">
        <f t="shared" si="4"/>
        <v>0.28375326864943073</v>
      </c>
      <c r="K7" s="3">
        <f t="shared" si="5"/>
        <v>-5.2265713451991385</v>
      </c>
    </row>
    <row r="8" spans="2:14" x14ac:dyDescent="0.25">
      <c r="B8" s="3">
        <v>86.4</v>
      </c>
      <c r="C8" s="3">
        <v>156.69999999999999</v>
      </c>
      <c r="D8" s="3">
        <v>0</v>
      </c>
      <c r="E8" s="2">
        <f t="shared" si="0"/>
        <v>3.3002660438953133</v>
      </c>
      <c r="F8" s="35">
        <f t="shared" si="1"/>
        <v>2.2972460584240912</v>
      </c>
      <c r="G8" s="28">
        <f t="shared" si="2"/>
        <v>130.2745831187822</v>
      </c>
      <c r="H8" s="3">
        <v>0</v>
      </c>
      <c r="I8" s="3">
        <f t="shared" si="3"/>
        <v>4.8594537605171689E-3</v>
      </c>
      <c r="J8" s="30">
        <f t="shared" si="4"/>
        <v>0.21686448094372146</v>
      </c>
      <c r="K8" s="3">
        <f t="shared" si="5"/>
        <v>-5.3268292423418364</v>
      </c>
      <c r="M8" s="1" t="s">
        <v>17</v>
      </c>
      <c r="N8" s="32">
        <f>IFERROR(SUM(K3:K28),-1000)</f>
        <v>-95.100322724239689</v>
      </c>
    </row>
    <row r="9" spans="2:14" x14ac:dyDescent="0.25">
      <c r="B9" s="3">
        <v>87.2</v>
      </c>
      <c r="C9" s="3">
        <v>56.7</v>
      </c>
      <c r="D9" s="3">
        <v>0</v>
      </c>
      <c r="E9" s="2">
        <f t="shared" si="0"/>
        <v>3.3293380139949735</v>
      </c>
      <c r="F9" s="35">
        <f t="shared" si="1"/>
        <v>2.3002063802665136</v>
      </c>
      <c r="G9" s="28">
        <f t="shared" si="2"/>
        <v>120.77790964111672</v>
      </c>
      <c r="H9" s="3">
        <v>0</v>
      </c>
      <c r="I9" s="3">
        <f t="shared" si="3"/>
        <v>5.977368307686453E-3</v>
      </c>
      <c r="J9" s="30">
        <f t="shared" si="4"/>
        <v>0.83892721400250947</v>
      </c>
      <c r="K9" s="3">
        <f t="shared" si="5"/>
        <v>-5.1197748902109241</v>
      </c>
    </row>
    <row r="10" spans="2:14" x14ac:dyDescent="0.25">
      <c r="B10" s="3">
        <v>87.3</v>
      </c>
      <c r="C10" s="3">
        <v>121.1</v>
      </c>
      <c r="D10" s="3">
        <v>0</v>
      </c>
      <c r="E10" s="2">
        <f t="shared" si="0"/>
        <v>3.3329132957959331</v>
      </c>
      <c r="F10" s="35">
        <f t="shared" si="1"/>
        <v>2.3005707050790285</v>
      </c>
      <c r="G10" s="28">
        <f t="shared" si="2"/>
        <v>119.65886396509789</v>
      </c>
      <c r="H10" s="3">
        <v>0</v>
      </c>
      <c r="I10" s="3">
        <f t="shared" si="3"/>
        <v>6.9860343946872268E-3</v>
      </c>
      <c r="J10" s="30">
        <f t="shared" si="4"/>
        <v>0.35774864226269298</v>
      </c>
      <c r="K10" s="3">
        <f t="shared" si="5"/>
        <v>-4.9638422092361232</v>
      </c>
    </row>
    <row r="11" spans="2:14" x14ac:dyDescent="0.25">
      <c r="B11" s="3">
        <v>91.3</v>
      </c>
      <c r="C11" s="3">
        <v>112</v>
      </c>
      <c r="D11" s="3">
        <v>0</v>
      </c>
      <c r="E11" s="2">
        <f t="shared" si="0"/>
        <v>3.4663561176867419</v>
      </c>
      <c r="F11" s="35">
        <f t="shared" si="1"/>
        <v>2.3142100120292874</v>
      </c>
      <c r="G11" s="28">
        <f t="shared" si="2"/>
        <v>84.539320126560341</v>
      </c>
      <c r="H11" s="3">
        <v>0</v>
      </c>
      <c r="I11" s="3">
        <f t="shared" si="3"/>
        <v>5.8235910974491706E-3</v>
      </c>
      <c r="J11" s="30">
        <f t="shared" si="4"/>
        <v>0.14699545880511267</v>
      </c>
      <c r="K11" s="3">
        <f t="shared" si="5"/>
        <v>-5.1458381804685915</v>
      </c>
    </row>
    <row r="12" spans="2:14" x14ac:dyDescent="0.25">
      <c r="B12" s="3">
        <v>99.8</v>
      </c>
      <c r="C12" s="3">
        <v>43.3</v>
      </c>
      <c r="D12" s="3">
        <v>0</v>
      </c>
      <c r="E12" s="2">
        <f t="shared" si="0"/>
        <v>3.7017920523334604</v>
      </c>
      <c r="F12" s="35">
        <f t="shared" si="1"/>
        <v>2.3384716115809701</v>
      </c>
      <c r="G12" s="28">
        <f t="shared" si="2"/>
        <v>45.798076283531529</v>
      </c>
      <c r="H12" s="3">
        <v>0</v>
      </c>
      <c r="I12" s="3">
        <f t="shared" si="3"/>
        <v>1.9704801363432535E-2</v>
      </c>
      <c r="J12" s="30">
        <f t="shared" si="4"/>
        <v>0.41599822747716186</v>
      </c>
      <c r="K12" s="3">
        <f t="shared" si="5"/>
        <v>-3.9268929489019628</v>
      </c>
    </row>
    <row r="13" spans="2:14" x14ac:dyDescent="0.25">
      <c r="B13" s="3">
        <v>100.1</v>
      </c>
      <c r="C13" s="3">
        <v>12.1</v>
      </c>
      <c r="D13" s="3">
        <v>0</v>
      </c>
      <c r="E13" s="2">
        <f t="shared" si="0"/>
        <v>3.7091685569911208</v>
      </c>
      <c r="F13" s="35">
        <f t="shared" si="1"/>
        <v>2.3392358536784967</v>
      </c>
      <c r="G13" s="28">
        <f t="shared" si="2"/>
        <v>44.926904229296468</v>
      </c>
      <c r="H13" s="3">
        <v>0</v>
      </c>
      <c r="I13" s="3">
        <f t="shared" si="3"/>
        <v>8.5780691328471784E-3</v>
      </c>
      <c r="J13" s="30">
        <f t="shared" si="4"/>
        <v>0.95458142462533646</v>
      </c>
      <c r="K13" s="3">
        <f t="shared" si="5"/>
        <v>-4.758546433599899</v>
      </c>
    </row>
    <row r="14" spans="2:14" x14ac:dyDescent="0.25">
      <c r="B14" s="3">
        <v>100.5</v>
      </c>
      <c r="C14" s="3">
        <v>13.2</v>
      </c>
      <c r="D14" s="3">
        <v>0</v>
      </c>
      <c r="E14" s="2">
        <f t="shared" si="0"/>
        <v>3.7189200100100854</v>
      </c>
      <c r="F14" s="35">
        <f t="shared" si="1"/>
        <v>2.3402465354301207</v>
      </c>
      <c r="G14" s="28">
        <f t="shared" si="2"/>
        <v>43.8006298708233</v>
      </c>
      <c r="H14" s="3">
        <v>0</v>
      </c>
      <c r="I14" s="3">
        <f t="shared" si="3"/>
        <v>1.0078874909236125E-2</v>
      </c>
      <c r="J14" s="30">
        <f t="shared" si="4"/>
        <v>0.94139921317680852</v>
      </c>
      <c r="K14" s="3">
        <f t="shared" si="5"/>
        <v>-4.5973136387156703</v>
      </c>
    </row>
    <row r="15" spans="2:14" x14ac:dyDescent="0.25">
      <c r="B15" s="3">
        <v>113</v>
      </c>
      <c r="C15" s="3">
        <v>18.100000000000001</v>
      </c>
      <c r="D15" s="3">
        <v>0</v>
      </c>
      <c r="E15" s="2">
        <f t="shared" si="0"/>
        <v>3.9837826358419348</v>
      </c>
      <c r="F15" s="35">
        <f t="shared" si="1"/>
        <v>2.3678656519651966</v>
      </c>
      <c r="G15" s="28">
        <f t="shared" si="2"/>
        <v>21.978374464387613</v>
      </c>
      <c r="H15" s="3">
        <v>0</v>
      </c>
      <c r="I15" s="3">
        <f t="shared" si="3"/>
        <v>4.3932486251126911E-2</v>
      </c>
      <c r="J15" s="30">
        <f t="shared" si="4"/>
        <v>0.53181258713304569</v>
      </c>
      <c r="K15" s="3">
        <f t="shared" si="5"/>
        <v>-3.1251012268498108</v>
      </c>
    </row>
    <row r="16" spans="2:14" x14ac:dyDescent="0.25">
      <c r="B16" s="3">
        <v>114.8</v>
      </c>
      <c r="C16" s="3">
        <v>21.3</v>
      </c>
      <c r="D16" s="3">
        <v>0</v>
      </c>
      <c r="E16" s="2">
        <f t="shared" si="0"/>
        <v>4.016740669082675</v>
      </c>
      <c r="F16" s="35">
        <f t="shared" si="1"/>
        <v>2.3713251467889958</v>
      </c>
      <c r="G16" s="28">
        <f t="shared" si="2"/>
        <v>20.171089015833687</v>
      </c>
      <c r="H16" s="3">
        <v>0</v>
      </c>
      <c r="I16" s="3">
        <f t="shared" si="3"/>
        <v>4.0600828358541889E-2</v>
      </c>
      <c r="J16" s="30">
        <f t="shared" si="4"/>
        <v>0.32050952509274144</v>
      </c>
      <c r="K16" s="3">
        <f t="shared" si="5"/>
        <v>-3.2039668096628358</v>
      </c>
    </row>
    <row r="17" spans="2:17" x14ac:dyDescent="0.25">
      <c r="B17" s="3">
        <v>116.4</v>
      </c>
      <c r="C17" s="3">
        <v>15.6</v>
      </c>
      <c r="D17" s="3">
        <v>0</v>
      </c>
      <c r="E17" s="2">
        <f t="shared" si="0"/>
        <v>4.0451517450644543</v>
      </c>
      <c r="F17" s="35">
        <f t="shared" si="1"/>
        <v>2.3743114189188925</v>
      </c>
      <c r="G17" s="28">
        <f t="shared" si="2"/>
        <v>18.732875516328185</v>
      </c>
      <c r="H17" s="3">
        <v>0</v>
      </c>
      <c r="I17" s="3">
        <f t="shared" si="3"/>
        <v>5.1578049258164498E-2</v>
      </c>
      <c r="J17" s="30">
        <f t="shared" si="4"/>
        <v>0.52331326369445019</v>
      </c>
      <c r="K17" s="3">
        <f t="shared" si="5"/>
        <v>-2.9646590989772652</v>
      </c>
    </row>
    <row r="18" spans="2:17" x14ac:dyDescent="0.25">
      <c r="B18" s="3">
        <v>118</v>
      </c>
      <c r="C18" s="3">
        <v>13</v>
      </c>
      <c r="D18" s="3">
        <v>0</v>
      </c>
      <c r="E18" s="2">
        <f t="shared" si="0"/>
        <v>4.0727778814475624</v>
      </c>
      <c r="F18" s="35">
        <f t="shared" si="1"/>
        <v>2.3772187927257242</v>
      </c>
      <c r="G18" s="28">
        <f t="shared" si="2"/>
        <v>17.432797814918018</v>
      </c>
      <c r="H18" s="3">
        <v>0</v>
      </c>
      <c r="I18" s="3">
        <f t="shared" si="3"/>
        <v>5.5335580133987289E-2</v>
      </c>
      <c r="J18" s="30">
        <f t="shared" si="4"/>
        <v>0.60784489902771244</v>
      </c>
      <c r="K18" s="3">
        <f t="shared" si="5"/>
        <v>-2.8943391752869618</v>
      </c>
    </row>
    <row r="19" spans="2:17" x14ac:dyDescent="0.25">
      <c r="B19" s="3">
        <v>118.4</v>
      </c>
      <c r="C19" s="3">
        <v>8.5</v>
      </c>
      <c r="D19" s="3">
        <v>0</v>
      </c>
      <c r="E19" s="2">
        <f t="shared" si="0"/>
        <v>4.0795667907153614</v>
      </c>
      <c r="F19" s="35">
        <f t="shared" si="1"/>
        <v>2.3779338021079681</v>
      </c>
      <c r="G19" s="28">
        <f t="shared" si="2"/>
        <v>17.127372973318597</v>
      </c>
      <c r="H19" s="3">
        <v>0</v>
      </c>
      <c r="I19" s="3">
        <f t="shared" si="3"/>
        <v>4.3768425405459291E-2</v>
      </c>
      <c r="J19" s="30">
        <f t="shared" si="4"/>
        <v>0.8277865328424947</v>
      </c>
      <c r="K19" s="3">
        <f t="shared" si="5"/>
        <v>-3.128842602713394</v>
      </c>
    </row>
    <row r="20" spans="2:17" x14ac:dyDescent="0.25">
      <c r="B20" s="3">
        <v>118.6</v>
      </c>
      <c r="C20" s="3">
        <v>12.4</v>
      </c>
      <c r="D20" s="3">
        <v>0</v>
      </c>
      <c r="E20" s="2">
        <f t="shared" si="0"/>
        <v>4.0829440397265611</v>
      </c>
      <c r="F20" s="35">
        <f t="shared" si="1"/>
        <v>2.3782895747973454</v>
      </c>
      <c r="G20" s="28">
        <f t="shared" si="2"/>
        <v>16.977433612372884</v>
      </c>
      <c r="H20" s="3">
        <v>0</v>
      </c>
      <c r="I20" s="3">
        <f t="shared" si="3"/>
        <v>5.6573055986472401E-2</v>
      </c>
      <c r="J20" s="30">
        <f t="shared" si="4"/>
        <v>0.62270886837048267</v>
      </c>
      <c r="K20" s="3">
        <f t="shared" si="5"/>
        <v>-2.8722224497591013</v>
      </c>
    </row>
    <row r="21" spans="2:17" x14ac:dyDescent="0.25">
      <c r="B21" s="3">
        <v>120.4</v>
      </c>
      <c r="C21" s="3">
        <v>9.8000000000000007</v>
      </c>
      <c r="D21" s="3">
        <v>0</v>
      </c>
      <c r="E21" s="2">
        <f t="shared" si="0"/>
        <v>4.1128367402794774</v>
      </c>
      <c r="F21" s="35">
        <f t="shared" si="1"/>
        <v>2.3814409109470787</v>
      </c>
      <c r="G21" s="28">
        <f t="shared" si="2"/>
        <v>15.706226038865868</v>
      </c>
      <c r="H21" s="3">
        <v>0</v>
      </c>
      <c r="I21" s="3">
        <f t="shared" si="3"/>
        <v>5.7088170724350247E-2</v>
      </c>
      <c r="J21" s="30">
        <f t="shared" si="4"/>
        <v>0.72237130216241496</v>
      </c>
      <c r="K21" s="3">
        <f t="shared" si="5"/>
        <v>-2.86315835148201</v>
      </c>
    </row>
    <row r="22" spans="2:17" x14ac:dyDescent="0.25">
      <c r="B22" s="3">
        <v>142.5</v>
      </c>
      <c r="C22" s="3">
        <v>11.9</v>
      </c>
      <c r="D22" s="3">
        <v>0</v>
      </c>
      <c r="E22" s="2">
        <f t="shared" si="0"/>
        <v>4.4214859375393116</v>
      </c>
      <c r="F22" s="35">
        <f t="shared" si="1"/>
        <v>2.4142243514657036</v>
      </c>
      <c r="G22" s="28">
        <f t="shared" si="2"/>
        <v>7.0319668802459576</v>
      </c>
      <c r="H22" s="3">
        <v>0</v>
      </c>
      <c r="I22" s="3">
        <f t="shared" si="3"/>
        <v>2.0524097803315686E-2</v>
      </c>
      <c r="J22" s="30">
        <f t="shared" si="4"/>
        <v>2.8408952692290379E-2</v>
      </c>
      <c r="K22" s="3">
        <f t="shared" si="5"/>
        <v>-3.8861555805992296</v>
      </c>
    </row>
    <row r="23" spans="2:17" x14ac:dyDescent="0.25">
      <c r="B23" s="3">
        <v>144.5</v>
      </c>
      <c r="C23" s="3">
        <v>6.7</v>
      </c>
      <c r="D23" s="3">
        <v>0</v>
      </c>
      <c r="E23" s="2">
        <f t="shared" si="0"/>
        <v>4.4452344235023515</v>
      </c>
      <c r="F23" s="35">
        <f t="shared" si="1"/>
        <v>2.416765437023622</v>
      </c>
      <c r="G23" s="28">
        <f t="shared" si="2"/>
        <v>6.6103429192443866</v>
      </c>
      <c r="H23" s="3">
        <v>0</v>
      </c>
      <c r="I23" s="3">
        <f t="shared" si="3"/>
        <v>0.13262717149807288</v>
      </c>
      <c r="J23" s="30">
        <f t="shared" si="4"/>
        <v>0.35590391567116741</v>
      </c>
      <c r="K23" s="3">
        <f t="shared" si="5"/>
        <v>-2.0202133089637608</v>
      </c>
    </row>
    <row r="24" spans="2:17" x14ac:dyDescent="0.25">
      <c r="B24" s="3">
        <v>145.9</v>
      </c>
      <c r="C24" s="3">
        <v>5.7</v>
      </c>
      <c r="D24" s="3">
        <v>0</v>
      </c>
      <c r="E24" s="2">
        <f t="shared" si="0"/>
        <v>4.4615290390905269</v>
      </c>
      <c r="F24" s="35">
        <f t="shared" si="1"/>
        <v>2.418510506191669</v>
      </c>
      <c r="G24" s="28">
        <f t="shared" si="2"/>
        <v>6.3357697165672242</v>
      </c>
      <c r="H24" s="3">
        <v>0</v>
      </c>
      <c r="I24" s="3">
        <f t="shared" si="3"/>
        <v>0.15146527633055931</v>
      </c>
      <c r="J24" s="30">
        <f t="shared" si="4"/>
        <v>0.46100847834113678</v>
      </c>
      <c r="K24" s="3">
        <f t="shared" si="5"/>
        <v>-1.8873988794410721</v>
      </c>
    </row>
    <row r="25" spans="2:17" x14ac:dyDescent="0.25">
      <c r="B25" s="3">
        <v>80.8</v>
      </c>
      <c r="C25" s="3">
        <v>57.9</v>
      </c>
      <c r="D25" s="3">
        <v>1</v>
      </c>
      <c r="E25" s="2">
        <f t="shared" si="0"/>
        <v>3.0689759059171586</v>
      </c>
      <c r="F25" s="35">
        <f t="shared" si="1"/>
        <v>2.2738297182670517</v>
      </c>
      <c r="G25" s="28">
        <f t="shared" si="2"/>
        <v>237.89399647441235</v>
      </c>
      <c r="H25" s="3">
        <v>1</v>
      </c>
      <c r="I25" s="3">
        <f t="shared" si="3"/>
        <v>1.5175662117930542E-3</v>
      </c>
      <c r="J25" s="30">
        <f t="shared" si="4"/>
        <v>0.96056941857209288</v>
      </c>
      <c r="K25" s="3">
        <f t="shared" si="5"/>
        <v>-4.0229026014903468E-2</v>
      </c>
    </row>
    <row r="26" spans="2:17" x14ac:dyDescent="0.25">
      <c r="B26" s="3">
        <v>85.6</v>
      </c>
      <c r="C26" s="3">
        <v>113</v>
      </c>
      <c r="D26" s="3">
        <v>1</v>
      </c>
      <c r="E26" s="2">
        <f t="shared" si="0"/>
        <v>3.2703235225631522</v>
      </c>
      <c r="F26" s="35">
        <f t="shared" si="1"/>
        <v>2.2942010733148672</v>
      </c>
      <c r="G26" s="28">
        <f t="shared" si="2"/>
        <v>140.83682401967246</v>
      </c>
      <c r="H26" s="3">
        <v>1</v>
      </c>
      <c r="I26" s="3">
        <f t="shared" si="3"/>
        <v>6.7003589534707806E-3</v>
      </c>
      <c r="J26" s="30">
        <f t="shared" si="4"/>
        <v>0.54696222096549263</v>
      </c>
      <c r="K26" s="3">
        <f t="shared" si="5"/>
        <v>-0.60337554482192646</v>
      </c>
    </row>
    <row r="27" spans="2:17" x14ac:dyDescent="0.25">
      <c r="B27" s="3">
        <v>86.7</v>
      </c>
      <c r="C27" s="3">
        <v>138.1</v>
      </c>
      <c r="D27" s="3">
        <v>1</v>
      </c>
      <c r="E27" s="2">
        <f t="shared" si="0"/>
        <v>3.3112673142482212</v>
      </c>
      <c r="F27" s="35">
        <f t="shared" si="1"/>
        <v>2.2983658403549292</v>
      </c>
      <c r="G27" s="28">
        <f t="shared" si="2"/>
        <v>126.59611085119518</v>
      </c>
      <c r="H27" s="3">
        <v>1</v>
      </c>
      <c r="I27" s="3">
        <f t="shared" si="3"/>
        <v>5.9930126522846003E-3</v>
      </c>
      <c r="J27" s="30">
        <f t="shared" si="4"/>
        <v>0.2948511451610214</v>
      </c>
      <c r="K27" s="3">
        <f t="shared" si="5"/>
        <v>-1.2212846426665462</v>
      </c>
    </row>
    <row r="28" spans="2:17" x14ac:dyDescent="0.25">
      <c r="B28" s="3">
        <v>89.7</v>
      </c>
      <c r="C28" s="3">
        <v>122.4</v>
      </c>
      <c r="D28" s="3">
        <v>1</v>
      </c>
      <c r="E28" s="2">
        <f t="shared" si="0"/>
        <v>3.4150954555348343</v>
      </c>
      <c r="F28" s="35">
        <f t="shared" si="1"/>
        <v>2.3089610760961632</v>
      </c>
      <c r="G28" s="28">
        <f t="shared" si="2"/>
        <v>96.609553510965782</v>
      </c>
      <c r="H28" s="3">
        <v>1</v>
      </c>
      <c r="I28" s="3">
        <f t="shared" si="3"/>
        <v>5.7931635429392826E-3</v>
      </c>
      <c r="J28" s="30">
        <f t="shared" si="4"/>
        <v>0.17783148466540932</v>
      </c>
      <c r="K28" s="3">
        <f t="shared" si="5"/>
        <v>-1.7269188924709484</v>
      </c>
      <c r="P28" s="1" t="s">
        <v>62</v>
      </c>
      <c r="Q28" s="21">
        <f ca="1">RAND()</f>
        <v>1.6486419569620825E-2</v>
      </c>
    </row>
    <row r="29" spans="2:17" x14ac:dyDescent="0.25">
      <c r="P29" s="26" t="s">
        <v>63</v>
      </c>
      <c r="Q29" s="3">
        <f ca="1">AVERAGE(P32:P1031)</f>
        <v>64.010999999999996</v>
      </c>
    </row>
    <row r="31" spans="2:17" x14ac:dyDescent="0.25">
      <c r="B31" s="1" t="s">
        <v>56</v>
      </c>
      <c r="C31" s="1" t="s">
        <v>57</v>
      </c>
      <c r="D31" s="1" t="s">
        <v>58</v>
      </c>
      <c r="E31" s="1" t="s">
        <v>50</v>
      </c>
      <c r="F31" s="1" t="s">
        <v>16</v>
      </c>
      <c r="G31" s="1" t="s">
        <v>31</v>
      </c>
      <c r="H31" s="1" t="s">
        <v>59</v>
      </c>
      <c r="I31" s="1" t="s">
        <v>2</v>
      </c>
      <c r="O31" s="1" t="s">
        <v>60</v>
      </c>
      <c r="P31" s="1" t="s">
        <v>61</v>
      </c>
    </row>
    <row r="32" spans="2:17" x14ac:dyDescent="0.25">
      <c r="B32" s="3">
        <v>60</v>
      </c>
      <c r="C32" s="3">
        <v>30</v>
      </c>
      <c r="D32" s="3">
        <v>60</v>
      </c>
      <c r="E32" s="3">
        <f>LN(B32-$N$6)</f>
        <v>-0.32870820958384644</v>
      </c>
      <c r="F32" s="3">
        <f>EXP($N$4+$N$5*E32)</f>
        <v>1.956108950440838</v>
      </c>
      <c r="G32" s="3">
        <f>EXP($N$2+$N$3*E32)</f>
        <v>1652738.4466140212</v>
      </c>
      <c r="H32" s="3">
        <v>0</v>
      </c>
      <c r="I32" s="31">
        <f>1-_xlfn.WEIBULL.DIST(H32,F32,G32,1)</f>
        <v>1</v>
      </c>
      <c r="O32" s="3">
        <v>1</v>
      </c>
      <c r="P32" s="3">
        <f ca="1">_xlfn.XLOOKUP($Q$28,$I$32:$I$172,$C$32:$C$172,,-1)</f>
        <v>72.5</v>
      </c>
    </row>
    <row r="33" spans="2:16" x14ac:dyDescent="0.25">
      <c r="B33" s="3">
        <v>61</v>
      </c>
      <c r="C33" s="3">
        <v>30.5</v>
      </c>
      <c r="D33" s="3">
        <v>61</v>
      </c>
      <c r="E33" s="3">
        <f t="shared" ref="E33:E96" si="6">LN(B33-$N$6)</f>
        <v>0.54223884084972684</v>
      </c>
      <c r="F33" s="3">
        <f t="shared" ref="F33:F96" si="7">EXP($N$4+$N$5*E33)</f>
        <v>2.0330515182556081</v>
      </c>
      <c r="G33" s="3">
        <f t="shared" ref="G33:G96" si="8">EXP($N$2+$N$3*E33)</f>
        <v>171162.69670126846</v>
      </c>
      <c r="H33" s="3">
        <f>(G33/G32)*H32+(C33-C32)</f>
        <v>0.5</v>
      </c>
      <c r="I33" s="31">
        <f t="shared" ref="I33:I96" si="9">1-_xlfn.WEIBULL.DIST(H33,F33,G33,1)</f>
        <v>0.99999999999439981</v>
      </c>
      <c r="O33" s="3">
        <v>2</v>
      </c>
      <c r="P33" s="3">
        <f t="dataTable" ref="P33:P1031" dt2D="0" dtr="0" r1="S26" ca="1"/>
        <v>70</v>
      </c>
    </row>
    <row r="34" spans="2:16" x14ac:dyDescent="0.25">
      <c r="B34" s="3">
        <v>62</v>
      </c>
      <c r="C34" s="3">
        <v>31</v>
      </c>
      <c r="D34" s="3">
        <v>62</v>
      </c>
      <c r="E34" s="3">
        <f t="shared" si="6"/>
        <v>1.0005778466132556</v>
      </c>
      <c r="F34" s="3">
        <f t="shared" si="7"/>
        <v>2.0747508138112947</v>
      </c>
      <c r="G34" s="3">
        <f t="shared" si="8"/>
        <v>51898.788265608491</v>
      </c>
      <c r="H34" s="3">
        <f t="shared" ref="H34:H97" si="10">(G34/G33)*H33+(C34-C33)</f>
        <v>0.65160659789144315</v>
      </c>
      <c r="I34" s="31">
        <f t="shared" si="9"/>
        <v>0.99999999993219058</v>
      </c>
      <c r="O34" s="3">
        <v>3</v>
      </c>
      <c r="P34" s="3">
        <v>64.5</v>
      </c>
    </row>
    <row r="35" spans="2:16" x14ac:dyDescent="0.25">
      <c r="B35" s="3">
        <v>63</v>
      </c>
      <c r="C35" s="3">
        <v>31.5</v>
      </c>
      <c r="D35" s="3">
        <v>63</v>
      </c>
      <c r="E35" s="3">
        <f t="shared" si="6"/>
        <v>1.3136841600640754</v>
      </c>
      <c r="F35" s="3">
        <f t="shared" si="7"/>
        <v>2.103727606087709</v>
      </c>
      <c r="G35" s="3">
        <f t="shared" si="8"/>
        <v>22967.961541831399</v>
      </c>
      <c r="H35" s="3">
        <f t="shared" si="10"/>
        <v>0.78837041828762233</v>
      </c>
      <c r="I35" s="31">
        <f t="shared" si="9"/>
        <v>0.99999999959436536</v>
      </c>
      <c r="O35" s="3">
        <v>4</v>
      </c>
      <c r="P35" s="3">
        <v>60</v>
      </c>
    </row>
    <row r="36" spans="2:16" x14ac:dyDescent="0.25">
      <c r="B36" s="3">
        <v>64</v>
      </c>
      <c r="C36" s="3">
        <v>32</v>
      </c>
      <c r="D36" s="3">
        <v>64</v>
      </c>
      <c r="E36" s="3">
        <f t="shared" si="6"/>
        <v>1.5517776618926038</v>
      </c>
      <c r="F36" s="3">
        <f t="shared" si="7"/>
        <v>2.1260328290364816</v>
      </c>
      <c r="G36" s="3">
        <f t="shared" si="8"/>
        <v>12356.798934416714</v>
      </c>
      <c r="H36" s="3">
        <f t="shared" si="10"/>
        <v>0.92414450785628466</v>
      </c>
      <c r="I36" s="31">
        <f t="shared" si="9"/>
        <v>0.99999999831097752</v>
      </c>
      <c r="O36" s="3">
        <v>5</v>
      </c>
      <c r="P36" s="3">
        <v>63</v>
      </c>
    </row>
    <row r="37" spans="2:16" x14ac:dyDescent="0.25">
      <c r="B37" s="3">
        <v>65</v>
      </c>
      <c r="C37" s="3">
        <v>32.5</v>
      </c>
      <c r="D37" s="3">
        <v>65</v>
      </c>
      <c r="E37" s="3">
        <f t="shared" si="6"/>
        <v>1.7439431114114774</v>
      </c>
      <c r="F37" s="3">
        <f t="shared" si="7"/>
        <v>2.1442077406362632</v>
      </c>
      <c r="G37" s="3">
        <f t="shared" si="8"/>
        <v>7492.4034819312255</v>
      </c>
      <c r="H37" s="3">
        <f t="shared" si="10"/>
        <v>1.0603444359027994</v>
      </c>
      <c r="I37" s="31">
        <f t="shared" si="9"/>
        <v>0.99999999442081333</v>
      </c>
      <c r="O37" s="3">
        <v>6</v>
      </c>
      <c r="P37" s="3">
        <v>68</v>
      </c>
    </row>
    <row r="38" spans="2:16" x14ac:dyDescent="0.25">
      <c r="B38" s="3">
        <v>66</v>
      </c>
      <c r="C38" s="3">
        <v>33</v>
      </c>
      <c r="D38" s="3">
        <v>66</v>
      </c>
      <c r="E38" s="3">
        <f t="shared" si="6"/>
        <v>1.905066284105603</v>
      </c>
      <c r="F38" s="3">
        <f t="shared" si="7"/>
        <v>2.1595663860158947</v>
      </c>
      <c r="G38" s="3">
        <f t="shared" si="8"/>
        <v>4925.341835950966</v>
      </c>
      <c r="H38" s="3">
        <f t="shared" si="10"/>
        <v>1.1970471923014656</v>
      </c>
      <c r="I38" s="31">
        <f t="shared" si="9"/>
        <v>0.99999998434601223</v>
      </c>
      <c r="O38" s="3">
        <v>7</v>
      </c>
      <c r="P38" s="3">
        <v>61.5</v>
      </c>
    </row>
    <row r="39" spans="2:16" x14ac:dyDescent="0.25">
      <c r="B39" s="3">
        <v>67</v>
      </c>
      <c r="C39" s="3">
        <v>33.5</v>
      </c>
      <c r="D39" s="3">
        <v>67</v>
      </c>
      <c r="E39" s="3">
        <f t="shared" si="6"/>
        <v>2.0437953265913791</v>
      </c>
      <c r="F39" s="3">
        <f t="shared" si="7"/>
        <v>2.1728784791627764</v>
      </c>
      <c r="G39" s="3">
        <f t="shared" si="8"/>
        <v>3432.2035105762188</v>
      </c>
      <c r="H39" s="3">
        <f t="shared" si="10"/>
        <v>1.3341572448340009</v>
      </c>
      <c r="I39" s="31">
        <f t="shared" si="9"/>
        <v>0.99999996112332823</v>
      </c>
      <c r="O39" s="3">
        <v>8</v>
      </c>
      <c r="P39" s="3">
        <v>56</v>
      </c>
    </row>
    <row r="40" spans="2:16" x14ac:dyDescent="0.25">
      <c r="B40" s="3">
        <v>68</v>
      </c>
      <c r="C40" s="3">
        <v>34</v>
      </c>
      <c r="D40" s="3">
        <v>68</v>
      </c>
      <c r="E40" s="3">
        <f t="shared" si="6"/>
        <v>2.1656023836872498</v>
      </c>
      <c r="F40" s="3">
        <f t="shared" si="7"/>
        <v>2.1846344191246012</v>
      </c>
      <c r="G40" s="3">
        <f t="shared" si="8"/>
        <v>2499.4454843492194</v>
      </c>
      <c r="H40" s="3">
        <f t="shared" si="10"/>
        <v>1.4715779646330756</v>
      </c>
      <c r="I40" s="31">
        <f t="shared" si="9"/>
        <v>0.99999991219911943</v>
      </c>
      <c r="O40" s="3">
        <v>9</v>
      </c>
      <c r="P40" s="3">
        <v>64.5</v>
      </c>
    </row>
    <row r="41" spans="2:16" x14ac:dyDescent="0.25">
      <c r="B41" s="3">
        <v>69</v>
      </c>
      <c r="C41" s="3">
        <v>34.5</v>
      </c>
      <c r="D41" s="3">
        <v>69</v>
      </c>
      <c r="E41" s="3">
        <f t="shared" si="6"/>
        <v>2.2741704982264723</v>
      </c>
      <c r="F41" s="3">
        <f t="shared" si="7"/>
        <v>2.1951662307715973</v>
      </c>
      <c r="G41" s="3">
        <f t="shared" si="8"/>
        <v>1884.0126279531673</v>
      </c>
      <c r="H41" s="3">
        <f t="shared" si="10"/>
        <v>1.6092346225379675</v>
      </c>
      <c r="I41" s="31">
        <f t="shared" si="9"/>
        <v>0.99999981625715451</v>
      </c>
      <c r="O41" s="3">
        <v>10</v>
      </c>
      <c r="P41" s="3">
        <v>68.5</v>
      </c>
    </row>
    <row r="42" spans="2:16" x14ac:dyDescent="0.25">
      <c r="B42" s="3">
        <v>70</v>
      </c>
      <c r="C42" s="3">
        <v>35</v>
      </c>
      <c r="D42" s="3">
        <v>70</v>
      </c>
      <c r="E42" s="3">
        <f t="shared" si="6"/>
        <v>2.3720974458771469</v>
      </c>
      <c r="F42" s="3">
        <f t="shared" si="7"/>
        <v>2.2047093249840635</v>
      </c>
      <c r="G42" s="3">
        <f t="shared" si="8"/>
        <v>1460.0109162097715</v>
      </c>
      <c r="H42" s="3">
        <f t="shared" si="10"/>
        <v>1.7470723819939</v>
      </c>
      <c r="I42" s="31">
        <f t="shared" si="9"/>
        <v>0.99999963880676213</v>
      </c>
      <c r="O42" s="3">
        <v>11</v>
      </c>
      <c r="P42" s="3">
        <v>55</v>
      </c>
    </row>
    <row r="43" spans="2:16" x14ac:dyDescent="0.25">
      <c r="B43" s="3">
        <v>71</v>
      </c>
      <c r="C43" s="3">
        <v>35.5</v>
      </c>
      <c r="D43" s="3">
        <v>71</v>
      </c>
      <c r="E43" s="3">
        <f t="shared" si="6"/>
        <v>2.4612842441659057</v>
      </c>
      <c r="F43" s="3">
        <f t="shared" si="7"/>
        <v>2.2134367748533248</v>
      </c>
      <c r="G43" s="3">
        <f t="shared" si="8"/>
        <v>1157.47344376925</v>
      </c>
      <c r="H43" s="3">
        <f t="shared" si="10"/>
        <v>1.8850512102678565</v>
      </c>
      <c r="I43" s="31">
        <f t="shared" si="9"/>
        <v>0.99999932621357179</v>
      </c>
      <c r="O43" s="3">
        <v>12</v>
      </c>
      <c r="P43" s="3">
        <v>63.5</v>
      </c>
    </row>
    <row r="44" spans="2:16" x14ac:dyDescent="0.25">
      <c r="B44" s="3">
        <v>72</v>
      </c>
      <c r="C44" s="3">
        <v>36</v>
      </c>
      <c r="D44" s="3">
        <v>72</v>
      </c>
      <c r="E44" s="3">
        <f t="shared" si="6"/>
        <v>2.5431640037824277</v>
      </c>
      <c r="F44" s="3">
        <f t="shared" si="7"/>
        <v>2.221479603193103</v>
      </c>
      <c r="G44" s="3">
        <f t="shared" si="8"/>
        <v>935.25096372082328</v>
      </c>
      <c r="H44" s="3">
        <f t="shared" si="10"/>
        <v>2.0231416068821551</v>
      </c>
      <c r="I44" s="31">
        <f t="shared" si="9"/>
        <v>0.99999879780598389</v>
      </c>
      <c r="O44" s="3">
        <v>13</v>
      </c>
      <c r="P44" s="3">
        <v>56.5</v>
      </c>
    </row>
    <row r="45" spans="2:16" x14ac:dyDescent="0.25">
      <c r="B45" s="3">
        <v>73</v>
      </c>
      <c r="C45" s="3">
        <v>36.5</v>
      </c>
      <c r="D45" s="3">
        <v>73</v>
      </c>
      <c r="E45" s="3">
        <f t="shared" si="6"/>
        <v>2.6188439103104235</v>
      </c>
      <c r="F45" s="3">
        <f t="shared" si="7"/>
        <v>2.2289394234803557</v>
      </c>
      <c r="G45" s="3">
        <f t="shared" si="8"/>
        <v>767.99001755901747</v>
      </c>
      <c r="H45" s="3">
        <f t="shared" si="10"/>
        <v>2.1613215259488441</v>
      </c>
      <c r="I45" s="31">
        <f t="shared" si="9"/>
        <v>0.99999793563741524</v>
      </c>
      <c r="O45" s="3">
        <v>14</v>
      </c>
      <c r="P45" s="3">
        <v>68.5</v>
      </c>
    </row>
    <row r="46" spans="2:16" x14ac:dyDescent="0.25">
      <c r="B46" s="3">
        <v>74</v>
      </c>
      <c r="C46" s="3">
        <v>37</v>
      </c>
      <c r="D46" s="3">
        <v>74</v>
      </c>
      <c r="E46" s="3">
        <f t="shared" si="6"/>
        <v>2.6891971290335772</v>
      </c>
      <c r="F46" s="3">
        <f t="shared" si="7"/>
        <v>2.2358966544273668</v>
      </c>
      <c r="G46" s="3">
        <f t="shared" si="8"/>
        <v>639.44907644245939</v>
      </c>
      <c r="H46" s="3">
        <f t="shared" si="10"/>
        <v>2.2995742419360146</v>
      </c>
      <c r="I46" s="31">
        <f t="shared" si="9"/>
        <v>0.99999657142718412</v>
      </c>
      <c r="O46" s="3">
        <v>15</v>
      </c>
      <c r="P46" s="3">
        <v>68.5</v>
      </c>
    </row>
    <row r="47" spans="2:16" x14ac:dyDescent="0.25">
      <c r="B47" s="3">
        <v>75</v>
      </c>
      <c r="C47" s="3">
        <v>37.5</v>
      </c>
      <c r="D47" s="3">
        <v>75</v>
      </c>
      <c r="E47" s="3">
        <f t="shared" si="6"/>
        <v>2.7549244378683748</v>
      </c>
      <c r="F47" s="3">
        <f t="shared" si="7"/>
        <v>2.2424160486083906</v>
      </c>
      <c r="G47" s="3">
        <f t="shared" si="8"/>
        <v>538.87365363770402</v>
      </c>
      <c r="H47" s="3">
        <f t="shared" si="10"/>
        <v>2.4378868767116293</v>
      </c>
      <c r="I47" s="31">
        <f t="shared" si="9"/>
        <v>0.99999447014149834</v>
      </c>
      <c r="O47" s="3">
        <v>16</v>
      </c>
      <c r="P47" s="3">
        <v>66</v>
      </c>
    </row>
    <row r="48" spans="2:16" x14ac:dyDescent="0.25">
      <c r="B48" s="3">
        <v>76</v>
      </c>
      <c r="C48" s="3">
        <v>38</v>
      </c>
      <c r="D48" s="3">
        <v>76</v>
      </c>
      <c r="E48" s="3">
        <f t="shared" si="6"/>
        <v>2.8165968176849807</v>
      </c>
      <c r="F48" s="3">
        <f t="shared" si="7"/>
        <v>2.2485505255883758</v>
      </c>
      <c r="G48" s="3">
        <f t="shared" si="8"/>
        <v>458.93683477079338</v>
      </c>
      <c r="H48" s="3">
        <f t="shared" si="10"/>
        <v>2.5762493752932807</v>
      </c>
      <c r="I48" s="31">
        <f t="shared" si="9"/>
        <v>0.99999130961029747</v>
      </c>
      <c r="O48" s="3">
        <v>17</v>
      </c>
      <c r="P48" s="3">
        <v>64</v>
      </c>
    </row>
    <row r="49" spans="2:16" x14ac:dyDescent="0.25">
      <c r="B49" s="3">
        <v>77</v>
      </c>
      <c r="C49" s="3">
        <v>38.5</v>
      </c>
      <c r="D49" s="3">
        <v>77</v>
      </c>
      <c r="E49" s="3">
        <f t="shared" si="6"/>
        <v>2.8746856512554744</v>
      </c>
      <c r="F49" s="3">
        <f t="shared" si="7"/>
        <v>2.2543438982010735</v>
      </c>
      <c r="G49" s="3">
        <f t="shared" si="8"/>
        <v>394.52166698445154</v>
      </c>
      <c r="H49" s="3">
        <f t="shared" si="10"/>
        <v>2.7146537847980108</v>
      </c>
      <c r="I49" s="31">
        <f t="shared" si="9"/>
        <v>0.99998665550560895</v>
      </c>
      <c r="O49" s="3">
        <v>18</v>
      </c>
      <c r="P49" s="3">
        <v>60</v>
      </c>
    </row>
    <row r="50" spans="2:16" x14ac:dyDescent="0.25">
      <c r="B50" s="3">
        <v>78</v>
      </c>
      <c r="C50" s="3">
        <v>39</v>
      </c>
      <c r="D50" s="3">
        <v>78</v>
      </c>
      <c r="E50" s="3">
        <f t="shared" si="6"/>
        <v>2.9295846201810849</v>
      </c>
      <c r="F50" s="3">
        <f t="shared" si="7"/>
        <v>2.2598328550296958</v>
      </c>
      <c r="G50" s="3">
        <f t="shared" si="8"/>
        <v>341.97600812100671</v>
      </c>
      <c r="H50" s="3">
        <f t="shared" si="10"/>
        <v>2.8530937396966669</v>
      </c>
      <c r="I50" s="31">
        <f t="shared" si="9"/>
        <v>0.99997993093256987</v>
      </c>
      <c r="O50" s="3">
        <v>19</v>
      </c>
      <c r="P50" s="3">
        <v>59.5</v>
      </c>
    </row>
    <row r="51" spans="2:16" x14ac:dyDescent="0.25">
      <c r="B51" s="3">
        <v>79</v>
      </c>
      <c r="C51" s="3">
        <v>39.5</v>
      </c>
      <c r="D51" s="3">
        <v>79</v>
      </c>
      <c r="E51" s="3">
        <f t="shared" si="6"/>
        <v>2.9816258964246685</v>
      </c>
      <c r="F51" s="3">
        <f t="shared" si="7"/>
        <v>2.2650484302938674</v>
      </c>
      <c r="G51" s="3">
        <f t="shared" si="8"/>
        <v>298.64253294710034</v>
      </c>
      <c r="H51" s="3">
        <f t="shared" si="10"/>
        <v>2.9915640890720954</v>
      </c>
      <c r="I51" s="31">
        <f t="shared" si="9"/>
        <v>0.99997037980537817</v>
      </c>
      <c r="O51" s="3">
        <v>20</v>
      </c>
      <c r="P51" s="3">
        <v>66</v>
      </c>
    </row>
    <row r="52" spans="2:16" x14ac:dyDescent="0.25">
      <c r="B52" s="3">
        <v>80</v>
      </c>
      <c r="C52" s="3">
        <v>40</v>
      </c>
      <c r="D52" s="3">
        <v>80</v>
      </c>
      <c r="E52" s="3">
        <f t="shared" si="6"/>
        <v>3.0310923243314352</v>
      </c>
      <c r="F52" s="3">
        <f t="shared" si="7"/>
        <v>2.2700171125581905</v>
      </c>
      <c r="G52" s="3">
        <f t="shared" si="8"/>
        <v>262.5542835956868</v>
      </c>
      <c r="H52" s="3">
        <f t="shared" si="10"/>
        <v>3.1300606229322221</v>
      </c>
      <c r="I52" s="31">
        <f t="shared" si="9"/>
        <v>0.99995702309728607</v>
      </c>
      <c r="O52" s="3">
        <v>21</v>
      </c>
      <c r="P52" s="3">
        <v>69</v>
      </c>
    </row>
    <row r="53" spans="2:16" x14ac:dyDescent="0.25">
      <c r="B53" s="3">
        <v>81</v>
      </c>
      <c r="C53" s="3">
        <v>40.5</v>
      </c>
      <c r="D53" s="3">
        <v>81</v>
      </c>
      <c r="E53" s="3">
        <f t="shared" si="6"/>
        <v>3.078226728575125</v>
      </c>
      <c r="F53" s="3">
        <f t="shared" si="7"/>
        <v>2.2747616939000164</v>
      </c>
      <c r="G53" s="3">
        <f t="shared" si="8"/>
        <v>232.23272375178644</v>
      </c>
      <c r="H53" s="3">
        <f t="shared" si="10"/>
        <v>3.2685798685773366</v>
      </c>
      <c r="I53" s="31">
        <f t="shared" si="9"/>
        <v>0.99993860696658143</v>
      </c>
      <c r="O53" s="3">
        <v>22</v>
      </c>
      <c r="P53" s="3">
        <v>62.5</v>
      </c>
    </row>
    <row r="54" spans="2:16" x14ac:dyDescent="0.25">
      <c r="B54" s="3">
        <v>82</v>
      </c>
      <c r="C54" s="3">
        <v>41</v>
      </c>
      <c r="D54" s="3">
        <v>82</v>
      </c>
      <c r="E54" s="3">
        <f t="shared" si="6"/>
        <v>3.123239125184194</v>
      </c>
      <c r="F54" s="3">
        <f t="shared" si="7"/>
        <v>2.2793019292717798</v>
      </c>
      <c r="G54" s="3">
        <f t="shared" si="8"/>
        <v>206.55091085402617</v>
      </c>
      <c r="H54" s="3">
        <f t="shared" si="10"/>
        <v>3.4071189371889226</v>
      </c>
      <c r="I54" s="31">
        <f t="shared" si="9"/>
        <v>0.99991354166972635</v>
      </c>
      <c r="O54" s="3">
        <v>23</v>
      </c>
      <c r="P54" s="3">
        <v>59.5</v>
      </c>
    </row>
    <row r="55" spans="2:16" x14ac:dyDescent="0.25">
      <c r="B55" s="3">
        <v>83</v>
      </c>
      <c r="C55" s="3">
        <v>41.5</v>
      </c>
      <c r="D55" s="3">
        <v>83</v>
      </c>
      <c r="E55" s="3">
        <f t="shared" si="6"/>
        <v>3.1663123781710882</v>
      </c>
      <c r="F55" s="3">
        <f t="shared" si="7"/>
        <v>2.2836550548514452</v>
      </c>
      <c r="G55" s="3">
        <f t="shared" si="8"/>
        <v>184.63899883083243</v>
      </c>
      <c r="H55" s="3">
        <f t="shared" si="10"/>
        <v>3.5456754068962759</v>
      </c>
      <c r="I55" s="31">
        <f t="shared" si="9"/>
        <v>0.99987983007910819</v>
      </c>
      <c r="O55" s="3">
        <v>24</v>
      </c>
      <c r="P55" s="3">
        <v>62</v>
      </c>
    </row>
    <row r="56" spans="2:16" x14ac:dyDescent="0.25">
      <c r="B56" s="3">
        <v>84</v>
      </c>
      <c r="C56" s="3">
        <v>42</v>
      </c>
      <c r="D56" s="3">
        <v>84</v>
      </c>
      <c r="E56" s="3">
        <f t="shared" si="6"/>
        <v>3.2076066872773663</v>
      </c>
      <c r="F56" s="3">
        <f t="shared" si="7"/>
        <v>2.2878362001291324</v>
      </c>
      <c r="G56" s="3">
        <f t="shared" si="8"/>
        <v>165.81783541901288</v>
      </c>
      <c r="H56" s="3">
        <f t="shared" si="10"/>
        <v>3.6842472326696245</v>
      </c>
      <c r="I56" s="31">
        <f t="shared" si="9"/>
        <v>0.99983498452716202</v>
      </c>
      <c r="O56" s="3">
        <v>25</v>
      </c>
      <c r="P56" s="3">
        <v>60</v>
      </c>
    </row>
    <row r="57" spans="2:16" x14ac:dyDescent="0.25">
      <c r="B57" s="3">
        <v>85</v>
      </c>
      <c r="C57" s="3">
        <v>42.5</v>
      </c>
      <c r="D57" s="3">
        <v>85</v>
      </c>
      <c r="E57" s="3">
        <f t="shared" si="6"/>
        <v>3.2472631852131704</v>
      </c>
      <c r="F57" s="3">
        <f t="shared" si="7"/>
        <v>2.2918587188737192</v>
      </c>
      <c r="G57" s="3">
        <f t="shared" si="8"/>
        <v>149.55156020398726</v>
      </c>
      <c r="H57" s="3">
        <f t="shared" si="10"/>
        <v>3.822832676175365</v>
      </c>
      <c r="I57" s="31">
        <f t="shared" si="9"/>
        <v>0.99977593060236247</v>
      </c>
      <c r="O57" s="3">
        <v>26</v>
      </c>
      <c r="P57" s="3">
        <v>68</v>
      </c>
    </row>
    <row r="58" spans="2:16" x14ac:dyDescent="0.25">
      <c r="B58" s="3">
        <v>86</v>
      </c>
      <c r="C58" s="3">
        <v>43</v>
      </c>
      <c r="D58" s="3">
        <v>86</v>
      </c>
      <c r="E58" s="3">
        <f t="shared" si="6"/>
        <v>3.2854068483659375</v>
      </c>
      <c r="F58" s="3">
        <f t="shared" si="7"/>
        <v>2.2957344574394574</v>
      </c>
      <c r="G58" s="3">
        <f t="shared" si="8"/>
        <v>135.4132755399373</v>
      </c>
      <c r="H58" s="3">
        <f t="shared" si="10"/>
        <v>3.9614302506501633</v>
      </c>
      <c r="I58" s="31">
        <f t="shared" si="9"/>
        <v>0.99969889642771714</v>
      </c>
      <c r="O58" s="3">
        <v>27</v>
      </c>
      <c r="P58" s="3">
        <v>61.5</v>
      </c>
    </row>
    <row r="59" spans="2:16" x14ac:dyDescent="0.25">
      <c r="B59" s="3">
        <v>87</v>
      </c>
      <c r="C59" s="3">
        <v>43.5</v>
      </c>
      <c r="D59" s="3">
        <v>87</v>
      </c>
      <c r="E59" s="3">
        <f t="shared" si="6"/>
        <v>3.3221488724433326</v>
      </c>
      <c r="F59" s="3">
        <f t="shared" si="7"/>
        <v>2.299473974146486</v>
      </c>
      <c r="G59" s="3">
        <f t="shared" si="8"/>
        <v>123.05985427084576</v>
      </c>
      <c r="H59" s="3">
        <f t="shared" si="10"/>
        <v>4.1000386771927193</v>
      </c>
      <c r="I59" s="31">
        <f t="shared" si="9"/>
        <v>0.99959928586162694</v>
      </c>
      <c r="O59" s="3">
        <v>28</v>
      </c>
      <c r="P59" s="3">
        <v>59</v>
      </c>
    </row>
    <row r="60" spans="2:16" x14ac:dyDescent="0.25">
      <c r="B60" s="3">
        <v>88</v>
      </c>
      <c r="C60" s="3">
        <v>44</v>
      </c>
      <c r="D60" s="3">
        <v>88</v>
      </c>
      <c r="E60" s="3">
        <f t="shared" si="6"/>
        <v>3.3575886269079187</v>
      </c>
      <c r="F60" s="3">
        <f t="shared" si="7"/>
        <v>2.3030867200778729</v>
      </c>
      <c r="G60" s="3">
        <f t="shared" si="8"/>
        <v>112.21322610122762</v>
      </c>
      <c r="H60" s="3">
        <f t="shared" si="10"/>
        <v>4.2386568498204582</v>
      </c>
      <c r="I60" s="31">
        <f t="shared" si="9"/>
        <v>0.99947153397797073</v>
      </c>
      <c r="O60" s="3">
        <v>29</v>
      </c>
      <c r="P60" s="3">
        <v>70.5</v>
      </c>
    </row>
    <row r="61" spans="2:16" x14ac:dyDescent="0.25">
      <c r="B61" s="3">
        <v>89</v>
      </c>
      <c r="C61" s="3">
        <v>44.5</v>
      </c>
      <c r="D61" s="3">
        <v>89</v>
      </c>
      <c r="E61" s="3">
        <f t="shared" si="6"/>
        <v>3.3918152747606554</v>
      </c>
      <c r="F61" s="3">
        <f t="shared" si="7"/>
        <v>2.3065811891696479</v>
      </c>
      <c r="G61" s="3">
        <f t="shared" si="8"/>
        <v>102.64631932812199</v>
      </c>
      <c r="H61" s="3">
        <f t="shared" si="10"/>
        <v>4.3772838073162088</v>
      </c>
      <c r="I61" s="31">
        <f t="shared" si="9"/>
        <v>0.99930894311188534</v>
      </c>
      <c r="O61" s="3">
        <v>30</v>
      </c>
      <c r="P61" s="3">
        <v>64</v>
      </c>
    </row>
    <row r="62" spans="2:16" x14ac:dyDescent="0.25">
      <c r="B62" s="3">
        <v>90</v>
      </c>
      <c r="C62" s="3">
        <v>45</v>
      </c>
      <c r="D62" s="3">
        <v>90</v>
      </c>
      <c r="E62" s="3">
        <f t="shared" si="6"/>
        <v>3.4249091241638996</v>
      </c>
      <c r="F62" s="3">
        <f t="shared" si="7"/>
        <v>2.3099650436544645</v>
      </c>
      <c r="G62" s="3">
        <f t="shared" si="8"/>
        <v>94.172389200012859</v>
      </c>
      <c r="H62" s="3">
        <f t="shared" si="10"/>
        <v>4.515918710380495</v>
      </c>
      <c r="I62" s="31">
        <f t="shared" si="9"/>
        <v>0.99910349770636908</v>
      </c>
      <c r="O62" s="3">
        <v>31</v>
      </c>
      <c r="P62" s="3">
        <v>72.5</v>
      </c>
    </row>
    <row r="63" spans="2:16" x14ac:dyDescent="0.25">
      <c r="B63" s="3">
        <v>91</v>
      </c>
      <c r="C63" s="3">
        <v>45.5</v>
      </c>
      <c r="D63" s="3">
        <v>91</v>
      </c>
      <c r="E63" s="3">
        <f t="shared" si="6"/>
        <v>3.4569427634747405</v>
      </c>
      <c r="F63" s="3">
        <f t="shared" si="7"/>
        <v>2.3132452195671749</v>
      </c>
      <c r="G63" s="3">
        <f t="shared" si="8"/>
        <v>86.63683823091398</v>
      </c>
      <c r="H63" s="3">
        <f t="shared" si="10"/>
        <v>4.6545608229629503</v>
      </c>
      <c r="I63" s="31">
        <f t="shared" si="9"/>
        <v>0.99884565617087151</v>
      </c>
      <c r="O63" s="3">
        <v>32</v>
      </c>
      <c r="P63" s="3">
        <v>56</v>
      </c>
    </row>
    <row r="64" spans="2:16" x14ac:dyDescent="0.25">
      <c r="B64" s="3">
        <v>92</v>
      </c>
      <c r="C64" s="3">
        <v>46</v>
      </c>
      <c r="D64" s="3">
        <v>92</v>
      </c>
      <c r="E64" s="3">
        <f t="shared" si="6"/>
        <v>3.4879820200472333</v>
      </c>
      <c r="F64" s="3">
        <f t="shared" si="7"/>
        <v>2.3164280160027118</v>
      </c>
      <c r="G64" s="3">
        <f t="shared" si="8"/>
        <v>79.910889732125483</v>
      </c>
      <c r="H64" s="3">
        <f t="shared" si="10"/>
        <v>4.7932094969105572</v>
      </c>
      <c r="I64" s="31">
        <f t="shared" si="9"/>
        <v>0.99852411797720153</v>
      </c>
      <c r="O64" s="3">
        <v>33</v>
      </c>
      <c r="P64" s="3">
        <v>72.5</v>
      </c>
    </row>
    <row r="65" spans="2:16" x14ac:dyDescent="0.25">
      <c r="B65" s="3">
        <v>93</v>
      </c>
      <c r="C65" s="3">
        <v>46.5</v>
      </c>
      <c r="D65" s="3">
        <v>93</v>
      </c>
      <c r="E65" s="3">
        <f t="shared" si="6"/>
        <v>3.5180867746520685</v>
      </c>
      <c r="F65" s="3">
        <f t="shared" si="7"/>
        <v>2.3195191710428977</v>
      </c>
      <c r="G65" s="3">
        <f t="shared" si="8"/>
        <v>73.886653267969919</v>
      </c>
      <c r="H65" s="3">
        <f t="shared" si="10"/>
        <v>4.9318641592673336</v>
      </c>
      <c r="I65" s="31">
        <f t="shared" si="9"/>
        <v>0.99812556428407739</v>
      </c>
      <c r="O65" s="3">
        <v>34</v>
      </c>
      <c r="P65" s="3">
        <v>66.5</v>
      </c>
    </row>
    <row r="66" spans="2:16" x14ac:dyDescent="0.25">
      <c r="B66" s="3">
        <v>94</v>
      </c>
      <c r="C66" s="3">
        <v>47</v>
      </c>
      <c r="D66" s="3">
        <v>94</v>
      </c>
      <c r="E66" s="3">
        <f t="shared" si="6"/>
        <v>3.5473116568431324</v>
      </c>
      <c r="F66" s="3">
        <f t="shared" si="7"/>
        <v>2.3225239266751752</v>
      </c>
      <c r="G66" s="3">
        <f t="shared" si="8"/>
        <v>68.473245293780565</v>
      </c>
      <c r="H66" s="3">
        <f t="shared" si="10"/>
        <v>5.0705243017078327</v>
      </c>
      <c r="I66" s="31">
        <f t="shared" si="9"/>
        <v>0.99763437051675641</v>
      </c>
      <c r="O66" s="3">
        <v>35</v>
      </c>
      <c r="P66" s="3">
        <v>57.5</v>
      </c>
    </row>
    <row r="67" spans="2:16" x14ac:dyDescent="0.25">
      <c r="B67" s="3">
        <v>95</v>
      </c>
      <c r="C67" s="3">
        <v>47.5</v>
      </c>
      <c r="D67" s="3">
        <v>95</v>
      </c>
      <c r="E67" s="3">
        <f t="shared" si="6"/>
        <v>3.5757066415631371</v>
      </c>
      <c r="F67" s="3">
        <f t="shared" si="7"/>
        <v>2.3254470845668989</v>
      </c>
      <c r="G67" s="3">
        <f t="shared" si="8"/>
        <v>63.593716673817028</v>
      </c>
      <c r="H67" s="3">
        <f t="shared" si="10"/>
        <v>5.2091894716986689</v>
      </c>
      <c r="I67" s="31">
        <f t="shared" si="9"/>
        <v>0.99703228955402212</v>
      </c>
      <c r="O67" s="3">
        <v>36</v>
      </c>
      <c r="P67" s="3">
        <v>71.5</v>
      </c>
    </row>
    <row r="68" spans="2:16" x14ac:dyDescent="0.25">
      <c r="B68" s="3">
        <v>96</v>
      </c>
      <c r="C68" s="3">
        <v>48</v>
      </c>
      <c r="D68" s="3">
        <v>96</v>
      </c>
      <c r="E68" s="3">
        <f t="shared" si="6"/>
        <v>3.6033175633565131</v>
      </c>
      <c r="F68" s="3">
        <f t="shared" si="7"/>
        <v>2.3282930542005169</v>
      </c>
      <c r="G68" s="3">
        <f t="shared" si="8"/>
        <v>59.182602255538782</v>
      </c>
      <c r="H68" s="3">
        <f t="shared" si="10"/>
        <v>5.3478592650681458</v>
      </c>
      <c r="I68" s="31">
        <f t="shared" si="9"/>
        <v>0.99629810451812262</v>
      </c>
      <c r="O68" s="3">
        <v>37</v>
      </c>
      <c r="P68" s="3">
        <v>63</v>
      </c>
    </row>
    <row r="69" spans="2:16" x14ac:dyDescent="0.25">
      <c r="B69" s="3">
        <v>97</v>
      </c>
      <c r="C69" s="3">
        <v>48.5</v>
      </c>
      <c r="D69" s="3">
        <v>97</v>
      </c>
      <c r="E69" s="3">
        <f t="shared" si="6"/>
        <v>3.63018656147774</v>
      </c>
      <c r="F69" s="3">
        <f t="shared" si="7"/>
        <v>2.3310658945933063</v>
      </c>
      <c r="G69" s="3">
        <f t="shared" si="8"/>
        <v>55.183953703349388</v>
      </c>
      <c r="H69" s="3">
        <f t="shared" si="10"/>
        <v>5.486533319729606</v>
      </c>
      <c r="I69" s="31">
        <f t="shared" si="9"/>
        <v>0.99540725065677549</v>
      </c>
      <c r="O69" s="3">
        <v>38</v>
      </c>
      <c r="P69" s="3">
        <v>66</v>
      </c>
    </row>
    <row r="70" spans="2:16" x14ac:dyDescent="0.25">
      <c r="B70" s="3">
        <v>98</v>
      </c>
      <c r="C70" s="3">
        <v>49</v>
      </c>
      <c r="D70" s="3">
        <v>98</v>
      </c>
      <c r="E70" s="3">
        <f t="shared" si="6"/>
        <v>3.6563524667483107</v>
      </c>
      <c r="F70" s="3">
        <f t="shared" si="7"/>
        <v>2.3337693506024064</v>
      </c>
      <c r="G70" s="3">
        <f t="shared" si="8"/>
        <v>51.549750486974361</v>
      </c>
      <c r="H70" s="3">
        <f t="shared" si="10"/>
        <v>5.6252113103553505</v>
      </c>
      <c r="I70" s="31">
        <f t="shared" si="9"/>
        <v>0.99433140648972473</v>
      </c>
      <c r="O70" s="3">
        <v>39</v>
      </c>
      <c r="P70" s="3">
        <v>67.5</v>
      </c>
    </row>
    <row r="71" spans="2:16" x14ac:dyDescent="0.25">
      <c r="B71" s="3">
        <v>99</v>
      </c>
      <c r="C71" s="3">
        <v>49.5</v>
      </c>
      <c r="D71" s="3">
        <v>99</v>
      </c>
      <c r="E71" s="3">
        <f t="shared" si="6"/>
        <v>3.6818511390775077</v>
      </c>
      <c r="F71" s="3">
        <f t="shared" si="7"/>
        <v>2.3364068846382082</v>
      </c>
      <c r="G71" s="3">
        <f t="shared" si="8"/>
        <v>48.23860880487242</v>
      </c>
      <c r="H71" s="3">
        <f t="shared" si="10"/>
        <v>5.7638929438376447</v>
      </c>
      <c r="I71" s="31">
        <f t="shared" si="9"/>
        <v>0.99303805531293809</v>
      </c>
      <c r="O71" s="3">
        <v>40</v>
      </c>
      <c r="P71" s="3">
        <v>64.5</v>
      </c>
    </row>
    <row r="72" spans="2:16" x14ac:dyDescent="0.25">
      <c r="B72" s="3">
        <v>100</v>
      </c>
      <c r="C72" s="3">
        <v>50</v>
      </c>
      <c r="D72" s="3">
        <v>100</v>
      </c>
      <c r="E72" s="3">
        <f t="shared" si="6"/>
        <v>3.70671576300985</v>
      </c>
      <c r="F72" s="3">
        <f t="shared" si="7"/>
        <v>2.3389817044666734</v>
      </c>
      <c r="G72" s="3">
        <f t="shared" si="8"/>
        <v>45.214726759840858</v>
      </c>
      <c r="H72" s="3">
        <f t="shared" si="10"/>
        <v>5.9025779554046798</v>
      </c>
      <c r="I72" s="31">
        <f t="shared" si="9"/>
        <v>0.99149001936723846</v>
      </c>
      <c r="O72" s="3">
        <v>41</v>
      </c>
      <c r="P72" s="3">
        <v>59</v>
      </c>
    </row>
    <row r="73" spans="2:16" x14ac:dyDescent="0.25">
      <c r="B73" s="3">
        <v>101</v>
      </c>
      <c r="C73" s="3">
        <v>50.5</v>
      </c>
      <c r="D73" s="3">
        <v>101</v>
      </c>
      <c r="E73" s="3">
        <f t="shared" si="6"/>
        <v>3.7309771074111509</v>
      </c>
      <c r="F73" s="3">
        <f t="shared" si="7"/>
        <v>2.3414967876662085</v>
      </c>
      <c r="G73" s="3">
        <f t="shared" si="8"/>
        <v>42.447018022789962</v>
      </c>
      <c r="H73" s="3">
        <f t="shared" si="10"/>
        <v>6.0412661052840351</v>
      </c>
      <c r="I73" s="31">
        <f t="shared" si="9"/>
        <v>0.98964497054978984</v>
      </c>
      <c r="O73" s="3">
        <v>42</v>
      </c>
      <c r="P73" s="3">
        <v>63</v>
      </c>
    </row>
    <row r="74" spans="2:16" x14ac:dyDescent="0.25">
      <c r="B74" s="3">
        <v>102</v>
      </c>
      <c r="C74" s="3">
        <v>51</v>
      </c>
      <c r="D74" s="3">
        <v>102</v>
      </c>
      <c r="E74" s="3">
        <f t="shared" si="6"/>
        <v>3.7546637543913679</v>
      </c>
      <c r="F74" s="3">
        <f t="shared" si="7"/>
        <v>2.3439549032114209</v>
      </c>
      <c r="G74" s="3">
        <f t="shared" si="8"/>
        <v>39.90839675148176</v>
      </c>
      <c r="H74" s="3">
        <f t="shared" si="10"/>
        <v>6.1799571758258312</v>
      </c>
      <c r="I74" s="31">
        <f t="shared" si="9"/>
        <v>0.98745492355013209</v>
      </c>
      <c r="O74" s="3">
        <v>43</v>
      </c>
      <c r="P74" s="3">
        <v>60.5</v>
      </c>
    </row>
    <row r="75" spans="2:16" x14ac:dyDescent="0.25">
      <c r="B75" s="3">
        <v>103</v>
      </c>
      <c r="C75" s="3">
        <v>51.5</v>
      </c>
      <c r="D75" s="3">
        <v>103</v>
      </c>
      <c r="E75" s="3">
        <f t="shared" si="6"/>
        <v>3.7778023017363838</v>
      </c>
      <c r="F75" s="3">
        <f t="shared" si="7"/>
        <v>2.3463586305800379</v>
      </c>
      <c r="G75" s="3">
        <f t="shared" si="8"/>
        <v>37.575184555992706</v>
      </c>
      <c r="H75" s="3">
        <f t="shared" si="10"/>
        <v>6.3186509690135626</v>
      </c>
      <c r="I75" s="31">
        <f t="shared" si="9"/>
        <v>0.98486571980926541</v>
      </c>
      <c r="O75" s="3">
        <v>44</v>
      </c>
      <c r="P75" s="3">
        <v>70</v>
      </c>
    </row>
    <row r="76" spans="2:16" x14ac:dyDescent="0.25">
      <c r="B76" s="3">
        <v>104</v>
      </c>
      <c r="C76" s="3">
        <v>52</v>
      </c>
      <c r="D76" s="3">
        <v>104</v>
      </c>
      <c r="E76" s="3">
        <f t="shared" si="6"/>
        <v>3.8004175424443325</v>
      </c>
      <c r="F76" s="3">
        <f t="shared" si="7"/>
        <v>2.3487103767168311</v>
      </c>
      <c r="G76" s="3">
        <f t="shared" si="8"/>
        <v>35.426616459917113</v>
      </c>
      <c r="H76" s="3">
        <f t="shared" si="10"/>
        <v>6.4573473043028997</v>
      </c>
      <c r="I76" s="31">
        <f t="shared" si="9"/>
        <v>0.98181651381872304</v>
      </c>
      <c r="O76" s="3">
        <v>45</v>
      </c>
      <c r="P76" s="3">
        <v>64</v>
      </c>
    </row>
    <row r="77" spans="2:16" x14ac:dyDescent="0.25">
      <c r="B77" s="3">
        <v>105</v>
      </c>
      <c r="C77" s="3">
        <v>52.5</v>
      </c>
      <c r="D77" s="3">
        <v>105</v>
      </c>
      <c r="E77" s="3">
        <f t="shared" si="6"/>
        <v>3.8225326244052837</v>
      </c>
      <c r="F77" s="3">
        <f t="shared" si="7"/>
        <v>2.35101239113704</v>
      </c>
      <c r="G77" s="3">
        <f t="shared" si="8"/>
        <v>33.44442756131911</v>
      </c>
      <c r="H77" s="3">
        <f t="shared" si="10"/>
        <v>6.5960460167395514</v>
      </c>
      <c r="I77" s="31">
        <f t="shared" si="9"/>
        <v>0.97823927708740555</v>
      </c>
      <c r="O77" s="3">
        <v>46</v>
      </c>
      <c r="P77" s="3">
        <v>64</v>
      </c>
    </row>
    <row r="78" spans="2:16" x14ac:dyDescent="0.25">
      <c r="B78" s="3">
        <v>106</v>
      </c>
      <c r="C78" s="3">
        <v>53</v>
      </c>
      <c r="D78" s="3">
        <v>106</v>
      </c>
      <c r="E78" s="3">
        <f t="shared" si="6"/>
        <v>3.8441691928027204</v>
      </c>
      <c r="F78" s="3">
        <f t="shared" si="7"/>
        <v>2.3532667794092066</v>
      </c>
      <c r="G78" s="3">
        <f t="shared" si="8"/>
        <v>31.612505792257512</v>
      </c>
      <c r="H78" s="3">
        <f t="shared" si="10"/>
        <v>6.7347469553146642</v>
      </c>
      <c r="I78" s="31">
        <f t="shared" si="9"/>
        <v>0.97405833969472921</v>
      </c>
      <c r="O78" s="3">
        <v>47</v>
      </c>
      <c r="P78" s="3">
        <v>61.5</v>
      </c>
    </row>
    <row r="79" spans="2:16" x14ac:dyDescent="0.25">
      <c r="B79" s="3">
        <v>107</v>
      </c>
      <c r="C79" s="3">
        <v>53.5</v>
      </c>
      <c r="D79" s="3">
        <v>107</v>
      </c>
      <c r="E79" s="3">
        <f t="shared" si="6"/>
        <v>3.8653475174328769</v>
      </c>
      <c r="F79" s="3">
        <f t="shared" si="7"/>
        <v>2.3554755152219817</v>
      </c>
      <c r="G79" s="3">
        <f t="shared" si="8"/>
        <v>29.916599063695344</v>
      </c>
      <c r="H79" s="3">
        <f t="shared" si="10"/>
        <v>6.8734499815240238</v>
      </c>
      <c r="I79" s="31">
        <f t="shared" si="9"/>
        <v>0.96918999479472123</v>
      </c>
      <c r="O79" s="3">
        <v>48</v>
      </c>
      <c r="P79" s="3">
        <v>71.5</v>
      </c>
    </row>
    <row r="80" spans="2:16" x14ac:dyDescent="0.25">
      <c r="B80" s="3">
        <v>108</v>
      </c>
      <c r="C80" s="3">
        <v>54</v>
      </c>
      <c r="D80" s="3">
        <v>108</v>
      </c>
      <c r="E80" s="3">
        <f t="shared" si="6"/>
        <v>3.8860866068191195</v>
      </c>
      <c r="F80" s="3">
        <f t="shared" si="7"/>
        <v>2.3576404512099236</v>
      </c>
      <c r="G80" s="3">
        <f t="shared" si="8"/>
        <v>28.344067352645062</v>
      </c>
      <c r="H80" s="3">
        <f t="shared" si="10"/>
        <v>7.0121549681018198</v>
      </c>
      <c r="I80" s="31">
        <f t="shared" si="9"/>
        <v>0.96354219778722583</v>
      </c>
      <c r="O80" s="3">
        <v>49</v>
      </c>
      <c r="P80" s="3">
        <v>63.5</v>
      </c>
    </row>
    <row r="81" spans="2:16" x14ac:dyDescent="0.25">
      <c r="B81" s="3">
        <v>109</v>
      </c>
      <c r="C81" s="3">
        <v>54.5</v>
      </c>
      <c r="D81" s="3">
        <v>109</v>
      </c>
      <c r="E81" s="3">
        <f t="shared" si="6"/>
        <v>3.9064043107314883</v>
      </c>
      <c r="F81" s="3">
        <f t="shared" si="7"/>
        <v>2.359763328688568</v>
      </c>
      <c r="G81" s="3">
        <f t="shared" si="8"/>
        <v>26.883672082333842</v>
      </c>
      <c r="H81" s="3">
        <f t="shared" si="10"/>
        <v>7.1508617979051445</v>
      </c>
      <c r="I81" s="31">
        <f t="shared" si="9"/>
        <v>0.95701439913603681</v>
      </c>
      <c r="O81" s="3">
        <v>50</v>
      </c>
      <c r="P81" s="3">
        <v>60</v>
      </c>
    </row>
    <row r="82" spans="2:16" x14ac:dyDescent="0.25">
      <c r="B82" s="3">
        <v>110</v>
      </c>
      <c r="C82" s="3">
        <v>55</v>
      </c>
      <c r="D82" s="3">
        <v>110</v>
      </c>
      <c r="E82" s="3">
        <f t="shared" si="6"/>
        <v>3.9263174124970357</v>
      </c>
      <c r="F82" s="3">
        <f t="shared" si="7"/>
        <v>2.3618457864282045</v>
      </c>
      <c r="G82" s="3">
        <f t="shared" si="8"/>
        <v>25.525396571134085</v>
      </c>
      <c r="H82" s="3">
        <f t="shared" si="10"/>
        <v>7.2895703629284823</v>
      </c>
      <c r="I82" s="31">
        <f t="shared" si="9"/>
        <v>0.94949755792822654</v>
      </c>
      <c r="O82" s="3">
        <v>51</v>
      </c>
      <c r="P82" s="3">
        <v>70</v>
      </c>
    </row>
    <row r="83" spans="2:16" x14ac:dyDescent="0.25">
      <c r="B83" s="3">
        <v>111</v>
      </c>
      <c r="C83" s="3">
        <v>55.5</v>
      </c>
      <c r="D83" s="3">
        <v>111</v>
      </c>
      <c r="E83" s="3">
        <f t="shared" si="6"/>
        <v>3.9458417122971676</v>
      </c>
      <c r="F83" s="3">
        <f t="shared" si="7"/>
        <v>2.3638893685782154</v>
      </c>
      <c r="G83" s="3">
        <f t="shared" si="8"/>
        <v>24.260292463465834</v>
      </c>
      <c r="H83" s="3">
        <f t="shared" si="10"/>
        <v>7.4282805634310467</v>
      </c>
      <c r="I83" s="31">
        <f t="shared" si="9"/>
        <v>0.9408743920728323</v>
      </c>
      <c r="O83" s="3">
        <v>52</v>
      </c>
      <c r="P83" s="3">
        <v>63</v>
      </c>
    </row>
    <row r="84" spans="2:16" x14ac:dyDescent="0.25">
      <c r="B84" s="3">
        <v>112</v>
      </c>
      <c r="C84" s="3">
        <v>56</v>
      </c>
      <c r="D84" s="3">
        <v>112</v>
      </c>
      <c r="E84" s="3">
        <f t="shared" si="6"/>
        <v>3.964992102487809</v>
      </c>
      <c r="F84" s="3">
        <f t="shared" si="7"/>
        <v>2.3658955318389223</v>
      </c>
      <c r="G84" s="3">
        <f t="shared" si="8"/>
        <v>23.080347968120755</v>
      </c>
      <c r="H84" s="3">
        <f t="shared" si="10"/>
        <v>7.5669923071621383</v>
      </c>
      <c r="I84" s="31">
        <f t="shared" si="9"/>
        <v>0.93101993022871177</v>
      </c>
      <c r="O84" s="3">
        <v>53</v>
      </c>
      <c r="P84" s="3">
        <v>65.5</v>
      </c>
    </row>
    <row r="85" spans="2:16" x14ac:dyDescent="0.25">
      <c r="B85" s="3">
        <v>113</v>
      </c>
      <c r="C85" s="3">
        <v>56.5</v>
      </c>
      <c r="D85" s="3">
        <v>113</v>
      </c>
      <c r="E85" s="3">
        <f t="shared" si="6"/>
        <v>3.9837826358419348</v>
      </c>
      <c r="F85" s="3">
        <f t="shared" si="7"/>
        <v>2.3678656519651966</v>
      </c>
      <c r="G85" s="3">
        <f t="shared" si="8"/>
        <v>21.978374464387613</v>
      </c>
      <c r="H85" s="3">
        <f t="shared" si="10"/>
        <v>7.705705508671806</v>
      </c>
      <c r="I85" s="31">
        <f t="shared" si="9"/>
        <v>0.91980243963995201</v>
      </c>
      <c r="O85" s="3">
        <v>54</v>
      </c>
      <c r="P85" s="3">
        <v>62.5</v>
      </c>
    </row>
    <row r="86" spans="2:16" x14ac:dyDescent="0.25">
      <c r="B86" s="3">
        <v>114</v>
      </c>
      <c r="C86" s="3">
        <v>57</v>
      </c>
      <c r="D86" s="3">
        <v>114</v>
      </c>
      <c r="E86" s="3">
        <f t="shared" si="6"/>
        <v>4.0022265874978444</v>
      </c>
      <c r="F86" s="3">
        <f t="shared" si="7"/>
        <v>2.3698010296752892</v>
      </c>
      <c r="G86" s="3">
        <f t="shared" si="8"/>
        <v>20.947908631011643</v>
      </c>
      <c r="H86" s="3">
        <f t="shared" si="10"/>
        <v>7.8444200886963875</v>
      </c>
      <c r="I86" s="31">
        <f t="shared" si="9"/>
        <v>0.90708481230655136</v>
      </c>
      <c r="O86" s="3">
        <v>55</v>
      </c>
      <c r="P86" s="3">
        <v>72</v>
      </c>
    </row>
    <row r="87" spans="2:16" x14ac:dyDescent="0.25">
      <c r="B87" s="3">
        <v>115</v>
      </c>
      <c r="C87" s="3">
        <v>57.5</v>
      </c>
      <c r="D87" s="3">
        <v>115</v>
      </c>
      <c r="E87" s="3">
        <f t="shared" si="6"/>
        <v>4.020336511297236</v>
      </c>
      <c r="F87" s="3">
        <f t="shared" si="7"/>
        <v>2.3717028960290669</v>
      </c>
      <c r="G87" s="3">
        <f t="shared" si="8"/>
        <v>19.983127736170417</v>
      </c>
      <c r="H87" s="3">
        <f t="shared" si="10"/>
        <v>7.9831359736091674</v>
      </c>
      <c r="I87" s="31">
        <f t="shared" si="9"/>
        <v>0.89272649828566675</v>
      </c>
      <c r="O87" s="3">
        <v>56</v>
      </c>
      <c r="P87" s="3">
        <v>63.5</v>
      </c>
    </row>
    <row r="88" spans="2:16" x14ac:dyDescent="0.25">
      <c r="B88" s="3">
        <v>116</v>
      </c>
      <c r="C88" s="3">
        <v>58</v>
      </c>
      <c r="D88" s="3">
        <v>116</v>
      </c>
      <c r="E88" s="3">
        <f t="shared" si="6"/>
        <v>4.0381242911119326</v>
      </c>
      <c r="F88" s="3">
        <f t="shared" si="7"/>
        <v>2.3735724173318893</v>
      </c>
      <c r="G88" s="3">
        <f t="shared" si="8"/>
        <v>19.078776120786376</v>
      </c>
      <c r="H88" s="3">
        <f t="shared" si="10"/>
        <v>8.121853094928662</v>
      </c>
      <c r="I88" s="31">
        <f t="shared" si="9"/>
        <v>0.87658607799602239</v>
      </c>
      <c r="O88" s="3">
        <v>57</v>
      </c>
      <c r="P88" s="3">
        <v>69</v>
      </c>
    </row>
    <row r="89" spans="2:16" x14ac:dyDescent="0.25">
      <c r="B89" s="3">
        <v>117</v>
      </c>
      <c r="C89" s="3">
        <v>58.5</v>
      </c>
      <c r="D89" s="3">
        <v>117</v>
      </c>
      <c r="E89" s="3">
        <f t="shared" si="6"/>
        <v>4.0556011876848466</v>
      </c>
      <c r="F89" s="3">
        <f t="shared" si="7"/>
        <v>2.3754106996135453</v>
      </c>
      <c r="G89" s="3">
        <f t="shared" si="8"/>
        <v>18.230101230250462</v>
      </c>
      <c r="H89" s="3">
        <f t="shared" si="10"/>
        <v>8.2605713888774233</v>
      </c>
      <c r="I89" s="31">
        <f t="shared" si="9"/>
        <v>0.85852456336167449</v>
      </c>
      <c r="O89" s="3">
        <v>58</v>
      </c>
      <c r="P89" s="3">
        <v>64</v>
      </c>
    </row>
    <row r="90" spans="2:16" x14ac:dyDescent="0.25">
      <c r="B90" s="3">
        <v>118</v>
      </c>
      <c r="C90" s="3">
        <v>59</v>
      </c>
      <c r="D90" s="3">
        <v>118</v>
      </c>
      <c r="E90" s="3">
        <f t="shared" si="6"/>
        <v>4.0727778814475624</v>
      </c>
      <c r="F90" s="3">
        <f t="shared" si="7"/>
        <v>2.3772187927257242</v>
      </c>
      <c r="G90" s="3">
        <f t="shared" si="8"/>
        <v>17.432797814918018</v>
      </c>
      <c r="H90" s="3">
        <f t="shared" si="10"/>
        <v>8.3992907959852374</v>
      </c>
      <c r="I90" s="31">
        <f t="shared" si="9"/>
        <v>0.83840950822024751</v>
      </c>
      <c r="O90" s="3">
        <v>59</v>
      </c>
      <c r="P90" s="3">
        <v>66</v>
      </c>
    </row>
    <row r="91" spans="2:16" x14ac:dyDescent="0.25">
      <c r="B91" s="3">
        <v>119</v>
      </c>
      <c r="C91" s="3">
        <v>59.5</v>
      </c>
      <c r="D91" s="3">
        <v>119</v>
      </c>
      <c r="E91" s="3">
        <f t="shared" si="6"/>
        <v>4.0896645117222343</v>
      </c>
      <c r="F91" s="3">
        <f t="shared" si="7"/>
        <v>2.3789976940964244</v>
      </c>
      <c r="G91" s="3">
        <f t="shared" si="8"/>
        <v>16.682959138568641</v>
      </c>
      <c r="H91" s="3">
        <f t="shared" si="10"/>
        <v>8.538011260732123</v>
      </c>
      <c r="I91" s="31">
        <f t="shared" si="9"/>
        <v>0.81611998896168436</v>
      </c>
      <c r="O91" s="3">
        <v>60</v>
      </c>
      <c r="P91" s="3">
        <v>64.5</v>
      </c>
    </row>
    <row r="92" spans="2:16" x14ac:dyDescent="0.25">
      <c r="B92" s="3">
        <v>120</v>
      </c>
      <c r="C92" s="3">
        <v>60</v>
      </c>
      <c r="D92" s="3">
        <v>120</v>
      </c>
      <c r="E92" s="3">
        <f t="shared" si="6"/>
        <v>4.1062707126681275</v>
      </c>
      <c r="F92" s="3">
        <f t="shared" si="7"/>
        <v>2.3807483521752331</v>
      </c>
      <c r="G92" s="3">
        <f t="shared" si="8"/>
        <v>15.977034215148205</v>
      </c>
      <c r="H92" s="3">
        <f t="shared" si="10"/>
        <v>8.6767327312258598</v>
      </c>
      <c r="I92" s="31">
        <f t="shared" si="9"/>
        <v>0.79155248387318755</v>
      </c>
      <c r="O92" s="3">
        <v>61</v>
      </c>
      <c r="P92" s="3">
        <v>63</v>
      </c>
    </row>
    <row r="93" spans="2:16" x14ac:dyDescent="0.25">
      <c r="B93" s="3">
        <v>121</v>
      </c>
      <c r="C93" s="3">
        <v>60.5</v>
      </c>
      <c r="D93" s="3">
        <v>121</v>
      </c>
      <c r="E93" s="3">
        <f t="shared" si="6"/>
        <v>4.122605646291885</v>
      </c>
      <c r="F93" s="3">
        <f t="shared" si="7"/>
        <v>2.382471669599576</v>
      </c>
      <c r="G93" s="3">
        <f t="shared" si="8"/>
        <v>15.311790244538201</v>
      </c>
      <c r="H93" s="3">
        <f t="shared" si="10"/>
        <v>8.8154551589108578</v>
      </c>
      <c r="I93" s="31">
        <f t="shared" si="9"/>
        <v>0.76462763106685028</v>
      </c>
      <c r="O93" s="3">
        <v>62</v>
      </c>
      <c r="P93" s="3">
        <v>58</v>
      </c>
    </row>
    <row r="94" spans="2:16" x14ac:dyDescent="0.25">
      <c r="B94" s="3">
        <v>122</v>
      </c>
      <c r="C94" s="3">
        <v>61</v>
      </c>
      <c r="D94" s="3">
        <v>122</v>
      </c>
      <c r="E94" s="3">
        <f t="shared" si="6"/>
        <v>4.1386780328047319</v>
      </c>
      <c r="F94" s="3">
        <f t="shared" si="7"/>
        <v>2.3841685061086531</v>
      </c>
      <c r="G94" s="3">
        <f t="shared" si="8"/>
        <v>14.684279543419001</v>
      </c>
      <c r="H94" s="3">
        <f t="shared" si="10"/>
        <v>8.954178498304417</v>
      </c>
      <c r="I94" s="31">
        <f t="shared" si="9"/>
        <v>0.73529777735667257</v>
      </c>
      <c r="O94" s="3">
        <v>63</v>
      </c>
      <c r="P94" s="3">
        <v>64.5</v>
      </c>
    </row>
    <row r="95" spans="2:16" x14ac:dyDescent="0.25">
      <c r="B95" s="3">
        <v>123</v>
      </c>
      <c r="C95" s="3">
        <v>61.5</v>
      </c>
      <c r="D95" s="3">
        <v>123</v>
      </c>
      <c r="E95" s="3">
        <f t="shared" si="6"/>
        <v>4.1544961785784409</v>
      </c>
      <c r="F95" s="3">
        <f t="shared" si="7"/>
        <v>2.3858396812288452</v>
      </c>
      <c r="G95" s="3">
        <f t="shared" si="8"/>
        <v>14.091810372031906</v>
      </c>
      <c r="H95" s="3">
        <f t="shared" si="10"/>
        <v>9.0929027067576591</v>
      </c>
      <c r="I95" s="31">
        <f t="shared" si="9"/>
        <v>0.70355514206929204</v>
      </c>
      <c r="O95" s="3">
        <v>64</v>
      </c>
      <c r="P95" s="3">
        <v>65.5</v>
      </c>
    </row>
    <row r="96" spans="2:16" x14ac:dyDescent="0.25">
      <c r="B96" s="3">
        <v>124</v>
      </c>
      <c r="C96" s="3">
        <v>62</v>
      </c>
      <c r="D96" s="3">
        <v>124</v>
      </c>
      <c r="E96" s="3">
        <f t="shared" si="6"/>
        <v>4.1700680019244381</v>
      </c>
      <c r="F96" s="3">
        <f t="shared" si="7"/>
        <v>2.3874859767517953</v>
      </c>
      <c r="G96" s="3">
        <f t="shared" si="8"/>
        <v>13.531921145437595</v>
      </c>
      <c r="H96" s="3">
        <f t="shared" si="10"/>
        <v>9.231627744238434</v>
      </c>
      <c r="I96" s="31">
        <f t="shared" si="9"/>
        <v>0.66944031018238048</v>
      </c>
      <c r="O96" s="3">
        <v>65</v>
      </c>
      <c r="P96" s="3">
        <v>70.5</v>
      </c>
    </row>
    <row r="97" spans="2:16" x14ac:dyDescent="0.25">
      <c r="B97" s="3">
        <v>125</v>
      </c>
      <c r="C97" s="3">
        <v>62.5</v>
      </c>
      <c r="D97" s="3">
        <v>125</v>
      </c>
      <c r="E97" s="3">
        <f t="shared" ref="E97:E160" si="11">LN(B97-$N$6)</f>
        <v>4.1854010568963478</v>
      </c>
      <c r="F97" s="3">
        <f t="shared" ref="F97:F160" si="12">EXP($N$4+$N$5*E97)</f>
        <v>2.3891081390241089</v>
      </c>
      <c r="G97" s="3">
        <f t="shared" ref="G97:G160" si="13">EXP($N$2+$N$3*E97)</f>
        <v>13.002357591672977</v>
      </c>
      <c r="H97" s="3">
        <f t="shared" si="10"/>
        <v>9.370353573133821</v>
      </c>
      <c r="I97" s="31">
        <f t="shared" ref="I97:I160" si="14">1-_xlfn.WEIBULL.DIST(H97,F97,G97,1)</f>
        <v>0.63305064068659</v>
      </c>
      <c r="O97" s="3">
        <v>66</v>
      </c>
      <c r="P97" s="3">
        <v>64.5</v>
      </c>
    </row>
    <row r="98" spans="2:16" x14ac:dyDescent="0.25">
      <c r="B98" s="3">
        <v>126</v>
      </c>
      <c r="C98" s="3">
        <v>63</v>
      </c>
      <c r="D98" s="3">
        <v>126</v>
      </c>
      <c r="E98" s="3">
        <f t="shared" si="11"/>
        <v>4.2005025552950856</v>
      </c>
      <c r="F98" s="3">
        <f t="shared" si="12"/>
        <v>2.3907068810656149</v>
      </c>
      <c r="G98" s="3">
        <f t="shared" si="13"/>
        <v>12.50105248142723</v>
      </c>
      <c r="H98" s="3">
        <f t="shared" ref="H98:H161" si="15">(G98/G97)*H97+(C98-C97)</f>
        <v>9.5090801580702475</v>
      </c>
      <c r="I98" s="31">
        <f t="shared" si="14"/>
        <v>0.59454803477836171</v>
      </c>
      <c r="O98" s="3">
        <v>67</v>
      </c>
      <c r="P98" s="3">
        <v>64.5</v>
      </c>
    </row>
    <row r="99" spans="2:16" x14ac:dyDescent="0.25">
      <c r="B99" s="3">
        <v>127</v>
      </c>
      <c r="C99" s="3">
        <v>63.5</v>
      </c>
      <c r="D99" s="3">
        <v>127</v>
      </c>
      <c r="E99" s="3">
        <f t="shared" si="11"/>
        <v>4.215379387036962</v>
      </c>
      <c r="F99" s="3">
        <f t="shared" si="12"/>
        <v>2.3922828845313959</v>
      </c>
      <c r="G99" s="3">
        <f t="shared" si="13"/>
        <v>12.02610760645149</v>
      </c>
      <c r="H99" s="3">
        <f t="shared" si="15"/>
        <v>9.6478074657494375</v>
      </c>
      <c r="I99" s="31">
        <f t="shared" si="14"/>
        <v>0.55416536556689222</v>
      </c>
      <c r="O99" s="3">
        <v>68</v>
      </c>
      <c r="P99" s="3">
        <v>58</v>
      </c>
    </row>
    <row r="100" spans="2:16" x14ac:dyDescent="0.25">
      <c r="B100" s="3">
        <v>128</v>
      </c>
      <c r="C100" s="3">
        <v>64</v>
      </c>
      <c r="D100" s="3">
        <v>128</v>
      </c>
      <c r="E100" s="3">
        <f t="shared" si="11"/>
        <v>4.2300381390287942</v>
      </c>
      <c r="F100" s="3">
        <f t="shared" si="12"/>
        <v>2.3938368015312261</v>
      </c>
      <c r="G100" s="3">
        <f t="shared" si="13"/>
        <v>11.575777728491362</v>
      </c>
      <c r="H100" s="3">
        <f t="shared" si="15"/>
        <v>9.7865354647985221</v>
      </c>
      <c r="I100" s="31">
        <f t="shared" si="14"/>
        <v>0.5122107436314417</v>
      </c>
      <c r="O100" s="3">
        <v>69</v>
      </c>
      <c r="P100" s="3">
        <v>67</v>
      </c>
    </row>
    <row r="101" spans="2:16" x14ac:dyDescent="0.25">
      <c r="B101" s="3">
        <v>129</v>
      </c>
      <c r="C101" s="3">
        <v>64.5</v>
      </c>
      <c r="D101" s="3">
        <v>129</v>
      </c>
      <c r="E101" s="3">
        <f t="shared" si="11"/>
        <v>4.2444851126794489</v>
      </c>
      <c r="F101" s="3">
        <f t="shared" si="12"/>
        <v>2.3953692563186908</v>
      </c>
      <c r="G101" s="3">
        <f t="shared" si="13"/>
        <v>11.148456258406584</v>
      </c>
      <c r="H101" s="3">
        <f t="shared" si="15"/>
        <v>9.9252641256329994</v>
      </c>
      <c r="I101" s="31">
        <f t="shared" si="14"/>
        <v>0.46906870470777307</v>
      </c>
      <c r="O101" s="3">
        <v>70</v>
      </c>
      <c r="P101" s="3">
        <v>65</v>
      </c>
    </row>
    <row r="102" spans="2:16" x14ac:dyDescent="0.25">
      <c r="B102" s="3">
        <v>130</v>
      </c>
      <c r="C102" s="3">
        <v>65</v>
      </c>
      <c r="D102" s="3">
        <v>130</v>
      </c>
      <c r="E102" s="3">
        <f t="shared" si="11"/>
        <v>4.2587263401643494</v>
      </c>
      <c r="F102" s="3">
        <f t="shared" si="12"/>
        <v>2.396880846861051</v>
      </c>
      <c r="G102" s="3">
        <f t="shared" si="13"/>
        <v>10.7426624574034</v>
      </c>
      <c r="H102" s="3">
        <f t="shared" si="15"/>
        <v>10.063993420331167</v>
      </c>
      <c r="I102" s="31">
        <f t="shared" si="14"/>
        <v>0.42519738658973227</v>
      </c>
      <c r="O102" s="3">
        <v>71</v>
      </c>
      <c r="P102" s="3">
        <v>65.5</v>
      </c>
    </row>
    <row r="103" spans="2:16" x14ac:dyDescent="0.25">
      <c r="B103" s="3">
        <v>131</v>
      </c>
      <c r="C103" s="3">
        <v>65.5</v>
      </c>
      <c r="D103" s="3">
        <v>131</v>
      </c>
      <c r="E103" s="3">
        <f t="shared" si="11"/>
        <v>4.2727675995480112</v>
      </c>
      <c r="F103" s="3">
        <f t="shared" si="12"/>
        <v>2.3983721462998209</v>
      </c>
      <c r="G103" s="3">
        <f t="shared" si="13"/>
        <v>10.35702997985144</v>
      </c>
      <c r="H103" s="3">
        <f t="shared" si="15"/>
        <v>10.202723322519027</v>
      </c>
      <c r="I103" s="31">
        <f t="shared" si="14"/>
        <v>0.3811208451317466</v>
      </c>
      <c r="O103" s="3">
        <v>72</v>
      </c>
      <c r="P103" s="3">
        <v>68.5</v>
      </c>
    </row>
    <row r="104" spans="2:16" x14ac:dyDescent="0.25">
      <c r="B104" s="3">
        <v>132</v>
      </c>
      <c r="C104" s="3">
        <v>66</v>
      </c>
      <c r="D104" s="3">
        <v>132</v>
      </c>
      <c r="E104" s="3">
        <f t="shared" si="11"/>
        <v>4.2866144288594965</v>
      </c>
      <c r="F104" s="3">
        <f t="shared" si="12"/>
        <v>2.3998437043110874</v>
      </c>
      <c r="G104" s="3">
        <f t="shared" si="13"/>
        <v>9.990296600731142</v>
      </c>
      <c r="H104" s="3">
        <f t="shared" si="15"/>
        <v>10.341453807264564</v>
      </c>
      <c r="I104" s="31">
        <f t="shared" si="14"/>
        <v>0.33741587617647206</v>
      </c>
      <c r="O104" s="3">
        <v>73</v>
      </c>
      <c r="P104" s="3">
        <v>70.5</v>
      </c>
    </row>
    <row r="105" spans="2:16" x14ac:dyDescent="0.25">
      <c r="B105" s="3">
        <v>133</v>
      </c>
      <c r="C105" s="3">
        <v>66.5</v>
      </c>
      <c r="D105" s="3">
        <v>133</v>
      </c>
      <c r="E105" s="3">
        <f t="shared" si="11"/>
        <v>4.300272139206597</v>
      </c>
      <c r="F105" s="3">
        <f t="shared" si="12"/>
        <v>2.4012960483737129</v>
      </c>
      <c r="G105" s="3">
        <f t="shared" si="13"/>
        <v>9.6412949909789507</v>
      </c>
      <c r="H105" s="3">
        <f t="shared" si="15"/>
        <v>10.480184850980612</v>
      </c>
      <c r="I105" s="31">
        <f t="shared" si="14"/>
        <v>0.29469308540005501</v>
      </c>
      <c r="O105" s="3">
        <v>74</v>
      </c>
      <c r="P105" s="3">
        <v>60</v>
      </c>
    </row>
    <row r="106" spans="2:16" x14ac:dyDescent="0.25">
      <c r="B106" s="3">
        <v>134</v>
      </c>
      <c r="C106" s="3">
        <v>67</v>
      </c>
      <c r="D106" s="3">
        <v>134</v>
      </c>
      <c r="E106" s="3">
        <f t="shared" si="11"/>
        <v>4.3137458270064633</v>
      </c>
      <c r="F106" s="3">
        <f t="shared" si="12"/>
        <v>2.4027296849528366</v>
      </c>
      <c r="G106" s="3">
        <f t="shared" si="13"/>
        <v>9.3089444213802413</v>
      </c>
      <c r="H106" s="3">
        <f t="shared" si="15"/>
        <v>10.618916431335514</v>
      </c>
      <c r="I106" s="31">
        <f t="shared" si="14"/>
        <v>0.25357248811847266</v>
      </c>
      <c r="O106" s="3">
        <v>75</v>
      </c>
      <c r="P106" s="3">
        <v>61</v>
      </c>
    </row>
    <row r="107" spans="2:16" x14ac:dyDescent="0.25">
      <c r="B107" s="3">
        <v>135</v>
      </c>
      <c r="C107" s="3">
        <v>67.5</v>
      </c>
      <c r="D107" s="3">
        <v>135</v>
      </c>
      <c r="E107" s="3">
        <f t="shared" si="11"/>
        <v>4.3270403854031736</v>
      </c>
      <c r="F107" s="3">
        <f t="shared" si="12"/>
        <v>2.4041451006053642</v>
      </c>
      <c r="G107" s="3">
        <f t="shared" si="13"/>
        <v>8.9922432906343932</v>
      </c>
      <c r="H107" s="3">
        <f t="shared" si="15"/>
        <v>10.757648527170609</v>
      </c>
      <c r="I107" s="31">
        <f t="shared" si="14"/>
        <v>0.21465460467029041</v>
      </c>
      <c r="O107" s="3">
        <v>76</v>
      </c>
      <c r="P107" s="3">
        <v>64</v>
      </c>
    </row>
    <row r="108" spans="2:16" x14ac:dyDescent="0.25">
      <c r="B108" s="3">
        <v>136</v>
      </c>
      <c r="C108" s="3">
        <v>68</v>
      </c>
      <c r="D108" s="3">
        <v>136</v>
      </c>
      <c r="E108" s="3">
        <f t="shared" si="11"/>
        <v>4.3401605149362412</v>
      </c>
      <c r="F108" s="3">
        <f t="shared" si="12"/>
        <v>2.4055427630135577</v>
      </c>
      <c r="G108" s="3">
        <f t="shared" si="13"/>
        <v>8.6902623861441022</v>
      </c>
      <c r="H108" s="3">
        <f t="shared" si="15"/>
        <v>10.896381118424328</v>
      </c>
      <c r="I108" s="31">
        <f t="shared" si="14"/>
        <v>0.17848878522898926</v>
      </c>
      <c r="O108" s="3">
        <v>77</v>
      </c>
      <c r="P108" s="3">
        <v>63</v>
      </c>
    </row>
    <row r="109" spans="2:16" x14ac:dyDescent="0.25">
      <c r="B109" s="3">
        <v>137</v>
      </c>
      <c r="C109" s="3">
        <v>68.5</v>
      </c>
      <c r="D109" s="3">
        <v>137</v>
      </c>
      <c r="E109" s="3">
        <f t="shared" si="11"/>
        <v>4.3531107335182746</v>
      </c>
      <c r="F109" s="3">
        <f t="shared" si="12"/>
        <v>2.4069231219522673</v>
      </c>
      <c r="G109" s="3">
        <f t="shared" si="13"/>
        <v>8.4021387972622197</v>
      </c>
      <c r="H109" s="3">
        <f t="shared" si="15"/>
        <v>11.035114186062092</v>
      </c>
      <c r="I109" s="31">
        <f t="shared" si="14"/>
        <v>0.14554124958885206</v>
      </c>
      <c r="O109" s="3">
        <v>78</v>
      </c>
      <c r="P109" s="3">
        <v>64.5</v>
      </c>
    </row>
    <row r="110" spans="2:16" x14ac:dyDescent="0.25">
      <c r="B110" s="3">
        <v>138</v>
      </c>
      <c r="C110" s="3">
        <v>69</v>
      </c>
      <c r="D110" s="3">
        <v>138</v>
      </c>
      <c r="E110" s="3">
        <f t="shared" si="11"/>
        <v>4.3658953857747909</v>
      </c>
      <c r="F110" s="3">
        <f t="shared" si="12"/>
        <v>2.4082866101948581</v>
      </c>
      <c r="G110" s="3">
        <f t="shared" si="13"/>
        <v>8.1270704104207585</v>
      </c>
      <c r="H110" s="3">
        <f t="shared" si="15"/>
        <v>11.173847712011401</v>
      </c>
      <c r="I110" s="31">
        <f t="shared" si="14"/>
        <v>0.11616592309893659</v>
      </c>
      <c r="O110" s="3">
        <v>79</v>
      </c>
      <c r="P110" s="3">
        <v>70</v>
      </c>
    </row>
    <row r="111" spans="2:16" x14ac:dyDescent="0.25">
      <c r="B111" s="3">
        <v>139</v>
      </c>
      <c r="C111" s="3">
        <v>69.5</v>
      </c>
      <c r="D111" s="3">
        <v>139</v>
      </c>
      <c r="E111" s="3">
        <f t="shared" si="11"/>
        <v>4.3785186517944901</v>
      </c>
      <c r="F111" s="3">
        <f t="shared" si="12"/>
        <v>2.4096336443624469</v>
      </c>
      <c r="G111" s="3">
        <f t="shared" si="13"/>
        <v>7.8643109239823934</v>
      </c>
      <c r="H111" s="3">
        <f t="shared" si="15"/>
        <v>11.312581679101935</v>
      </c>
      <c r="I111" s="31">
        <f t="shared" si="14"/>
        <v>9.0581428642722783E-2</v>
      </c>
      <c r="O111" s="3">
        <v>80</v>
      </c>
      <c r="P111" s="3">
        <v>61.5</v>
      </c>
    </row>
    <row r="112" spans="2:16" x14ac:dyDescent="0.25">
      <c r="B112" s="3">
        <v>140</v>
      </c>
      <c r="C112" s="3">
        <v>70</v>
      </c>
      <c r="D112" s="3">
        <v>140</v>
      </c>
      <c r="E112" s="3">
        <f t="shared" si="11"/>
        <v>4.3909845553340974</v>
      </c>
      <c r="F112" s="3">
        <f t="shared" si="12"/>
        <v>2.4109646257206578</v>
      </c>
      <c r="G112" s="3">
        <f t="shared" si="13"/>
        <v>7.6131653279752109</v>
      </c>
      <c r="H112" s="3">
        <f t="shared" si="15"/>
        <v>11.451316071009817</v>
      </c>
      <c r="I112" s="31">
        <f t="shared" si="14"/>
        <v>6.8857405891646795E-2</v>
      </c>
      <c r="O112" s="3">
        <v>81</v>
      </c>
      <c r="P112" s="3">
        <v>68</v>
      </c>
    </row>
    <row r="113" spans="2:16" x14ac:dyDescent="0.25">
      <c r="B113" s="3">
        <v>141</v>
      </c>
      <c r="C113" s="3">
        <v>70.5</v>
      </c>
      <c r="D113" s="3">
        <v>141</v>
      </c>
      <c r="E113" s="3">
        <f t="shared" si="11"/>
        <v>4.403296971518059</v>
      </c>
      <c r="F113" s="3">
        <f t="shared" si="12"/>
        <v>2.412279940927744</v>
      </c>
      <c r="G113" s="3">
        <f t="shared" si="13"/>
        <v>7.3729858002528328</v>
      </c>
      <c r="H113" s="3">
        <f t="shared" si="15"/>
        <v>11.590050872206325</v>
      </c>
      <c r="I113" s="31">
        <f t="shared" si="14"/>
        <v>5.091257670785998E-2</v>
      </c>
      <c r="O113" s="3">
        <v>82</v>
      </c>
      <c r="P113" s="3">
        <v>64.5</v>
      </c>
    </row>
    <row r="114" spans="2:16" x14ac:dyDescent="0.25">
      <c r="B114" s="3">
        <v>142</v>
      </c>
      <c r="C114" s="3">
        <v>71</v>
      </c>
      <c r="D114" s="3">
        <v>142</v>
      </c>
      <c r="E114" s="3">
        <f t="shared" si="11"/>
        <v>4.4154596340699674</v>
      </c>
      <c r="F114" s="3">
        <f t="shared" si="12"/>
        <v>2.4135799627376024</v>
      </c>
      <c r="G114" s="3">
        <f t="shared" si="13"/>
        <v>7.143167976191692</v>
      </c>
      <c r="H114" s="3">
        <f t="shared" si="15"/>
        <v>11.728786067909937</v>
      </c>
      <c r="I114" s="31">
        <f t="shared" si="14"/>
        <v>3.6525664579897588E-2</v>
      </c>
      <c r="O114" s="3">
        <v>83</v>
      </c>
      <c r="P114" s="3">
        <v>69</v>
      </c>
    </row>
    <row r="115" spans="2:16" x14ac:dyDescent="0.25">
      <c r="B115" s="3">
        <v>143</v>
      </c>
      <c r="C115" s="3">
        <v>71.5</v>
      </c>
      <c r="D115" s="3">
        <v>143</v>
      </c>
      <c r="E115" s="3">
        <f t="shared" si="11"/>
        <v>4.4274761421094784</v>
      </c>
      <c r="F115" s="3">
        <f t="shared" si="12"/>
        <v>2.4148650506609104</v>
      </c>
      <c r="G115" s="3">
        <f t="shared" si="13"/>
        <v>6.9231475539102219</v>
      </c>
      <c r="H115" s="3">
        <f t="shared" si="15"/>
        <v>11.86752164404203</v>
      </c>
      <c r="I115" s="31">
        <f t="shared" si="14"/>
        <v>2.5358548038141082E-2</v>
      </c>
      <c r="O115" s="3">
        <v>84</v>
      </c>
      <c r="P115" s="3">
        <v>69</v>
      </c>
    </row>
    <row r="116" spans="2:16" x14ac:dyDescent="0.25">
      <c r="B116" s="3">
        <v>144</v>
      </c>
      <c r="C116" s="3">
        <v>72</v>
      </c>
      <c r="D116" s="3">
        <v>144</v>
      </c>
      <c r="E116" s="3">
        <f t="shared" si="11"/>
        <v>4.4393499665456737</v>
      </c>
      <c r="F116" s="3">
        <f t="shared" si="12"/>
        <v>2.4161355515873444</v>
      </c>
      <c r="G116" s="3">
        <f t="shared" si="13"/>
        <v>6.7123972012620579</v>
      </c>
      <c r="H116" s="3">
        <f t="shared" si="15"/>
        <v>12.006257587185557</v>
      </c>
      <c r="I116" s="31">
        <f t="shared" si="14"/>
        <v>1.6989166493184493E-2</v>
      </c>
      <c r="O116" s="3">
        <v>85</v>
      </c>
      <c r="P116" s="3">
        <v>62</v>
      </c>
    </row>
    <row r="117" spans="2:16" x14ac:dyDescent="0.25">
      <c r="B117" s="3">
        <v>145</v>
      </c>
      <c r="C117" s="3">
        <v>72.5</v>
      </c>
      <c r="D117" s="3">
        <v>145</v>
      </c>
      <c r="E117" s="3">
        <f t="shared" si="11"/>
        <v>4.4510844560952876</v>
      </c>
      <c r="F117" s="3">
        <f t="shared" si="12"/>
        <v>2.4173918003716075</v>
      </c>
      <c r="G117" s="3">
        <f t="shared" si="13"/>
        <v>6.510423734600927</v>
      </c>
      <c r="H117" s="3">
        <f t="shared" si="15"/>
        <v>12.144993884546739</v>
      </c>
      <c r="I117" s="31">
        <f t="shared" si="14"/>
        <v>1.0950086576239304E-2</v>
      </c>
      <c r="O117" s="3">
        <v>86</v>
      </c>
      <c r="P117" s="3">
        <v>72</v>
      </c>
    </row>
    <row r="118" spans="2:16" x14ac:dyDescent="0.25">
      <c r="B118" s="3">
        <v>146</v>
      </c>
      <c r="C118" s="3">
        <v>73</v>
      </c>
      <c r="D118" s="3">
        <v>146</v>
      </c>
      <c r="E118" s="3">
        <f t="shared" si="11"/>
        <v>4.4626828429519065</v>
      </c>
      <c r="F118" s="3">
        <f t="shared" si="12"/>
        <v>2.4186341203857564</v>
      </c>
      <c r="G118" s="3">
        <f t="shared" si="13"/>
        <v>6.3167655426059639</v>
      </c>
      <c r="H118" s="3">
        <f t="shared" si="15"/>
        <v>12.283730523919203</v>
      </c>
      <c r="I118" s="31">
        <f t="shared" si="14"/>
        <v>6.7676753350303098E-3</v>
      </c>
      <c r="O118" s="3">
        <v>87</v>
      </c>
      <c r="P118" s="3">
        <v>64.5</v>
      </c>
    </row>
    <row r="119" spans="2:16" x14ac:dyDescent="0.25">
      <c r="B119" s="3">
        <v>147</v>
      </c>
      <c r="C119" s="3">
        <v>73.5</v>
      </c>
      <c r="D119" s="3">
        <v>147</v>
      </c>
      <c r="E119" s="3">
        <f t="shared" si="11"/>
        <v>4.4741482481301489</v>
      </c>
      <c r="F119" s="3">
        <f t="shared" si="12"/>
        <v>2.4198628240401425</v>
      </c>
      <c r="G119" s="3">
        <f t="shared" si="13"/>
        <v>6.1309902313539544</v>
      </c>
      <c r="H119" s="3">
        <f t="shared" si="15"/>
        <v>12.422467493650794</v>
      </c>
      <c r="I119" s="31">
        <f t="shared" si="14"/>
        <v>3.996804265924303E-3</v>
      </c>
      <c r="O119" s="3">
        <v>88</v>
      </c>
      <c r="P119" s="3">
        <v>69.5</v>
      </c>
    </row>
    <row r="120" spans="2:16" x14ac:dyDescent="0.25">
      <c r="B120" s="3">
        <v>148</v>
      </c>
      <c r="C120" s="3">
        <v>74</v>
      </c>
      <c r="D120" s="3">
        <v>148</v>
      </c>
      <c r="E120" s="3">
        <f t="shared" si="11"/>
        <v>4.4854836865069387</v>
      </c>
      <c r="F120" s="3">
        <f t="shared" si="12"/>
        <v>2.4210782132750737</v>
      </c>
      <c r="G120" s="3">
        <f t="shared" si="13"/>
        <v>5.9526924693786345</v>
      </c>
      <c r="H120" s="3">
        <f t="shared" si="15"/>
        <v>12.561204782612357</v>
      </c>
      <c r="I120" s="31">
        <f t="shared" si="14"/>
        <v>2.2469963583237051E-3</v>
      </c>
      <c r="O120" s="3">
        <v>89</v>
      </c>
      <c r="P120" s="3">
        <v>65</v>
      </c>
    </row>
    <row r="121" spans="2:16" x14ac:dyDescent="0.25">
      <c r="B121" s="3">
        <v>149</v>
      </c>
      <c r="C121" s="3">
        <v>74.5</v>
      </c>
      <c r="D121" s="3">
        <v>149</v>
      </c>
      <c r="E121" s="3">
        <f t="shared" si="11"/>
        <v>4.4966920715802381</v>
      </c>
      <c r="F121" s="3">
        <f t="shared" si="12"/>
        <v>2.4222805800251623</v>
      </c>
      <c r="G121" s="3">
        <f t="shared" si="13"/>
        <v>5.7814920137127901</v>
      </c>
      <c r="H121" s="3">
        <f t="shared" si="15"/>
        <v>12.69994238016883</v>
      </c>
      <c r="I121" s="31">
        <f t="shared" si="14"/>
        <v>1.1977212637422907E-3</v>
      </c>
      <c r="O121" s="3">
        <v>90</v>
      </c>
      <c r="P121" s="3">
        <v>67</v>
      </c>
    </row>
    <row r="122" spans="2:16" x14ac:dyDescent="0.25">
      <c r="B122" s="3">
        <v>150</v>
      </c>
      <c r="C122" s="3">
        <v>75</v>
      </c>
      <c r="D122" s="3">
        <v>150</v>
      </c>
      <c r="E122" s="3">
        <f t="shared" si="11"/>
        <v>4.5077762199640334</v>
      </c>
      <c r="F122" s="3">
        <f t="shared" si="12"/>
        <v>2.4234702066581595</v>
      </c>
      <c r="G122" s="3">
        <f t="shared" si="13"/>
        <v>5.6170318999022673</v>
      </c>
      <c r="H122" s="3">
        <f t="shared" si="15"/>
        <v>12.838680276152127</v>
      </c>
      <c r="I122" s="31">
        <f t="shared" si="14"/>
        <v>6.0269389943812257E-4</v>
      </c>
      <c r="O122" s="3">
        <v>91</v>
      </c>
      <c r="P122" s="3">
        <v>71</v>
      </c>
    </row>
    <row r="123" spans="2:16" x14ac:dyDescent="0.25">
      <c r="B123" s="3">
        <v>151</v>
      </c>
      <c r="C123" s="3">
        <v>75.5</v>
      </c>
      <c r="D123" s="3">
        <v>151</v>
      </c>
      <c r="E123" s="3">
        <f t="shared" si="11"/>
        <v>4.5187388556369283</v>
      </c>
      <c r="F123" s="3">
        <f t="shared" si="12"/>
        <v>2.4246473663899377</v>
      </c>
      <c r="G123" s="3">
        <f t="shared" si="13"/>
        <v>5.4589767807466094</v>
      </c>
      <c r="H123" s="3">
        <f t="shared" si="15"/>
        <v>12.977418460835764</v>
      </c>
      <c r="I123" s="31">
        <f t="shared" si="14"/>
        <v>2.8498219714412354E-4</v>
      </c>
      <c r="O123" s="3">
        <v>92</v>
      </c>
      <c r="P123" s="3">
        <v>65</v>
      </c>
    </row>
    <row r="124" spans="2:16" x14ac:dyDescent="0.25">
      <c r="B124" s="3">
        <v>152</v>
      </c>
      <c r="C124" s="3">
        <v>76</v>
      </c>
      <c r="D124" s="3">
        <v>152</v>
      </c>
      <c r="E124" s="3">
        <f t="shared" si="11"/>
        <v>4.5295826139603648</v>
      </c>
      <c r="F124" s="3">
        <f t="shared" si="12"/>
        <v>2.4258123236771691</v>
      </c>
      <c r="G124" s="3">
        <f t="shared" si="13"/>
        <v>5.3070114000862985</v>
      </c>
      <c r="H124" s="3">
        <f t="shared" si="15"/>
        <v>13.1161569249112</v>
      </c>
      <c r="I124" s="31">
        <f t="shared" si="14"/>
        <v>1.2600028101572569E-4</v>
      </c>
      <c r="O124" s="3">
        <v>93</v>
      </c>
      <c r="P124" s="3">
        <v>57</v>
      </c>
    </row>
    <row r="125" spans="2:16" x14ac:dyDescent="0.25">
      <c r="B125" s="3">
        <v>153</v>
      </c>
      <c r="C125" s="3">
        <v>76.5</v>
      </c>
      <c r="D125" s="3">
        <v>153</v>
      </c>
      <c r="E125" s="3">
        <f t="shared" si="11"/>
        <v>4.5403100454813146</v>
      </c>
      <c r="F125" s="3">
        <f t="shared" si="12"/>
        <v>2.4269653345891222</v>
      </c>
      <c r="G125" s="3">
        <f t="shared" si="13"/>
        <v>5.1608391893460839</v>
      </c>
      <c r="H125" s="3">
        <f t="shared" si="15"/>
        <v>13.254895659465516</v>
      </c>
      <c r="I125" s="31">
        <f t="shared" si="14"/>
        <v>5.1815964071444398E-5</v>
      </c>
      <c r="O125" s="3">
        <v>94</v>
      </c>
      <c r="P125" s="3">
        <v>65</v>
      </c>
    </row>
    <row r="126" spans="2:16" x14ac:dyDescent="0.25">
      <c r="B126" s="3">
        <v>154</v>
      </c>
      <c r="C126" s="3">
        <v>77</v>
      </c>
      <c r="D126" s="3">
        <v>154</v>
      </c>
      <c r="E126" s="3">
        <f t="shared" si="11"/>
        <v>4.5509236195331528</v>
      </c>
      <c r="F126" s="3">
        <f t="shared" si="12"/>
        <v>2.4281066471598978</v>
      </c>
      <c r="G126" s="3">
        <f t="shared" si="13"/>
        <v>5.020180975779704</v>
      </c>
      <c r="H126" s="3">
        <f t="shared" si="15"/>
        <v>13.393634655960888</v>
      </c>
      <c r="I126" s="31">
        <f t="shared" si="14"/>
        <v>1.9708031972376361E-5</v>
      </c>
      <c r="O126" s="3">
        <v>95</v>
      </c>
      <c r="P126" s="3">
        <v>57</v>
      </c>
    </row>
    <row r="127" spans="2:16" x14ac:dyDescent="0.25">
      <c r="B127" s="3">
        <v>155</v>
      </c>
      <c r="C127" s="3">
        <v>77.5</v>
      </c>
      <c r="D127" s="3">
        <v>155</v>
      </c>
      <c r="E127" s="3">
        <f t="shared" si="11"/>
        <v>4.5614257276474479</v>
      </c>
      <c r="F127" s="3">
        <f t="shared" si="12"/>
        <v>2.4292365017223232</v>
      </c>
      <c r="G127" s="3">
        <f t="shared" si="13"/>
        <v>4.8847737924603853</v>
      </c>
      <c r="H127" s="3">
        <f t="shared" si="15"/>
        <v>13.53237390621471</v>
      </c>
      <c r="I127" s="31">
        <f t="shared" si="14"/>
        <v>6.8911978561292386E-6</v>
      </c>
      <c r="O127" s="3">
        <v>96</v>
      </c>
      <c r="P127" s="3">
        <v>69</v>
      </c>
    </row>
    <row r="128" spans="2:16" x14ac:dyDescent="0.25">
      <c r="B128" s="3">
        <v>156</v>
      </c>
      <c r="C128" s="3">
        <v>78</v>
      </c>
      <c r="D128" s="3">
        <v>156</v>
      </c>
      <c r="E128" s="3">
        <f t="shared" si="11"/>
        <v>4.5718186867884389</v>
      </c>
      <c r="F128" s="3">
        <f t="shared" si="12"/>
        <v>2.4303551312246516</v>
      </c>
      <c r="G128" s="3">
        <f t="shared" si="13"/>
        <v>4.7543697810426933</v>
      </c>
      <c r="H128" s="3">
        <f t="shared" si="15"/>
        <v>13.671113402381705</v>
      </c>
      <c r="I128" s="31">
        <f t="shared" si="14"/>
        <v>2.2010380494874582E-6</v>
      </c>
      <c r="O128" s="3">
        <v>97</v>
      </c>
      <c r="P128" s="3">
        <v>64</v>
      </c>
    </row>
    <row r="129" spans="2:16" x14ac:dyDescent="0.25">
      <c r="B129" s="3">
        <v>157</v>
      </c>
      <c r="C129" s="3">
        <v>78.5</v>
      </c>
      <c r="D129" s="3">
        <v>157</v>
      </c>
      <c r="E129" s="3">
        <f t="shared" si="11"/>
        <v>4.5821047424211674</v>
      </c>
      <c r="F129" s="3">
        <f t="shared" si="12"/>
        <v>2.4314627615311082</v>
      </c>
      <c r="G129" s="3">
        <f t="shared" si="13"/>
        <v>4.6287351791948774</v>
      </c>
      <c r="H129" s="3">
        <f t="shared" si="15"/>
        <v>13.809853136936411</v>
      </c>
      <c r="I129" s="31">
        <f t="shared" si="14"/>
        <v>6.3777403458420423E-7</v>
      </c>
      <c r="O129" s="3">
        <v>98</v>
      </c>
      <c r="P129" s="3">
        <v>65.5</v>
      </c>
    </row>
    <row r="130" spans="2:16" x14ac:dyDescent="0.25">
      <c r="B130" s="3">
        <v>158</v>
      </c>
      <c r="C130" s="3">
        <v>79</v>
      </c>
      <c r="D130" s="3">
        <v>158</v>
      </c>
      <c r="E130" s="3">
        <f t="shared" si="11"/>
        <v>4.5922860714234046</v>
      </c>
      <c r="F130" s="3">
        <f t="shared" si="12"/>
        <v>2.4325596117072683</v>
      </c>
      <c r="G130" s="3">
        <f t="shared" si="13"/>
        <v>4.5076493853834325</v>
      </c>
      <c r="H130" s="3">
        <f t="shared" si="15"/>
        <v>13.948593102657181</v>
      </c>
      <c r="I130" s="31">
        <f t="shared" si="14"/>
        <v>1.6643427946938516E-7</v>
      </c>
      <c r="O130" s="3">
        <v>99</v>
      </c>
      <c r="P130" s="3">
        <v>64</v>
      </c>
    </row>
    <row r="131" spans="2:16" x14ac:dyDescent="0.25">
      <c r="B131" s="3">
        <v>159</v>
      </c>
      <c r="C131" s="3">
        <v>79.5</v>
      </c>
      <c r="D131" s="3">
        <v>159</v>
      </c>
      <c r="E131" s="3">
        <f t="shared" si="11"/>
        <v>4.6023647848508338</v>
      </c>
      <c r="F131" s="3">
        <f t="shared" si="12"/>
        <v>2.4336458942911809</v>
      </c>
      <c r="G131" s="3">
        <f t="shared" si="13"/>
        <v>4.3909040943900512</v>
      </c>
      <c r="H131" s="3">
        <f t="shared" si="15"/>
        <v>14.087333292611094</v>
      </c>
      <c r="I131" s="31">
        <f t="shared" si="14"/>
        <v>3.8813237512869136E-8</v>
      </c>
      <c r="O131" s="3">
        <v>100</v>
      </c>
      <c r="P131" s="3">
        <v>60.5</v>
      </c>
    </row>
    <row r="132" spans="2:16" x14ac:dyDescent="0.25">
      <c r="B132" s="3">
        <v>160</v>
      </c>
      <c r="C132" s="3">
        <v>80</v>
      </c>
      <c r="D132" s="3">
        <v>160</v>
      </c>
      <c r="E132" s="3">
        <f t="shared" si="11"/>
        <v>4.6123429305642683</v>
      </c>
      <c r="F132" s="3">
        <f t="shared" si="12"/>
        <v>2.4347218155510797</v>
      </c>
      <c r="G132" s="3">
        <f t="shared" si="13"/>
        <v>4.2783024975673838</v>
      </c>
      <c r="H132" s="3">
        <f t="shared" si="15"/>
        <v>14.226073700139514</v>
      </c>
      <c r="I132" s="31">
        <f t="shared" si="14"/>
        <v>8.0220523557272827E-9</v>
      </c>
      <c r="O132" s="3">
        <v>101</v>
      </c>
      <c r="P132" s="3">
        <v>65</v>
      </c>
    </row>
    <row r="133" spans="2:16" x14ac:dyDescent="0.25">
      <c r="B133" s="3">
        <v>161</v>
      </c>
      <c r="C133" s="3">
        <v>80.5</v>
      </c>
      <c r="D133" s="3">
        <v>161</v>
      </c>
      <c r="E133" s="3">
        <f t="shared" si="11"/>
        <v>4.6222224957270903</v>
      </c>
      <c r="F133" s="3">
        <f t="shared" si="12"/>
        <v>2.4357875757304717</v>
      </c>
      <c r="G133" s="3">
        <f t="shared" si="13"/>
        <v>4.1696585424016046</v>
      </c>
      <c r="H133" s="3">
        <f t="shared" si="15"/>
        <v>14.364814318844752</v>
      </c>
      <c r="I133" s="31">
        <f t="shared" si="14"/>
        <v>1.4565925132714597E-9</v>
      </c>
      <c r="O133" s="3">
        <v>102</v>
      </c>
      <c r="P133" s="3">
        <v>72</v>
      </c>
    </row>
    <row r="134" spans="2:16" x14ac:dyDescent="0.25">
      <c r="B134" s="3">
        <v>162</v>
      </c>
      <c r="C134" s="3">
        <v>81</v>
      </c>
      <c r="D134" s="3">
        <v>162</v>
      </c>
      <c r="E134" s="3">
        <f t="shared" si="11"/>
        <v>4.6320054091805147</v>
      </c>
      <c r="F134" s="3">
        <f t="shared" si="12"/>
        <v>2.4368433692813447</v>
      </c>
      <c r="G134" s="3">
        <f t="shared" si="13"/>
        <v>4.0647962464533824</v>
      </c>
      <c r="H134" s="3">
        <f t="shared" si="15"/>
        <v>14.503555142577442</v>
      </c>
      <c r="I134" s="31">
        <f t="shared" si="14"/>
        <v>2.3018376094086079E-10</v>
      </c>
      <c r="O134" s="3">
        <v>103</v>
      </c>
      <c r="P134" s="3">
        <v>63</v>
      </c>
    </row>
    <row r="135" spans="2:16" x14ac:dyDescent="0.25">
      <c r="B135" s="3">
        <v>163</v>
      </c>
      <c r="C135" s="3">
        <v>81.5</v>
      </c>
      <c r="D135" s="3">
        <v>163</v>
      </c>
      <c r="E135" s="3">
        <f t="shared" si="11"/>
        <v>4.6416935437037941</v>
      </c>
      <c r="F135" s="3">
        <f t="shared" si="12"/>
        <v>2.4378893850861716</v>
      </c>
      <c r="G135" s="3">
        <f t="shared" si="13"/>
        <v>3.9635490612016895</v>
      </c>
      <c r="H135" s="3">
        <f t="shared" si="15"/>
        <v>14.642296165424545</v>
      </c>
      <c r="I135" s="31">
        <f t="shared" si="14"/>
        <v>3.1345703810359282E-11</v>
      </c>
      <c r="O135" s="3">
        <v>104</v>
      </c>
      <c r="P135" s="3">
        <v>49</v>
      </c>
    </row>
    <row r="136" spans="2:16" x14ac:dyDescent="0.25">
      <c r="B136" s="3">
        <v>164</v>
      </c>
      <c r="C136" s="3">
        <v>82</v>
      </c>
      <c r="D136" s="3">
        <v>164</v>
      </c>
      <c r="E136" s="3">
        <f t="shared" si="11"/>
        <v>4.6512887181659881</v>
      </c>
      <c r="F136" s="3">
        <f t="shared" si="12"/>
        <v>2.4389258066693569</v>
      </c>
      <c r="G136" s="3">
        <f t="shared" si="13"/>
        <v>3.8657592817222337</v>
      </c>
      <c r="H136" s="3">
        <f t="shared" si="15"/>
        <v>14.781037381698116</v>
      </c>
      <c r="I136" s="31">
        <f t="shared" si="14"/>
        <v>3.6396441416286507E-12</v>
      </c>
      <c r="O136" s="3">
        <v>105</v>
      </c>
      <c r="P136" s="3">
        <v>62</v>
      </c>
    </row>
    <row r="137" spans="2:16" x14ac:dyDescent="0.25">
      <c r="B137" s="3">
        <v>165</v>
      </c>
      <c r="C137" s="3">
        <v>82.5</v>
      </c>
      <c r="D137" s="3">
        <v>165</v>
      </c>
      <c r="E137" s="3">
        <f t="shared" si="11"/>
        <v>4.6607926995754667</v>
      </c>
      <c r="F137" s="3">
        <f t="shared" si="12"/>
        <v>2.4399528123987233</v>
      </c>
      <c r="G137" s="3">
        <f t="shared" si="13"/>
        <v>3.7712774984989532</v>
      </c>
      <c r="H137" s="3">
        <f t="shared" si="15"/>
        <v>14.919778785924755</v>
      </c>
      <c r="I137" s="31">
        <f t="shared" si="14"/>
        <v>3.5638159090467525E-13</v>
      </c>
      <c r="O137" s="3">
        <v>106</v>
      </c>
      <c r="P137" s="3">
        <v>57</v>
      </c>
    </row>
    <row r="138" spans="2:16" x14ac:dyDescent="0.25">
      <c r="B138" s="3">
        <v>166</v>
      </c>
      <c r="C138" s="3">
        <v>83</v>
      </c>
      <c r="D138" s="3">
        <v>166</v>
      </c>
      <c r="E138" s="3">
        <f t="shared" si="11"/>
        <v>4.6702072050329431</v>
      </c>
      <c r="F138" s="3">
        <f t="shared" si="12"/>
        <v>2.440970575677591</v>
      </c>
      <c r="G138" s="3">
        <f t="shared" si="13"/>
        <v>3.6799620879975614</v>
      </c>
      <c r="H138" s="3">
        <f t="shared" si="15"/>
        <v>15.058520372835574</v>
      </c>
      <c r="I138" s="31">
        <f t="shared" si="14"/>
        <v>2.9087843245179101E-14</v>
      </c>
      <c r="O138" s="3">
        <v>107</v>
      </c>
      <c r="P138" s="3">
        <v>70.5</v>
      </c>
    </row>
    <row r="139" spans="2:16" x14ac:dyDescent="0.25">
      <c r="B139" s="3">
        <v>167</v>
      </c>
      <c r="C139" s="3">
        <v>83.5</v>
      </c>
      <c r="D139" s="3">
        <v>167</v>
      </c>
      <c r="E139" s="3">
        <f t="shared" si="11"/>
        <v>4.6795339035934251</v>
      </c>
      <c r="F139" s="3">
        <f t="shared" si="12"/>
        <v>2.441979265127983</v>
      </c>
      <c r="G139" s="3">
        <f t="shared" si="13"/>
        <v>3.5916787389284552</v>
      </c>
      <c r="H139" s="3">
        <f t="shared" si="15"/>
        <v>15.197262137356663</v>
      </c>
      <c r="I139" s="31">
        <f t="shared" si="14"/>
        <v>1.9984014443252818E-15</v>
      </c>
      <c r="O139" s="3">
        <v>108</v>
      </c>
      <c r="P139" s="3">
        <v>72</v>
      </c>
    </row>
    <row r="140" spans="2:16" x14ac:dyDescent="0.25">
      <c r="B140" s="3">
        <v>168</v>
      </c>
      <c r="C140" s="3">
        <v>84</v>
      </c>
      <c r="D140" s="3">
        <v>168</v>
      </c>
      <c r="E140" s="3">
        <f t="shared" si="11"/>
        <v>4.6887744180421329</v>
      </c>
      <c r="F140" s="3">
        <f t="shared" si="12"/>
        <v>2.4429790447654347</v>
      </c>
      <c r="G140" s="3">
        <f t="shared" si="13"/>
        <v>3.5063000113957208</v>
      </c>
      <c r="H140" s="3">
        <f t="shared" si="15"/>
        <v>15.336004074600186</v>
      </c>
      <c r="I140" s="31">
        <f t="shared" si="14"/>
        <v>0</v>
      </c>
      <c r="O140" s="3">
        <v>109</v>
      </c>
      <c r="P140" s="3">
        <v>65</v>
      </c>
    </row>
    <row r="141" spans="2:16" x14ac:dyDescent="0.25">
      <c r="B141" s="3">
        <v>169</v>
      </c>
      <c r="C141" s="3">
        <v>84.5</v>
      </c>
      <c r="D141" s="3">
        <v>169</v>
      </c>
      <c r="E141" s="3">
        <f t="shared" si="11"/>
        <v>4.6979303265891144</v>
      </c>
      <c r="F141" s="3">
        <f t="shared" si="12"/>
        <v>2.4439700741658679</v>
      </c>
      <c r="G141" s="3">
        <f t="shared" si="13"/>
        <v>3.4237049263724977</v>
      </c>
      <c r="H141" s="3">
        <f t="shared" si="15"/>
        <v>15.474746179856067</v>
      </c>
      <c r="I141" s="31">
        <f t="shared" si="14"/>
        <v>0</v>
      </c>
      <c r="O141" s="3">
        <v>110</v>
      </c>
      <c r="P141" s="3">
        <v>66</v>
      </c>
    </row>
    <row r="142" spans="2:16" x14ac:dyDescent="0.25">
      <c r="B142" s="3">
        <v>170</v>
      </c>
      <c r="C142" s="3">
        <v>85</v>
      </c>
      <c r="D142" s="3">
        <v>170</v>
      </c>
      <c r="E142" s="3">
        <f t="shared" si="11"/>
        <v>4.7070031644869861</v>
      </c>
      <c r="F142" s="3">
        <f t="shared" si="12"/>
        <v>2.4449525086249682</v>
      </c>
      <c r="G142" s="3">
        <f t="shared" si="13"/>
        <v>3.3437785831632634</v>
      </c>
      <c r="H142" s="3">
        <f t="shared" si="15"/>
        <v>15.613488448583814</v>
      </c>
      <c r="I142" s="31">
        <f t="shared" si="14"/>
        <v>0</v>
      </c>
      <c r="O142" s="3">
        <v>111</v>
      </c>
      <c r="P142" s="3">
        <v>65.5</v>
      </c>
    </row>
    <row r="143" spans="2:16" x14ac:dyDescent="0.25">
      <c r="B143" s="3">
        <v>171</v>
      </c>
      <c r="C143" s="3">
        <v>85.5</v>
      </c>
      <c r="D143" s="3">
        <v>171</v>
      </c>
      <c r="E143" s="3">
        <f t="shared" si="11"/>
        <v>4.7159944255759427</v>
      </c>
      <c r="F143" s="3">
        <f t="shared" si="12"/>
        <v>2.4459264993104481</v>
      </c>
      <c r="G143" s="3">
        <f t="shared" si="13"/>
        <v>3.2664118027134483</v>
      </c>
      <c r="H143" s="3">
        <f t="shared" si="15"/>
        <v>15.75223087640493</v>
      </c>
      <c r="I143" s="31">
        <f t="shared" si="14"/>
        <v>0</v>
      </c>
      <c r="O143" s="3">
        <v>112</v>
      </c>
      <c r="P143" s="3">
        <v>64.5</v>
      </c>
    </row>
    <row r="144" spans="2:16" x14ac:dyDescent="0.25">
      <c r="B144" s="3">
        <v>172</v>
      </c>
      <c r="C144" s="3">
        <v>86</v>
      </c>
      <c r="D144" s="3">
        <v>172</v>
      </c>
      <c r="E144" s="3">
        <f t="shared" si="11"/>
        <v>4.7249055637599193</v>
      </c>
      <c r="F144" s="3">
        <f t="shared" si="12"/>
        <v>2.4468921934075953</v>
      </c>
      <c r="G144" s="3">
        <f t="shared" si="13"/>
        <v>3.1915007948076974</v>
      </c>
      <c r="H144" s="3">
        <f t="shared" si="15"/>
        <v>15.890973459096026</v>
      </c>
      <c r="I144" s="31">
        <f t="shared" si="14"/>
        <v>0</v>
      </c>
      <c r="O144" s="3">
        <v>113</v>
      </c>
      <c r="P144" s="3">
        <v>56.5</v>
      </c>
    </row>
    <row r="145" spans="2:16" x14ac:dyDescent="0.25">
      <c r="B145" s="3">
        <v>173</v>
      </c>
      <c r="C145" s="3">
        <v>86.5</v>
      </c>
      <c r="D145" s="3">
        <v>173</v>
      </c>
      <c r="E145" s="3">
        <f t="shared" si="11"/>
        <v>4.733737994417571</v>
      </c>
      <c r="F145" s="3">
        <f t="shared" si="12"/>
        <v>2.4478497342584395</v>
      </c>
      <c r="G145" s="3">
        <f t="shared" si="13"/>
        <v>3.1189468473621091</v>
      </c>
      <c r="H145" s="3">
        <f t="shared" si="15"/>
        <v>16.029716192581709</v>
      </c>
      <c r="I145" s="31">
        <f t="shared" si="14"/>
        <v>0</v>
      </c>
      <c r="O145" s="3">
        <v>114</v>
      </c>
      <c r="P145" s="3">
        <v>65</v>
      </c>
    </row>
    <row r="146" spans="2:16" x14ac:dyDescent="0.25">
      <c r="B146" s="3">
        <v>174</v>
      </c>
      <c r="C146" s="3">
        <v>87</v>
      </c>
      <c r="D146" s="3">
        <v>174</v>
      </c>
      <c r="E146" s="3">
        <f t="shared" si="11"/>
        <v>4.7424930957514766</v>
      </c>
      <c r="F146" s="3">
        <f t="shared" si="12"/>
        <v>2.4487992614948855</v>
      </c>
      <c r="G146" s="3">
        <f t="shared" si="13"/>
        <v>3.0486560361653696</v>
      </c>
      <c r="H146" s="3">
        <f t="shared" si="15"/>
        <v>16.168459072928314</v>
      </c>
      <c r="I146" s="31">
        <f t="shared" si="14"/>
        <v>0</v>
      </c>
      <c r="O146" s="3">
        <v>115</v>
      </c>
      <c r="P146" s="3">
        <v>67.5</v>
      </c>
    </row>
    <row r="147" spans="2:16" x14ac:dyDescent="0.25">
      <c r="B147" s="3">
        <v>175</v>
      </c>
      <c r="C147" s="3">
        <v>87.5</v>
      </c>
      <c r="D147" s="3">
        <v>175</v>
      </c>
      <c r="E147" s="3">
        <f t="shared" si="11"/>
        <v>4.7511722100787939</v>
      </c>
      <c r="F147" s="3">
        <f t="shared" si="12"/>
        <v>2.4497409111661184</v>
      </c>
      <c r="G147" s="3">
        <f t="shared" si="13"/>
        <v>2.9805389535589182</v>
      </c>
      <c r="H147" s="3">
        <f t="shared" si="15"/>
        <v>16.307202096337747</v>
      </c>
      <c r="I147" s="31">
        <f t="shared" si="14"/>
        <v>0</v>
      </c>
      <c r="O147" s="3">
        <v>116</v>
      </c>
      <c r="P147" s="3">
        <v>69.5</v>
      </c>
    </row>
    <row r="148" spans="2:16" x14ac:dyDescent="0.25">
      <c r="B148" s="3">
        <v>176</v>
      </c>
      <c r="C148" s="3">
        <v>88</v>
      </c>
      <c r="D148" s="3">
        <v>176</v>
      </c>
      <c r="E148" s="3">
        <f t="shared" si="11"/>
        <v>4.7597766450663865</v>
      </c>
      <c r="F148" s="3">
        <f t="shared" si="12"/>
        <v>2.45067481586057</v>
      </c>
      <c r="G148" s="3">
        <f t="shared" si="13"/>
        <v>2.9145104546698253</v>
      </c>
      <c r="H148" s="3">
        <f t="shared" si="15"/>
        <v>16.44594525914172</v>
      </c>
      <c r="I148" s="31">
        <f t="shared" si="14"/>
        <v>0</v>
      </c>
      <c r="O148" s="3">
        <v>117</v>
      </c>
      <c r="P148" s="3">
        <v>61</v>
      </c>
    </row>
    <row r="149" spans="2:16" x14ac:dyDescent="0.25">
      <c r="B149" s="3">
        <v>177</v>
      </c>
      <c r="C149" s="3">
        <v>88.5</v>
      </c>
      <c r="D149" s="3">
        <v>177</v>
      </c>
      <c r="E149" s="3">
        <f t="shared" si="11"/>
        <v>4.7683076749132622</v>
      </c>
      <c r="F149" s="3">
        <f t="shared" si="12"/>
        <v>2.4516011048227355</v>
      </c>
      <c r="G149" s="3">
        <f t="shared" si="13"/>
        <v>2.8504894199223387</v>
      </c>
      <c r="H149" s="3">
        <f t="shared" si="15"/>
        <v>16.584688557796294</v>
      </c>
      <c r="I149" s="31">
        <f t="shared" si="14"/>
        <v>0</v>
      </c>
      <c r="O149" s="3">
        <v>118</v>
      </c>
      <c r="P149" s="3">
        <v>67</v>
      </c>
    </row>
    <row r="150" spans="2:16" x14ac:dyDescent="0.25">
      <c r="B150" s="3">
        <v>178</v>
      </c>
      <c r="C150" s="3">
        <v>89</v>
      </c>
      <c r="D150" s="3">
        <v>178</v>
      </c>
      <c r="E150" s="3">
        <f t="shared" si="11"/>
        <v>4.7767665414830045</v>
      </c>
      <c r="F150" s="3">
        <f t="shared" si="12"/>
        <v>2.4525199040650851</v>
      </c>
      <c r="G150" s="3">
        <f t="shared" si="13"/>
        <v>2.7883985326563714</v>
      </c>
      <c r="H150" s="3">
        <f t="shared" si="15"/>
        <v>16.723431988876502</v>
      </c>
      <c r="I150" s="31">
        <f t="shared" si="14"/>
        <v>0</v>
      </c>
      <c r="O150" s="3">
        <v>119</v>
      </c>
      <c r="P150" s="3">
        <v>58.5</v>
      </c>
    </row>
    <row r="151" spans="2:16" x14ac:dyDescent="0.25">
      <c r="B151" s="3">
        <v>179</v>
      </c>
      <c r="C151" s="3">
        <v>89.5</v>
      </c>
      <c r="D151" s="3">
        <v>179</v>
      </c>
      <c r="E151" s="3">
        <f t="shared" si="11"/>
        <v>4.7851544553886995</v>
      </c>
      <c r="F151" s="3">
        <f t="shared" si="12"/>
        <v>2.453431336475326</v>
      </c>
      <c r="G151" s="3">
        <f t="shared" si="13"/>
        <v>2.7281640707747141</v>
      </c>
      <c r="H151" s="3">
        <f t="shared" si="15"/>
        <v>16.862175549071665</v>
      </c>
      <c r="I151" s="31">
        <f t="shared" si="14"/>
        <v>0</v>
      </c>
      <c r="O151" s="3">
        <v>120</v>
      </c>
      <c r="P151" s="3">
        <v>66</v>
      </c>
    </row>
    <row r="152" spans="2:16" x14ac:dyDescent="0.25">
      <c r="B152" s="3">
        <v>180</v>
      </c>
      <c r="C152" s="3">
        <v>90</v>
      </c>
      <c r="D152" s="3">
        <v>180</v>
      </c>
      <c r="E152" s="3">
        <f t="shared" si="11"/>
        <v>4.7934725970327525</v>
      </c>
      <c r="F152" s="3">
        <f t="shared" si="12"/>
        <v>2.4543355219192424</v>
      </c>
      <c r="G152" s="3">
        <f t="shared" si="13"/>
        <v>2.6697157114256753</v>
      </c>
      <c r="H152" s="3">
        <f t="shared" si="15"/>
        <v>17.00091923518038</v>
      </c>
      <c r="I152" s="31">
        <f t="shared" si="14"/>
        <v>0</v>
      </c>
      <c r="O152" s="3">
        <v>121</v>
      </c>
      <c r="P152" s="3">
        <v>65</v>
      </c>
    </row>
    <row r="153" spans="2:16" x14ac:dyDescent="0.25">
      <c r="B153" s="3">
        <v>181</v>
      </c>
      <c r="C153" s="3">
        <v>90.5</v>
      </c>
      <c r="D153" s="3">
        <v>181</v>
      </c>
      <c r="E153" s="3">
        <f t="shared" si="11"/>
        <v>4.8017221176037985</v>
      </c>
      <c r="F153" s="3">
        <f t="shared" si="12"/>
        <v>2.455232577339328</v>
      </c>
      <c r="G153" s="3">
        <f t="shared" si="13"/>
        <v>2.6129863478060558</v>
      </c>
      <c r="H153" s="3">
        <f t="shared" si="15"/>
        <v>17.139663044106275</v>
      </c>
      <c r="I153" s="31">
        <f t="shared" si="14"/>
        <v>0</v>
      </c>
      <c r="O153" s="3">
        <v>122</v>
      </c>
      <c r="P153" s="3">
        <v>71</v>
      </c>
    </row>
    <row r="154" spans="2:16" x14ac:dyDescent="0.25">
      <c r="B154" s="3">
        <v>182</v>
      </c>
      <c r="C154" s="3">
        <v>91</v>
      </c>
      <c r="D154" s="3">
        <v>182</v>
      </c>
      <c r="E154" s="3">
        <f t="shared" si="11"/>
        <v>4.8099041400328408</v>
      </c>
      <c r="F154" s="3">
        <f t="shared" si="12"/>
        <v>2.456122616849421</v>
      </c>
      <c r="G154" s="3">
        <f t="shared" si="13"/>
        <v>2.5579119172401645</v>
      </c>
      <c r="H154" s="3">
        <f t="shared" si="15"/>
        <v>17.278406972853556</v>
      </c>
      <c r="I154" s="31">
        <f t="shared" si="14"/>
        <v>0</v>
      </c>
      <c r="O154" s="3">
        <v>123</v>
      </c>
      <c r="P154" s="3">
        <v>61</v>
      </c>
    </row>
    <row r="155" spans="2:16" x14ac:dyDescent="0.25">
      <c r="B155" s="3">
        <v>183</v>
      </c>
      <c r="C155" s="3">
        <v>91.5</v>
      </c>
      <c r="D155" s="3">
        <v>183</v>
      </c>
      <c r="E155" s="3">
        <f t="shared" si="11"/>
        <v>4.8180197599105794</v>
      </c>
      <c r="F155" s="3">
        <f t="shared" si="12"/>
        <v>2.4570057518255282</v>
      </c>
      <c r="G155" s="3">
        <f t="shared" si="13"/>
        <v>2.5044312397559678</v>
      </c>
      <c r="H155" s="3">
        <f t="shared" si="15"/>
        <v>17.417151018523086</v>
      </c>
      <c r="I155" s="31">
        <f t="shared" si="14"/>
        <v>0</v>
      </c>
      <c r="O155" s="3">
        <v>124</v>
      </c>
      <c r="P155" s="3">
        <v>68</v>
      </c>
    </row>
    <row r="156" spans="2:16" x14ac:dyDescent="0.25">
      <c r="B156" s="3">
        <v>184</v>
      </c>
      <c r="C156" s="3">
        <v>92</v>
      </c>
      <c r="D156" s="3">
        <v>184</v>
      </c>
      <c r="E156" s="3">
        <f t="shared" si="11"/>
        <v>4.826070046367823</v>
      </c>
      <c r="F156" s="3">
        <f t="shared" si="12"/>
        <v>2.4578820909930319</v>
      </c>
      <c r="G156" s="3">
        <f t="shared" si="13"/>
        <v>2.4524858664388507</v>
      </c>
      <c r="H156" s="3">
        <f t="shared" si="15"/>
        <v>17.555895178308464</v>
      </c>
      <c r="I156" s="31">
        <f t="shared" si="14"/>
        <v>0</v>
      </c>
      <c r="O156" s="3">
        <v>125</v>
      </c>
      <c r="P156" s="3">
        <v>58</v>
      </c>
    </row>
    <row r="157" spans="2:16" x14ac:dyDescent="0.25">
      <c r="B157" s="3">
        <v>185</v>
      </c>
      <c r="C157" s="3">
        <v>92.5</v>
      </c>
      <c r="D157" s="3">
        <v>185</v>
      </c>
      <c r="E157" s="3">
        <f t="shared" si="11"/>
        <v>4.8340560429207393</v>
      </c>
      <c r="F157" s="3">
        <f t="shared" si="12"/>
        <v>2.4587517405104355</v>
      </c>
      <c r="G157" s="3">
        <f t="shared" si="13"/>
        <v>2.4020199368982098</v>
      </c>
      <c r="H157" s="3">
        <f t="shared" si="15"/>
        <v>17.694639449492431</v>
      </c>
      <c r="I157" s="31">
        <f t="shared" si="14"/>
        <v>0</v>
      </c>
      <c r="O157" s="3">
        <v>126</v>
      </c>
      <c r="P157" s="3">
        <v>59</v>
      </c>
    </row>
    <row r="158" spans="2:16" x14ac:dyDescent="0.25">
      <c r="B158" s="3">
        <v>186</v>
      </c>
      <c r="C158" s="3">
        <v>93</v>
      </c>
      <c r="D158" s="3">
        <v>186</v>
      </c>
      <c r="E158" s="3">
        <f t="shared" si="11"/>
        <v>4.8419787682826243</v>
      </c>
      <c r="F158" s="3">
        <f t="shared" si="12"/>
        <v>2.4596148040498291</v>
      </c>
      <c r="G158" s="3">
        <f t="shared" si="13"/>
        <v>2.352980045232056</v>
      </c>
      <c r="H158" s="3">
        <f t="shared" si="15"/>
        <v>17.833383829443207</v>
      </c>
      <c r="I158" s="31">
        <f t="shared" si="14"/>
        <v>0</v>
      </c>
      <c r="O158" s="3">
        <v>127</v>
      </c>
      <c r="P158" s="3">
        <v>71</v>
      </c>
    </row>
    <row r="159" spans="2:16" x14ac:dyDescent="0.25">
      <c r="B159" s="3">
        <v>187</v>
      </c>
      <c r="C159" s="3">
        <v>93.5</v>
      </c>
      <c r="D159" s="3">
        <v>187</v>
      </c>
      <c r="E159" s="3">
        <f t="shared" si="11"/>
        <v>4.8498392171437672</v>
      </c>
      <c r="F159" s="3">
        <f t="shared" si="12"/>
        <v>2.4604713828742137</v>
      </c>
      <c r="G159" s="3">
        <f t="shared" si="13"/>
        <v>2.3053151139208556</v>
      </c>
      <c r="H159" s="3">
        <f t="shared" si="15"/>
        <v>17.972128315611236</v>
      </c>
      <c r="I159" s="31">
        <f t="shared" si="14"/>
        <v>0</v>
      </c>
      <c r="O159" s="3">
        <v>128</v>
      </c>
      <c r="P159" s="3">
        <v>58.5</v>
      </c>
    </row>
    <row r="160" spans="2:16" x14ac:dyDescent="0.25">
      <c r="B160" s="3">
        <v>188</v>
      </c>
      <c r="C160" s="3">
        <v>94</v>
      </c>
      <c r="D160" s="3">
        <v>188</v>
      </c>
      <c r="E160" s="3">
        <f t="shared" si="11"/>
        <v>4.8576383609209</v>
      </c>
      <c r="F160" s="3">
        <f t="shared" si="12"/>
        <v>2.4613215759118412</v>
      </c>
      <c r="G160" s="3">
        <f t="shared" si="13"/>
        <v>2.2589762751239091</v>
      </c>
      <c r="H160" s="3">
        <f t="shared" si="15"/>
        <v>18.110872905526012</v>
      </c>
      <c r="I160" s="31">
        <f t="shared" si="14"/>
        <v>0</v>
      </c>
      <c r="O160" s="3">
        <v>129</v>
      </c>
      <c r="P160" s="3">
        <v>66.5</v>
      </c>
    </row>
    <row r="161" spans="2:16" x14ac:dyDescent="0.25">
      <c r="B161" s="3">
        <v>189</v>
      </c>
      <c r="C161" s="3">
        <v>94.5</v>
      </c>
      <c r="D161" s="3">
        <v>189</v>
      </c>
      <c r="E161" s="3">
        <f t="shared" ref="E161:E172" si="16">LN(B161-$N$6)</f>
        <v>4.8653771484776458</v>
      </c>
      <c r="F161" s="3">
        <f t="shared" ref="F161:F172" si="17">EXP($N$4+$N$5*E161)</f>
        <v>2.4621654798276964</v>
      </c>
      <c r="G161" s="3">
        <f t="shared" ref="G161:G172" si="18">EXP($N$2+$N$3*E161)</f>
        <v>2.2139167588903685</v>
      </c>
      <c r="H161" s="3">
        <f t="shared" si="15"/>
        <v>18.249617596793133</v>
      </c>
      <c r="I161" s="31">
        <f t="shared" ref="I161:I172" si="19">1-_xlfn.WEIBULL.DIST(H161,F161,G161,1)</f>
        <v>0</v>
      </c>
      <c r="O161" s="3">
        <v>130</v>
      </c>
      <c r="P161" s="3">
        <v>62.5</v>
      </c>
    </row>
    <row r="162" spans="2:16" x14ac:dyDescent="0.25">
      <c r="B162" s="3">
        <v>190</v>
      </c>
      <c r="C162" s="3">
        <v>95</v>
      </c>
      <c r="D162" s="3">
        <v>190</v>
      </c>
      <c r="E162" s="3">
        <f t="shared" si="16"/>
        <v>4.8730565068173126</v>
      </c>
      <c r="F162" s="3">
        <f t="shared" si="17"/>
        <v>2.4630031890922668</v>
      </c>
      <c r="G162" s="3">
        <f t="shared" si="18"/>
        <v>2.1700917878325514</v>
      </c>
      <c r="H162" s="3">
        <f t="shared" ref="H162:H172" si="20">(G162/G161)*H161+(C162-C161)</f>
        <v>18.388362387091142</v>
      </c>
      <c r="I162" s="31">
        <f t="shared" si="19"/>
        <v>0</v>
      </c>
      <c r="O162" s="3">
        <v>131</v>
      </c>
      <c r="P162" s="3">
        <v>66.5</v>
      </c>
    </row>
    <row r="163" spans="2:16" x14ac:dyDescent="0.25">
      <c r="B163" s="3">
        <v>191</v>
      </c>
      <c r="C163" s="3">
        <v>95.5</v>
      </c>
      <c r="D163" s="3">
        <v>191</v>
      </c>
      <c r="E163" s="3">
        <f t="shared" si="16"/>
        <v>4.8806773417492746</v>
      </c>
      <c r="F163" s="3">
        <f t="shared" si="17"/>
        <v>2.4638347960477063</v>
      </c>
      <c r="G163" s="3">
        <f t="shared" si="18"/>
        <v>2.1274584778421493</v>
      </c>
      <c r="H163" s="3">
        <f t="shared" si="20"/>
        <v>18.527107274169072</v>
      </c>
      <c r="I163" s="31">
        <f t="shared" si="19"/>
        <v>0</v>
      </c>
      <c r="O163" s="3">
        <v>132</v>
      </c>
      <c r="P163" s="3">
        <v>69</v>
      </c>
    </row>
    <row r="164" spans="2:16" x14ac:dyDescent="0.25">
      <c r="B164" s="3">
        <v>192</v>
      </c>
      <c r="C164" s="3">
        <v>96</v>
      </c>
      <c r="D164" s="3">
        <v>192</v>
      </c>
      <c r="E164" s="3">
        <f t="shared" si="16"/>
        <v>4.8882405385301686</v>
      </c>
      <c r="F164" s="3">
        <f t="shared" si="17"/>
        <v>2.4646603909715235</v>
      </c>
      <c r="G164" s="3">
        <f t="shared" si="18"/>
        <v>2.0859757444598328</v>
      </c>
      <c r="H164" s="3">
        <f t="shared" si="20"/>
        <v>18.665852255843419</v>
      </c>
      <c r="I164" s="31">
        <f t="shared" si="19"/>
        <v>0</v>
      </c>
      <c r="O164" s="3">
        <v>133</v>
      </c>
      <c r="P164" s="3">
        <v>68</v>
      </c>
    </row>
    <row r="165" spans="2:16" x14ac:dyDescent="0.25">
      <c r="B165" s="3">
        <v>193</v>
      </c>
      <c r="C165" s="3">
        <v>96.5</v>
      </c>
      <c r="D165" s="3">
        <v>193</v>
      </c>
      <c r="E165" s="3">
        <f t="shared" si="16"/>
        <v>4.8957469624810068</v>
      </c>
      <c r="F165" s="3">
        <f t="shared" si="17"/>
        <v>2.4654800621378992</v>
      </c>
      <c r="G165" s="3">
        <f t="shared" si="18"/>
        <v>2.0456042145368865</v>
      </c>
      <c r="H165" s="3">
        <f t="shared" si="20"/>
        <v>18.804597329996131</v>
      </c>
      <c r="I165" s="31">
        <f t="shared" si="19"/>
        <v>0</v>
      </c>
      <c r="O165" s="3">
        <v>134</v>
      </c>
      <c r="P165" s="3">
        <v>62</v>
      </c>
    </row>
    <row r="166" spans="2:16" x14ac:dyDescent="0.25">
      <c r="B166" s="3">
        <v>194</v>
      </c>
      <c r="C166" s="3">
        <v>97</v>
      </c>
      <c r="D166" s="3">
        <v>194</v>
      </c>
      <c r="E166" s="3">
        <f t="shared" si="16"/>
        <v>4.9031974595813166</v>
      </c>
      <c r="F166" s="3">
        <f t="shared" si="17"/>
        <v>2.466293895876738</v>
      </c>
      <c r="G166" s="3">
        <f t="shared" si="18"/>
        <v>2.0063061428527238</v>
      </c>
      <c r="H166" s="3">
        <f t="shared" si="20"/>
        <v>18.94334249457172</v>
      </c>
      <c r="I166" s="31">
        <f t="shared" si="19"/>
        <v>0</v>
      </c>
      <c r="O166" s="3">
        <v>135</v>
      </c>
      <c r="P166" s="3">
        <v>65.5</v>
      </c>
    </row>
    <row r="167" spans="2:16" x14ac:dyDescent="0.25">
      <c r="B167" s="3">
        <v>195</v>
      </c>
      <c r="C167" s="3">
        <v>97.5</v>
      </c>
      <c r="D167" s="3">
        <v>195</v>
      </c>
      <c r="E167" s="3">
        <f t="shared" si="16"/>
        <v>4.9105928570412996</v>
      </c>
      <c r="F167" s="3">
        <f t="shared" si="17"/>
        <v>2.4671019766305582</v>
      </c>
      <c r="G167" s="3">
        <f t="shared" si="18"/>
        <v>1.9680453333761734</v>
      </c>
      <c r="H167" s="3">
        <f t="shared" si="20"/>
        <v>19.082087747575187</v>
      </c>
      <c r="I167" s="31">
        <f t="shared" si="19"/>
        <v>0</v>
      </c>
      <c r="O167" s="3">
        <v>136</v>
      </c>
      <c r="P167" s="3">
        <v>60.5</v>
      </c>
    </row>
    <row r="168" spans="2:16" x14ac:dyDescent="0.25">
      <c r="B168" s="3">
        <v>196</v>
      </c>
      <c r="C168" s="3">
        <v>98</v>
      </c>
      <c r="D168" s="3">
        <v>196</v>
      </c>
      <c r="E168" s="3">
        <f t="shared" si="16"/>
        <v>4.9179339638529926</v>
      </c>
      <c r="F168" s="3">
        <f t="shared" si="17"/>
        <v>2.4679043870093098</v>
      </c>
      <c r="G168" s="3">
        <f t="shared" si="18"/>
        <v>1.9307870648799323</v>
      </c>
      <c r="H168" s="3">
        <f t="shared" si="20"/>
        <v>19.220833087069817</v>
      </c>
      <c r="I168" s="31">
        <f t="shared" si="19"/>
        <v>0</v>
      </c>
      <c r="O168" s="3">
        <v>137</v>
      </c>
      <c r="P168" s="3">
        <v>63.5</v>
      </c>
    </row>
    <row r="169" spans="2:16" x14ac:dyDescent="0.25">
      <c r="B169" s="3">
        <v>197</v>
      </c>
      <c r="C169" s="3">
        <v>98.5</v>
      </c>
      <c r="D169" s="3">
        <v>197</v>
      </c>
      <c r="E169" s="3">
        <f t="shared" si="16"/>
        <v>4.9252215713213454</v>
      </c>
      <c r="F169" s="3">
        <f t="shared" si="17"/>
        <v>2.4687012078432113</v>
      </c>
      <c r="G169" s="3">
        <f t="shared" si="18"/>
        <v>1.8944980206378417</v>
      </c>
      <c r="H169" s="3">
        <f t="shared" si="20"/>
        <v>19.359578511174938</v>
      </c>
      <c r="I169" s="31">
        <f t="shared" si="19"/>
        <v>0</v>
      </c>
      <c r="O169" s="3">
        <v>138</v>
      </c>
      <c r="P169" s="3">
        <v>70</v>
      </c>
    </row>
    <row r="170" spans="2:16" x14ac:dyDescent="0.25">
      <c r="B170" s="3">
        <v>198</v>
      </c>
      <c r="C170" s="3">
        <v>99</v>
      </c>
      <c r="D170" s="3">
        <v>198</v>
      </c>
      <c r="E170" s="3">
        <f t="shared" si="16"/>
        <v>4.9324564535760853</v>
      </c>
      <c r="F170" s="3">
        <f t="shared" si="17"/>
        <v>2.469492518233694</v>
      </c>
      <c r="G170" s="3">
        <f t="shared" si="18"/>
        <v>1.8591462219532797</v>
      </c>
      <c r="H170" s="3">
        <f t="shared" si="20"/>
        <v>19.498324018064089</v>
      </c>
      <c r="I170" s="31">
        <f t="shared" si="19"/>
        <v>0</v>
      </c>
      <c r="O170" s="3">
        <v>139</v>
      </c>
      <c r="P170" s="3">
        <v>61</v>
      </c>
    </row>
    <row r="171" spans="2:16" x14ac:dyDescent="0.25">
      <c r="B171" s="3">
        <v>199</v>
      </c>
      <c r="C171" s="3">
        <v>99.5</v>
      </c>
      <c r="D171" s="3">
        <v>199</v>
      </c>
      <c r="E171" s="3">
        <f t="shared" si="16"/>
        <v>4.9396393680651975</v>
      </c>
      <c r="F171" s="3">
        <f t="shared" si="17"/>
        <v>2.4702783956025312</v>
      </c>
      <c r="G171" s="3">
        <f t="shared" si="18"/>
        <v>1.8247009652840627</v>
      </c>
      <c r="H171" s="3">
        <f t="shared" si="20"/>
        <v>19.637069605962957</v>
      </c>
      <c r="I171" s="31">
        <f t="shared" si="19"/>
        <v>0</v>
      </c>
      <c r="O171" s="3">
        <v>140</v>
      </c>
      <c r="P171" s="3">
        <v>57.5</v>
      </c>
    </row>
    <row r="172" spans="2:16" x14ac:dyDescent="0.25">
      <c r="B172" s="3">
        <v>200</v>
      </c>
      <c r="C172" s="3">
        <v>100</v>
      </c>
      <c r="D172" s="3">
        <v>200</v>
      </c>
      <c r="E172" s="3">
        <f t="shared" si="16"/>
        <v>4.9467710560308129</v>
      </c>
      <c r="F172" s="3">
        <f t="shared" si="17"/>
        <v>2.4710589157392318</v>
      </c>
      <c r="G172" s="3">
        <f t="shared" si="18"/>
        <v>1.7911327627452662</v>
      </c>
      <c r="H172" s="3">
        <f t="shared" si="20"/>
        <v>19.775815273147504</v>
      </c>
      <c r="I172" s="31">
        <f t="shared" si="19"/>
        <v>0</v>
      </c>
      <c r="O172" s="3">
        <v>141</v>
      </c>
      <c r="P172" s="3">
        <v>54.5</v>
      </c>
    </row>
    <row r="173" spans="2:16" x14ac:dyDescent="0.25">
      <c r="O173" s="3">
        <v>142</v>
      </c>
      <c r="P173" s="3">
        <v>54.5</v>
      </c>
    </row>
    <row r="174" spans="2:16" x14ac:dyDescent="0.25">
      <c r="O174" s="3">
        <v>143</v>
      </c>
      <c r="P174" s="3">
        <v>55</v>
      </c>
    </row>
    <row r="175" spans="2:16" x14ac:dyDescent="0.25">
      <c r="O175" s="3">
        <v>144</v>
      </c>
      <c r="P175" s="3">
        <v>64</v>
      </c>
    </row>
    <row r="176" spans="2:16" x14ac:dyDescent="0.25">
      <c r="O176" s="3">
        <v>145</v>
      </c>
      <c r="P176" s="3">
        <v>61</v>
      </c>
    </row>
    <row r="177" spans="15:16" x14ac:dyDescent="0.25">
      <c r="O177" s="3">
        <v>146</v>
      </c>
      <c r="P177" s="3">
        <v>60</v>
      </c>
    </row>
    <row r="178" spans="15:16" x14ac:dyDescent="0.25">
      <c r="O178" s="3">
        <v>147</v>
      </c>
      <c r="P178" s="3">
        <v>61</v>
      </c>
    </row>
    <row r="179" spans="15:16" x14ac:dyDescent="0.25">
      <c r="O179" s="3">
        <v>148</v>
      </c>
      <c r="P179" s="3">
        <v>63.5</v>
      </c>
    </row>
    <row r="180" spans="15:16" x14ac:dyDescent="0.25">
      <c r="O180" s="3">
        <v>149</v>
      </c>
      <c r="P180" s="3">
        <v>60</v>
      </c>
    </row>
    <row r="181" spans="15:16" x14ac:dyDescent="0.25">
      <c r="O181" s="3">
        <v>150</v>
      </c>
      <c r="P181" s="3">
        <v>67.5</v>
      </c>
    </row>
    <row r="182" spans="15:16" x14ac:dyDescent="0.25">
      <c r="O182" s="3">
        <v>151</v>
      </c>
      <c r="P182" s="3">
        <v>63</v>
      </c>
    </row>
    <row r="183" spans="15:16" x14ac:dyDescent="0.25">
      <c r="O183" s="3">
        <v>152</v>
      </c>
      <c r="P183" s="3">
        <v>64.5</v>
      </c>
    </row>
    <row r="184" spans="15:16" x14ac:dyDescent="0.25">
      <c r="O184" s="3">
        <v>153</v>
      </c>
      <c r="P184" s="3">
        <v>69</v>
      </c>
    </row>
    <row r="185" spans="15:16" x14ac:dyDescent="0.25">
      <c r="O185" s="3">
        <v>154</v>
      </c>
      <c r="P185" s="3">
        <v>62.5</v>
      </c>
    </row>
    <row r="186" spans="15:16" x14ac:dyDescent="0.25">
      <c r="O186" s="3">
        <v>155</v>
      </c>
      <c r="P186" s="3">
        <v>68.5</v>
      </c>
    </row>
    <row r="187" spans="15:16" x14ac:dyDescent="0.25">
      <c r="O187" s="3">
        <v>156</v>
      </c>
      <c r="P187" s="3">
        <v>65.5</v>
      </c>
    </row>
    <row r="188" spans="15:16" x14ac:dyDescent="0.25">
      <c r="O188" s="3">
        <v>157</v>
      </c>
      <c r="P188" s="3">
        <v>67</v>
      </c>
    </row>
    <row r="189" spans="15:16" x14ac:dyDescent="0.25">
      <c r="O189" s="3">
        <v>158</v>
      </c>
      <c r="P189" s="3">
        <v>60</v>
      </c>
    </row>
    <row r="190" spans="15:16" x14ac:dyDescent="0.25">
      <c r="O190" s="3">
        <v>159</v>
      </c>
      <c r="P190" s="3">
        <v>68</v>
      </c>
    </row>
    <row r="191" spans="15:16" x14ac:dyDescent="0.25">
      <c r="O191" s="3">
        <v>160</v>
      </c>
      <c r="P191" s="3">
        <v>63.5</v>
      </c>
    </row>
    <row r="192" spans="15:16" x14ac:dyDescent="0.25">
      <c r="O192" s="3">
        <v>161</v>
      </c>
      <c r="P192" s="3">
        <v>67.5</v>
      </c>
    </row>
    <row r="193" spans="15:16" x14ac:dyDescent="0.25">
      <c r="O193" s="3">
        <v>162</v>
      </c>
      <c r="P193" s="3">
        <v>74</v>
      </c>
    </row>
    <row r="194" spans="15:16" x14ac:dyDescent="0.25">
      <c r="O194" s="3">
        <v>163</v>
      </c>
      <c r="P194" s="3">
        <v>63</v>
      </c>
    </row>
    <row r="195" spans="15:16" x14ac:dyDescent="0.25">
      <c r="O195" s="3">
        <v>164</v>
      </c>
      <c r="P195" s="3">
        <v>71</v>
      </c>
    </row>
    <row r="196" spans="15:16" x14ac:dyDescent="0.25">
      <c r="O196" s="3">
        <v>165</v>
      </c>
      <c r="P196" s="3">
        <v>62</v>
      </c>
    </row>
    <row r="197" spans="15:16" x14ac:dyDescent="0.25">
      <c r="O197" s="3">
        <v>166</v>
      </c>
      <c r="P197" s="3">
        <v>57</v>
      </c>
    </row>
    <row r="198" spans="15:16" x14ac:dyDescent="0.25">
      <c r="O198" s="3">
        <v>167</v>
      </c>
      <c r="P198" s="3">
        <v>69</v>
      </c>
    </row>
    <row r="199" spans="15:16" x14ac:dyDescent="0.25">
      <c r="O199" s="3">
        <v>168</v>
      </c>
      <c r="P199" s="3">
        <v>65</v>
      </c>
    </row>
    <row r="200" spans="15:16" x14ac:dyDescent="0.25">
      <c r="O200" s="3">
        <v>169</v>
      </c>
      <c r="P200" s="3">
        <v>69</v>
      </c>
    </row>
    <row r="201" spans="15:16" x14ac:dyDescent="0.25">
      <c r="O201" s="3">
        <v>170</v>
      </c>
      <c r="P201" s="3">
        <v>60</v>
      </c>
    </row>
    <row r="202" spans="15:16" x14ac:dyDescent="0.25">
      <c r="O202" s="3">
        <v>171</v>
      </c>
      <c r="P202" s="3">
        <v>68.5</v>
      </c>
    </row>
    <row r="203" spans="15:16" x14ac:dyDescent="0.25">
      <c r="O203" s="3">
        <v>172</v>
      </c>
      <c r="P203" s="3">
        <v>69</v>
      </c>
    </row>
    <row r="204" spans="15:16" x14ac:dyDescent="0.25">
      <c r="O204" s="3">
        <v>173</v>
      </c>
      <c r="P204" s="3">
        <v>53</v>
      </c>
    </row>
    <row r="205" spans="15:16" x14ac:dyDescent="0.25">
      <c r="O205" s="3">
        <v>174</v>
      </c>
      <c r="P205" s="3">
        <v>65</v>
      </c>
    </row>
    <row r="206" spans="15:16" x14ac:dyDescent="0.25">
      <c r="O206" s="3">
        <v>175</v>
      </c>
      <c r="P206" s="3">
        <v>61</v>
      </c>
    </row>
    <row r="207" spans="15:16" x14ac:dyDescent="0.25">
      <c r="O207" s="3">
        <v>176</v>
      </c>
      <c r="P207" s="3">
        <v>65.5</v>
      </c>
    </row>
    <row r="208" spans="15:16" x14ac:dyDescent="0.25">
      <c r="O208" s="3">
        <v>177</v>
      </c>
      <c r="P208" s="3">
        <v>57</v>
      </c>
    </row>
    <row r="209" spans="15:16" x14ac:dyDescent="0.25">
      <c r="O209" s="3">
        <v>178</v>
      </c>
      <c r="P209" s="3">
        <v>72.5</v>
      </c>
    </row>
    <row r="210" spans="15:16" x14ac:dyDescent="0.25">
      <c r="O210" s="3">
        <v>179</v>
      </c>
      <c r="P210" s="3">
        <v>62.5</v>
      </c>
    </row>
    <row r="211" spans="15:16" x14ac:dyDescent="0.25">
      <c r="O211" s="3">
        <v>180</v>
      </c>
      <c r="P211" s="3">
        <v>63</v>
      </c>
    </row>
    <row r="212" spans="15:16" x14ac:dyDescent="0.25">
      <c r="O212" s="3">
        <v>181</v>
      </c>
      <c r="P212" s="3">
        <v>67</v>
      </c>
    </row>
    <row r="213" spans="15:16" x14ac:dyDescent="0.25">
      <c r="O213" s="3">
        <v>182</v>
      </c>
      <c r="P213" s="3">
        <v>66.5</v>
      </c>
    </row>
    <row r="214" spans="15:16" x14ac:dyDescent="0.25">
      <c r="O214" s="3">
        <v>183</v>
      </c>
      <c r="P214" s="3">
        <v>64</v>
      </c>
    </row>
    <row r="215" spans="15:16" x14ac:dyDescent="0.25">
      <c r="O215" s="3">
        <v>184</v>
      </c>
      <c r="P215" s="3">
        <v>57</v>
      </c>
    </row>
    <row r="216" spans="15:16" x14ac:dyDescent="0.25">
      <c r="O216" s="3">
        <v>185</v>
      </c>
      <c r="P216" s="3">
        <v>42.5</v>
      </c>
    </row>
    <row r="217" spans="15:16" x14ac:dyDescent="0.25">
      <c r="O217" s="3">
        <v>186</v>
      </c>
      <c r="P217" s="3">
        <v>66</v>
      </c>
    </row>
    <row r="218" spans="15:16" x14ac:dyDescent="0.25">
      <c r="O218" s="3">
        <v>187</v>
      </c>
      <c r="P218" s="3">
        <v>64.5</v>
      </c>
    </row>
    <row r="219" spans="15:16" x14ac:dyDescent="0.25">
      <c r="O219" s="3">
        <v>188</v>
      </c>
      <c r="P219" s="3">
        <v>62</v>
      </c>
    </row>
    <row r="220" spans="15:16" x14ac:dyDescent="0.25">
      <c r="O220" s="3">
        <v>189</v>
      </c>
      <c r="P220" s="3">
        <v>63.5</v>
      </c>
    </row>
    <row r="221" spans="15:16" x14ac:dyDescent="0.25">
      <c r="O221" s="3">
        <v>190</v>
      </c>
      <c r="P221" s="3">
        <v>61.5</v>
      </c>
    </row>
    <row r="222" spans="15:16" x14ac:dyDescent="0.25">
      <c r="O222" s="3">
        <v>191</v>
      </c>
      <c r="P222" s="3">
        <v>69</v>
      </c>
    </row>
    <row r="223" spans="15:16" x14ac:dyDescent="0.25">
      <c r="O223" s="3">
        <v>192</v>
      </c>
      <c r="P223" s="3">
        <v>63</v>
      </c>
    </row>
    <row r="224" spans="15:16" x14ac:dyDescent="0.25">
      <c r="O224" s="3">
        <v>193</v>
      </c>
      <c r="P224" s="3">
        <v>68</v>
      </c>
    </row>
    <row r="225" spans="15:16" x14ac:dyDescent="0.25">
      <c r="O225" s="3">
        <v>194</v>
      </c>
      <c r="P225" s="3">
        <v>70</v>
      </c>
    </row>
    <row r="226" spans="15:16" x14ac:dyDescent="0.25">
      <c r="O226" s="3">
        <v>195</v>
      </c>
      <c r="P226" s="3">
        <v>44.5</v>
      </c>
    </row>
    <row r="227" spans="15:16" x14ac:dyDescent="0.25">
      <c r="O227" s="3">
        <v>196</v>
      </c>
      <c r="P227" s="3">
        <v>67</v>
      </c>
    </row>
    <row r="228" spans="15:16" x14ac:dyDescent="0.25">
      <c r="O228" s="3">
        <v>197</v>
      </c>
      <c r="P228" s="3">
        <v>66</v>
      </c>
    </row>
    <row r="229" spans="15:16" x14ac:dyDescent="0.25">
      <c r="O229" s="3">
        <v>198</v>
      </c>
      <c r="P229" s="3">
        <v>67.5</v>
      </c>
    </row>
    <row r="230" spans="15:16" x14ac:dyDescent="0.25">
      <c r="O230" s="3">
        <v>199</v>
      </c>
      <c r="P230" s="3">
        <v>64.5</v>
      </c>
    </row>
    <row r="231" spans="15:16" x14ac:dyDescent="0.25">
      <c r="O231" s="3">
        <v>200</v>
      </c>
      <c r="P231" s="3">
        <v>67</v>
      </c>
    </row>
    <row r="232" spans="15:16" x14ac:dyDescent="0.25">
      <c r="O232" s="3">
        <v>201</v>
      </c>
      <c r="P232" s="3">
        <v>69.5</v>
      </c>
    </row>
    <row r="233" spans="15:16" x14ac:dyDescent="0.25">
      <c r="O233" s="3">
        <v>202</v>
      </c>
      <c r="P233" s="3">
        <v>62</v>
      </c>
    </row>
    <row r="234" spans="15:16" x14ac:dyDescent="0.25">
      <c r="O234" s="3">
        <v>203</v>
      </c>
      <c r="P234" s="3">
        <v>62.5</v>
      </c>
    </row>
    <row r="235" spans="15:16" x14ac:dyDescent="0.25">
      <c r="O235" s="3">
        <v>204</v>
      </c>
      <c r="P235" s="3">
        <v>64.5</v>
      </c>
    </row>
    <row r="236" spans="15:16" x14ac:dyDescent="0.25">
      <c r="O236" s="3">
        <v>205</v>
      </c>
      <c r="P236" s="3">
        <v>66</v>
      </c>
    </row>
    <row r="237" spans="15:16" x14ac:dyDescent="0.25">
      <c r="O237" s="3">
        <v>206</v>
      </c>
      <c r="P237" s="3">
        <v>66.5</v>
      </c>
    </row>
    <row r="238" spans="15:16" x14ac:dyDescent="0.25">
      <c r="O238" s="3">
        <v>207</v>
      </c>
      <c r="P238" s="3">
        <v>66.5</v>
      </c>
    </row>
    <row r="239" spans="15:16" x14ac:dyDescent="0.25">
      <c r="O239" s="3">
        <v>208</v>
      </c>
      <c r="P239" s="3">
        <v>66</v>
      </c>
    </row>
    <row r="240" spans="15:16" x14ac:dyDescent="0.25">
      <c r="O240" s="3">
        <v>209</v>
      </c>
      <c r="P240" s="3">
        <v>56.5</v>
      </c>
    </row>
    <row r="241" spans="15:16" x14ac:dyDescent="0.25">
      <c r="O241" s="3">
        <v>210</v>
      </c>
      <c r="P241" s="3">
        <v>69.5</v>
      </c>
    </row>
    <row r="242" spans="15:16" x14ac:dyDescent="0.25">
      <c r="O242" s="3">
        <v>211</v>
      </c>
      <c r="P242" s="3">
        <v>58.5</v>
      </c>
    </row>
    <row r="243" spans="15:16" x14ac:dyDescent="0.25">
      <c r="O243" s="3">
        <v>212</v>
      </c>
      <c r="P243" s="3">
        <v>62.5</v>
      </c>
    </row>
    <row r="244" spans="15:16" x14ac:dyDescent="0.25">
      <c r="O244" s="3">
        <v>213</v>
      </c>
      <c r="P244" s="3">
        <v>62.5</v>
      </c>
    </row>
    <row r="245" spans="15:16" x14ac:dyDescent="0.25">
      <c r="O245" s="3">
        <v>214</v>
      </c>
      <c r="P245" s="3">
        <v>62.5</v>
      </c>
    </row>
    <row r="246" spans="15:16" x14ac:dyDescent="0.25">
      <c r="O246" s="3">
        <v>215</v>
      </c>
      <c r="P246" s="3">
        <v>65.5</v>
      </c>
    </row>
    <row r="247" spans="15:16" x14ac:dyDescent="0.25">
      <c r="O247" s="3">
        <v>216</v>
      </c>
      <c r="P247" s="3">
        <v>61.5</v>
      </c>
    </row>
    <row r="248" spans="15:16" x14ac:dyDescent="0.25">
      <c r="O248" s="3">
        <v>217</v>
      </c>
      <c r="P248" s="3">
        <v>63.5</v>
      </c>
    </row>
    <row r="249" spans="15:16" x14ac:dyDescent="0.25">
      <c r="O249" s="3">
        <v>218</v>
      </c>
      <c r="P249" s="3">
        <v>67</v>
      </c>
    </row>
    <row r="250" spans="15:16" x14ac:dyDescent="0.25">
      <c r="O250" s="3">
        <v>219</v>
      </c>
      <c r="P250" s="3">
        <v>69.5</v>
      </c>
    </row>
    <row r="251" spans="15:16" x14ac:dyDescent="0.25">
      <c r="O251" s="3">
        <v>220</v>
      </c>
      <c r="P251" s="3">
        <v>68.5</v>
      </c>
    </row>
    <row r="252" spans="15:16" x14ac:dyDescent="0.25">
      <c r="O252" s="3">
        <v>221</v>
      </c>
      <c r="P252" s="3">
        <v>61.5</v>
      </c>
    </row>
    <row r="253" spans="15:16" x14ac:dyDescent="0.25">
      <c r="O253" s="3">
        <v>222</v>
      </c>
      <c r="P253" s="3">
        <v>60</v>
      </c>
    </row>
    <row r="254" spans="15:16" x14ac:dyDescent="0.25">
      <c r="O254" s="3">
        <v>223</v>
      </c>
      <c r="P254" s="3">
        <v>63</v>
      </c>
    </row>
    <row r="255" spans="15:16" x14ac:dyDescent="0.25">
      <c r="O255" s="3">
        <v>224</v>
      </c>
      <c r="P255" s="3">
        <v>65</v>
      </c>
    </row>
    <row r="256" spans="15:16" x14ac:dyDescent="0.25">
      <c r="O256" s="3">
        <v>225</v>
      </c>
      <c r="P256" s="3">
        <v>59.5</v>
      </c>
    </row>
    <row r="257" spans="15:16" x14ac:dyDescent="0.25">
      <c r="O257" s="3">
        <v>226</v>
      </c>
      <c r="P257" s="3">
        <v>67</v>
      </c>
    </row>
    <row r="258" spans="15:16" x14ac:dyDescent="0.25">
      <c r="O258" s="3">
        <v>227</v>
      </c>
      <c r="P258" s="3">
        <v>64</v>
      </c>
    </row>
    <row r="259" spans="15:16" x14ac:dyDescent="0.25">
      <c r="O259" s="3">
        <v>228</v>
      </c>
      <c r="P259" s="3">
        <v>72</v>
      </c>
    </row>
    <row r="260" spans="15:16" x14ac:dyDescent="0.25">
      <c r="O260" s="3">
        <v>229</v>
      </c>
      <c r="P260" s="3">
        <v>62</v>
      </c>
    </row>
    <row r="261" spans="15:16" x14ac:dyDescent="0.25">
      <c r="O261" s="3">
        <v>230</v>
      </c>
      <c r="P261" s="3">
        <v>63</v>
      </c>
    </row>
    <row r="262" spans="15:16" x14ac:dyDescent="0.25">
      <c r="O262" s="3">
        <v>231</v>
      </c>
      <c r="P262" s="3">
        <v>63.5</v>
      </c>
    </row>
    <row r="263" spans="15:16" x14ac:dyDescent="0.25">
      <c r="O263" s="3">
        <v>232</v>
      </c>
      <c r="P263" s="3">
        <v>63.5</v>
      </c>
    </row>
    <row r="264" spans="15:16" x14ac:dyDescent="0.25">
      <c r="O264" s="3">
        <v>233</v>
      </c>
      <c r="P264" s="3">
        <v>57</v>
      </c>
    </row>
    <row r="265" spans="15:16" x14ac:dyDescent="0.25">
      <c r="O265" s="3">
        <v>234</v>
      </c>
      <c r="P265" s="3">
        <v>73</v>
      </c>
    </row>
    <row r="266" spans="15:16" x14ac:dyDescent="0.25">
      <c r="O266" s="3">
        <v>235</v>
      </c>
      <c r="P266" s="3">
        <v>57.5</v>
      </c>
    </row>
    <row r="267" spans="15:16" x14ac:dyDescent="0.25">
      <c r="O267" s="3">
        <v>236</v>
      </c>
      <c r="P267" s="3">
        <v>68</v>
      </c>
    </row>
    <row r="268" spans="15:16" x14ac:dyDescent="0.25">
      <c r="O268" s="3">
        <v>237</v>
      </c>
      <c r="P268" s="3">
        <v>59.5</v>
      </c>
    </row>
    <row r="269" spans="15:16" x14ac:dyDescent="0.25">
      <c r="O269" s="3">
        <v>238</v>
      </c>
      <c r="P269" s="3">
        <v>67.5</v>
      </c>
    </row>
    <row r="270" spans="15:16" x14ac:dyDescent="0.25">
      <c r="O270" s="3">
        <v>239</v>
      </c>
      <c r="P270" s="3">
        <v>62</v>
      </c>
    </row>
    <row r="271" spans="15:16" x14ac:dyDescent="0.25">
      <c r="O271" s="3">
        <v>240</v>
      </c>
      <c r="P271" s="3">
        <v>60</v>
      </c>
    </row>
    <row r="272" spans="15:16" x14ac:dyDescent="0.25">
      <c r="O272" s="3">
        <v>241</v>
      </c>
      <c r="P272" s="3">
        <v>65.5</v>
      </c>
    </row>
    <row r="273" spans="15:16" x14ac:dyDescent="0.25">
      <c r="O273" s="3">
        <v>242</v>
      </c>
      <c r="P273" s="3">
        <v>69</v>
      </c>
    </row>
    <row r="274" spans="15:16" x14ac:dyDescent="0.25">
      <c r="O274" s="3">
        <v>243</v>
      </c>
      <c r="P274" s="3">
        <v>61</v>
      </c>
    </row>
    <row r="275" spans="15:16" x14ac:dyDescent="0.25">
      <c r="O275" s="3">
        <v>244</v>
      </c>
      <c r="P275" s="3">
        <v>63.5</v>
      </c>
    </row>
    <row r="276" spans="15:16" x14ac:dyDescent="0.25">
      <c r="O276" s="3">
        <v>245</v>
      </c>
      <c r="P276" s="3">
        <v>65.5</v>
      </c>
    </row>
    <row r="277" spans="15:16" x14ac:dyDescent="0.25">
      <c r="O277" s="3">
        <v>246</v>
      </c>
      <c r="P277" s="3">
        <v>68</v>
      </c>
    </row>
    <row r="278" spans="15:16" x14ac:dyDescent="0.25">
      <c r="O278" s="3">
        <v>247</v>
      </c>
      <c r="P278" s="3">
        <v>64</v>
      </c>
    </row>
    <row r="279" spans="15:16" x14ac:dyDescent="0.25">
      <c r="O279" s="3">
        <v>248</v>
      </c>
      <c r="P279" s="3">
        <v>65.5</v>
      </c>
    </row>
    <row r="280" spans="15:16" x14ac:dyDescent="0.25">
      <c r="O280" s="3">
        <v>249</v>
      </c>
      <c r="P280" s="3">
        <v>66</v>
      </c>
    </row>
    <row r="281" spans="15:16" x14ac:dyDescent="0.25">
      <c r="O281" s="3">
        <v>250</v>
      </c>
      <c r="P281" s="3">
        <v>65.5</v>
      </c>
    </row>
    <row r="282" spans="15:16" x14ac:dyDescent="0.25">
      <c r="O282" s="3">
        <v>251</v>
      </c>
      <c r="P282" s="3">
        <v>65</v>
      </c>
    </row>
    <row r="283" spans="15:16" x14ac:dyDescent="0.25">
      <c r="O283" s="3">
        <v>252</v>
      </c>
      <c r="P283" s="3">
        <v>63</v>
      </c>
    </row>
    <row r="284" spans="15:16" x14ac:dyDescent="0.25">
      <c r="O284" s="3">
        <v>253</v>
      </c>
      <c r="P284" s="3">
        <v>71.5</v>
      </c>
    </row>
    <row r="285" spans="15:16" x14ac:dyDescent="0.25">
      <c r="O285" s="3">
        <v>254</v>
      </c>
      <c r="P285" s="3">
        <v>68</v>
      </c>
    </row>
    <row r="286" spans="15:16" x14ac:dyDescent="0.25">
      <c r="O286" s="3">
        <v>255</v>
      </c>
      <c r="P286" s="3">
        <v>59.5</v>
      </c>
    </row>
    <row r="287" spans="15:16" x14ac:dyDescent="0.25">
      <c r="O287" s="3">
        <v>256</v>
      </c>
      <c r="P287" s="3">
        <v>65.5</v>
      </c>
    </row>
    <row r="288" spans="15:16" x14ac:dyDescent="0.25">
      <c r="O288" s="3">
        <v>257</v>
      </c>
      <c r="P288" s="3">
        <v>71.5</v>
      </c>
    </row>
    <row r="289" spans="15:16" x14ac:dyDescent="0.25">
      <c r="O289" s="3">
        <v>258</v>
      </c>
      <c r="P289" s="3">
        <v>64.5</v>
      </c>
    </row>
    <row r="290" spans="15:16" x14ac:dyDescent="0.25">
      <c r="O290" s="3">
        <v>259</v>
      </c>
      <c r="P290" s="3">
        <v>70.5</v>
      </c>
    </row>
    <row r="291" spans="15:16" x14ac:dyDescent="0.25">
      <c r="O291" s="3">
        <v>260</v>
      </c>
      <c r="P291" s="3">
        <v>56.5</v>
      </c>
    </row>
    <row r="292" spans="15:16" x14ac:dyDescent="0.25">
      <c r="O292" s="3">
        <v>261</v>
      </c>
      <c r="P292" s="3">
        <v>61</v>
      </c>
    </row>
    <row r="293" spans="15:16" x14ac:dyDescent="0.25">
      <c r="O293" s="3">
        <v>262</v>
      </c>
      <c r="P293" s="3">
        <v>69</v>
      </c>
    </row>
    <row r="294" spans="15:16" x14ac:dyDescent="0.25">
      <c r="O294" s="3">
        <v>263</v>
      </c>
      <c r="P294" s="3">
        <v>67.5</v>
      </c>
    </row>
    <row r="295" spans="15:16" x14ac:dyDescent="0.25">
      <c r="O295" s="3">
        <v>264</v>
      </c>
      <c r="P295" s="3">
        <v>65</v>
      </c>
    </row>
    <row r="296" spans="15:16" x14ac:dyDescent="0.25">
      <c r="O296" s="3">
        <v>265</v>
      </c>
      <c r="P296" s="3">
        <v>59.5</v>
      </c>
    </row>
    <row r="297" spans="15:16" x14ac:dyDescent="0.25">
      <c r="O297" s="3">
        <v>266</v>
      </c>
      <c r="P297" s="3">
        <v>58.5</v>
      </c>
    </row>
    <row r="298" spans="15:16" x14ac:dyDescent="0.25">
      <c r="O298" s="3">
        <v>267</v>
      </c>
      <c r="P298" s="3">
        <v>61.5</v>
      </c>
    </row>
    <row r="299" spans="15:16" x14ac:dyDescent="0.25">
      <c r="O299" s="3">
        <v>268</v>
      </c>
      <c r="P299" s="3">
        <v>61</v>
      </c>
    </row>
    <row r="300" spans="15:16" x14ac:dyDescent="0.25">
      <c r="O300" s="3">
        <v>269</v>
      </c>
      <c r="P300" s="3">
        <v>60</v>
      </c>
    </row>
    <row r="301" spans="15:16" x14ac:dyDescent="0.25">
      <c r="O301" s="3">
        <v>270</v>
      </c>
      <c r="P301" s="3">
        <v>62.5</v>
      </c>
    </row>
    <row r="302" spans="15:16" x14ac:dyDescent="0.25">
      <c r="O302" s="3">
        <v>271</v>
      </c>
      <c r="P302" s="3">
        <v>59</v>
      </c>
    </row>
    <row r="303" spans="15:16" x14ac:dyDescent="0.25">
      <c r="O303" s="3">
        <v>272</v>
      </c>
      <c r="P303" s="3">
        <v>71.5</v>
      </c>
    </row>
    <row r="304" spans="15:16" x14ac:dyDescent="0.25">
      <c r="O304" s="3">
        <v>273</v>
      </c>
      <c r="P304" s="3">
        <v>66.5</v>
      </c>
    </row>
    <row r="305" spans="15:16" x14ac:dyDescent="0.25">
      <c r="O305" s="3">
        <v>274</v>
      </c>
      <c r="P305" s="3">
        <v>64.5</v>
      </c>
    </row>
    <row r="306" spans="15:16" x14ac:dyDescent="0.25">
      <c r="O306" s="3">
        <v>275</v>
      </c>
      <c r="P306" s="3">
        <v>62.5</v>
      </c>
    </row>
    <row r="307" spans="15:16" x14ac:dyDescent="0.25">
      <c r="O307" s="3">
        <v>276</v>
      </c>
      <c r="P307" s="3">
        <v>65.5</v>
      </c>
    </row>
    <row r="308" spans="15:16" x14ac:dyDescent="0.25">
      <c r="O308" s="3">
        <v>277</v>
      </c>
      <c r="P308" s="3">
        <v>65</v>
      </c>
    </row>
    <row r="309" spans="15:16" x14ac:dyDescent="0.25">
      <c r="O309" s="3">
        <v>278</v>
      </c>
      <c r="P309" s="3">
        <v>65.5</v>
      </c>
    </row>
    <row r="310" spans="15:16" x14ac:dyDescent="0.25">
      <c r="O310" s="3">
        <v>279</v>
      </c>
      <c r="P310" s="3">
        <v>61</v>
      </c>
    </row>
    <row r="311" spans="15:16" x14ac:dyDescent="0.25">
      <c r="O311" s="3">
        <v>280</v>
      </c>
      <c r="P311" s="3">
        <v>61</v>
      </c>
    </row>
    <row r="312" spans="15:16" x14ac:dyDescent="0.25">
      <c r="O312" s="3">
        <v>281</v>
      </c>
      <c r="P312" s="3">
        <v>54.5</v>
      </c>
    </row>
    <row r="313" spans="15:16" x14ac:dyDescent="0.25">
      <c r="O313" s="3">
        <v>282</v>
      </c>
      <c r="P313" s="3">
        <v>53</v>
      </c>
    </row>
    <row r="314" spans="15:16" x14ac:dyDescent="0.25">
      <c r="O314" s="3">
        <v>283</v>
      </c>
      <c r="P314" s="3">
        <v>64</v>
      </c>
    </row>
    <row r="315" spans="15:16" x14ac:dyDescent="0.25">
      <c r="O315" s="3">
        <v>284</v>
      </c>
      <c r="P315" s="3">
        <v>63.5</v>
      </c>
    </row>
    <row r="316" spans="15:16" x14ac:dyDescent="0.25">
      <c r="O316" s="3">
        <v>285</v>
      </c>
      <c r="P316" s="3">
        <v>59.5</v>
      </c>
    </row>
    <row r="317" spans="15:16" x14ac:dyDescent="0.25">
      <c r="O317" s="3">
        <v>286</v>
      </c>
      <c r="P317" s="3">
        <v>60.5</v>
      </c>
    </row>
    <row r="318" spans="15:16" x14ac:dyDescent="0.25">
      <c r="O318" s="3">
        <v>287</v>
      </c>
      <c r="P318" s="3">
        <v>60.5</v>
      </c>
    </row>
    <row r="319" spans="15:16" x14ac:dyDescent="0.25">
      <c r="O319" s="3">
        <v>288</v>
      </c>
      <c r="P319" s="3">
        <v>66.5</v>
      </c>
    </row>
    <row r="320" spans="15:16" x14ac:dyDescent="0.25">
      <c r="O320" s="3">
        <v>289</v>
      </c>
      <c r="P320" s="3">
        <v>63.5</v>
      </c>
    </row>
    <row r="321" spans="15:16" x14ac:dyDescent="0.25">
      <c r="O321" s="3">
        <v>290</v>
      </c>
      <c r="P321" s="3">
        <v>58</v>
      </c>
    </row>
    <row r="322" spans="15:16" x14ac:dyDescent="0.25">
      <c r="O322" s="3">
        <v>291</v>
      </c>
      <c r="P322" s="3">
        <v>56.5</v>
      </c>
    </row>
    <row r="323" spans="15:16" x14ac:dyDescent="0.25">
      <c r="O323" s="3">
        <v>292</v>
      </c>
      <c r="P323" s="3">
        <v>66.5</v>
      </c>
    </row>
    <row r="324" spans="15:16" x14ac:dyDescent="0.25">
      <c r="O324" s="3">
        <v>293</v>
      </c>
      <c r="P324" s="3">
        <v>68.5</v>
      </c>
    </row>
    <row r="325" spans="15:16" x14ac:dyDescent="0.25">
      <c r="O325" s="3">
        <v>294</v>
      </c>
      <c r="P325" s="3">
        <v>69</v>
      </c>
    </row>
    <row r="326" spans="15:16" x14ac:dyDescent="0.25">
      <c r="O326" s="3">
        <v>295</v>
      </c>
      <c r="P326" s="3">
        <v>70.5</v>
      </c>
    </row>
    <row r="327" spans="15:16" x14ac:dyDescent="0.25">
      <c r="O327" s="3">
        <v>296</v>
      </c>
      <c r="P327" s="3">
        <v>59</v>
      </c>
    </row>
    <row r="328" spans="15:16" x14ac:dyDescent="0.25">
      <c r="O328" s="3">
        <v>297</v>
      </c>
      <c r="P328" s="3">
        <v>63</v>
      </c>
    </row>
    <row r="329" spans="15:16" x14ac:dyDescent="0.25">
      <c r="O329" s="3">
        <v>298</v>
      </c>
      <c r="P329" s="3">
        <v>67</v>
      </c>
    </row>
    <row r="330" spans="15:16" x14ac:dyDescent="0.25">
      <c r="O330" s="3">
        <v>299</v>
      </c>
      <c r="P330" s="3">
        <v>73</v>
      </c>
    </row>
    <row r="331" spans="15:16" x14ac:dyDescent="0.25">
      <c r="O331" s="3">
        <v>300</v>
      </c>
      <c r="P331" s="3">
        <v>58</v>
      </c>
    </row>
    <row r="332" spans="15:16" x14ac:dyDescent="0.25">
      <c r="O332" s="3">
        <v>301</v>
      </c>
      <c r="P332" s="3">
        <v>59.5</v>
      </c>
    </row>
    <row r="333" spans="15:16" x14ac:dyDescent="0.25">
      <c r="O333" s="3">
        <v>302</v>
      </c>
      <c r="P333" s="3">
        <v>59.5</v>
      </c>
    </row>
    <row r="334" spans="15:16" x14ac:dyDescent="0.25">
      <c r="O334" s="3">
        <v>303</v>
      </c>
      <c r="P334" s="3">
        <v>66</v>
      </c>
    </row>
    <row r="335" spans="15:16" x14ac:dyDescent="0.25">
      <c r="O335" s="3">
        <v>304</v>
      </c>
      <c r="P335" s="3">
        <v>63</v>
      </c>
    </row>
    <row r="336" spans="15:16" x14ac:dyDescent="0.25">
      <c r="O336" s="3">
        <v>305</v>
      </c>
      <c r="P336" s="3">
        <v>61.5</v>
      </c>
    </row>
    <row r="337" spans="15:16" x14ac:dyDescent="0.25">
      <c r="O337" s="3">
        <v>306</v>
      </c>
      <c r="P337" s="3">
        <v>71</v>
      </c>
    </row>
    <row r="338" spans="15:16" x14ac:dyDescent="0.25">
      <c r="O338" s="3">
        <v>307</v>
      </c>
      <c r="P338" s="3">
        <v>68.5</v>
      </c>
    </row>
    <row r="339" spans="15:16" x14ac:dyDescent="0.25">
      <c r="O339" s="3">
        <v>308</v>
      </c>
      <c r="P339" s="3">
        <v>54</v>
      </c>
    </row>
    <row r="340" spans="15:16" x14ac:dyDescent="0.25">
      <c r="O340" s="3">
        <v>309</v>
      </c>
      <c r="P340" s="3">
        <v>62.5</v>
      </c>
    </row>
    <row r="341" spans="15:16" x14ac:dyDescent="0.25">
      <c r="O341" s="3">
        <v>310</v>
      </c>
      <c r="P341" s="3">
        <v>62</v>
      </c>
    </row>
    <row r="342" spans="15:16" x14ac:dyDescent="0.25">
      <c r="O342" s="3">
        <v>311</v>
      </c>
      <c r="P342" s="3">
        <v>64.5</v>
      </c>
    </row>
    <row r="343" spans="15:16" x14ac:dyDescent="0.25">
      <c r="O343" s="3">
        <v>312</v>
      </c>
      <c r="P343" s="3">
        <v>54</v>
      </c>
    </row>
    <row r="344" spans="15:16" x14ac:dyDescent="0.25">
      <c r="O344" s="3">
        <v>313</v>
      </c>
      <c r="P344" s="3">
        <v>68.5</v>
      </c>
    </row>
    <row r="345" spans="15:16" x14ac:dyDescent="0.25">
      <c r="O345" s="3">
        <v>314</v>
      </c>
      <c r="P345" s="3">
        <v>69.5</v>
      </c>
    </row>
    <row r="346" spans="15:16" x14ac:dyDescent="0.25">
      <c r="O346" s="3">
        <v>315</v>
      </c>
      <c r="P346" s="3">
        <v>70</v>
      </c>
    </row>
    <row r="347" spans="15:16" x14ac:dyDescent="0.25">
      <c r="O347" s="3">
        <v>316</v>
      </c>
      <c r="P347" s="3">
        <v>64.5</v>
      </c>
    </row>
    <row r="348" spans="15:16" x14ac:dyDescent="0.25">
      <c r="O348" s="3">
        <v>317</v>
      </c>
      <c r="P348" s="3">
        <v>63.5</v>
      </c>
    </row>
    <row r="349" spans="15:16" x14ac:dyDescent="0.25">
      <c r="O349" s="3">
        <v>318</v>
      </c>
      <c r="P349" s="3">
        <v>62.5</v>
      </c>
    </row>
    <row r="350" spans="15:16" x14ac:dyDescent="0.25">
      <c r="O350" s="3">
        <v>319</v>
      </c>
      <c r="P350" s="3">
        <v>62.5</v>
      </c>
    </row>
    <row r="351" spans="15:16" x14ac:dyDescent="0.25">
      <c r="O351" s="3">
        <v>320</v>
      </c>
      <c r="P351" s="3">
        <v>69.5</v>
      </c>
    </row>
    <row r="352" spans="15:16" x14ac:dyDescent="0.25">
      <c r="O352" s="3">
        <v>321</v>
      </c>
      <c r="P352" s="3">
        <v>59</v>
      </c>
    </row>
    <row r="353" spans="15:16" x14ac:dyDescent="0.25">
      <c r="O353" s="3">
        <v>322</v>
      </c>
      <c r="P353" s="3">
        <v>73</v>
      </c>
    </row>
    <row r="354" spans="15:16" x14ac:dyDescent="0.25">
      <c r="O354" s="3">
        <v>323</v>
      </c>
      <c r="P354" s="3">
        <v>70.5</v>
      </c>
    </row>
    <row r="355" spans="15:16" x14ac:dyDescent="0.25">
      <c r="O355" s="3">
        <v>324</v>
      </c>
      <c r="P355" s="3">
        <v>68</v>
      </c>
    </row>
    <row r="356" spans="15:16" x14ac:dyDescent="0.25">
      <c r="O356" s="3">
        <v>325</v>
      </c>
      <c r="P356" s="3">
        <v>59.5</v>
      </c>
    </row>
    <row r="357" spans="15:16" x14ac:dyDescent="0.25">
      <c r="O357" s="3">
        <v>326</v>
      </c>
      <c r="P357" s="3">
        <v>71</v>
      </c>
    </row>
    <row r="358" spans="15:16" x14ac:dyDescent="0.25">
      <c r="O358" s="3">
        <v>327</v>
      </c>
      <c r="P358" s="3">
        <v>70.5</v>
      </c>
    </row>
    <row r="359" spans="15:16" x14ac:dyDescent="0.25">
      <c r="O359" s="3">
        <v>328</v>
      </c>
      <c r="P359" s="3">
        <v>69</v>
      </c>
    </row>
    <row r="360" spans="15:16" x14ac:dyDescent="0.25">
      <c r="O360" s="3">
        <v>329</v>
      </c>
      <c r="P360" s="3">
        <v>67.5</v>
      </c>
    </row>
    <row r="361" spans="15:16" x14ac:dyDescent="0.25">
      <c r="O361" s="3">
        <v>330</v>
      </c>
      <c r="P361" s="3">
        <v>62</v>
      </c>
    </row>
    <row r="362" spans="15:16" x14ac:dyDescent="0.25">
      <c r="O362" s="3">
        <v>331</v>
      </c>
      <c r="P362" s="3">
        <v>63.5</v>
      </c>
    </row>
    <row r="363" spans="15:16" x14ac:dyDescent="0.25">
      <c r="O363" s="3">
        <v>332</v>
      </c>
      <c r="P363" s="3">
        <v>68.5</v>
      </c>
    </row>
    <row r="364" spans="15:16" x14ac:dyDescent="0.25">
      <c r="O364" s="3">
        <v>333</v>
      </c>
      <c r="P364" s="3">
        <v>70</v>
      </c>
    </row>
    <row r="365" spans="15:16" x14ac:dyDescent="0.25">
      <c r="O365" s="3">
        <v>334</v>
      </c>
      <c r="P365" s="3">
        <v>62</v>
      </c>
    </row>
    <row r="366" spans="15:16" x14ac:dyDescent="0.25">
      <c r="O366" s="3">
        <v>335</v>
      </c>
      <c r="P366" s="3">
        <v>68.5</v>
      </c>
    </row>
    <row r="367" spans="15:16" x14ac:dyDescent="0.25">
      <c r="O367" s="3">
        <v>336</v>
      </c>
      <c r="P367" s="3">
        <v>71</v>
      </c>
    </row>
    <row r="368" spans="15:16" x14ac:dyDescent="0.25">
      <c r="O368" s="3">
        <v>337</v>
      </c>
      <c r="P368" s="3">
        <v>64.5</v>
      </c>
    </row>
    <row r="369" spans="15:16" x14ac:dyDescent="0.25">
      <c r="O369" s="3">
        <v>338</v>
      </c>
      <c r="P369" s="3">
        <v>67</v>
      </c>
    </row>
    <row r="370" spans="15:16" x14ac:dyDescent="0.25">
      <c r="O370" s="3">
        <v>339</v>
      </c>
      <c r="P370" s="3">
        <v>69.5</v>
      </c>
    </row>
    <row r="371" spans="15:16" x14ac:dyDescent="0.25">
      <c r="O371" s="3">
        <v>340</v>
      </c>
      <c r="P371" s="3">
        <v>61</v>
      </c>
    </row>
    <row r="372" spans="15:16" x14ac:dyDescent="0.25">
      <c r="O372" s="3">
        <v>341</v>
      </c>
      <c r="P372" s="3">
        <v>64</v>
      </c>
    </row>
    <row r="373" spans="15:16" x14ac:dyDescent="0.25">
      <c r="O373" s="3">
        <v>342</v>
      </c>
      <c r="P373" s="3">
        <v>61.5</v>
      </c>
    </row>
    <row r="374" spans="15:16" x14ac:dyDescent="0.25">
      <c r="O374" s="3">
        <v>343</v>
      </c>
      <c r="P374" s="3">
        <v>64.5</v>
      </c>
    </row>
    <row r="375" spans="15:16" x14ac:dyDescent="0.25">
      <c r="O375" s="3">
        <v>344</v>
      </c>
      <c r="P375" s="3">
        <v>67.5</v>
      </c>
    </row>
    <row r="376" spans="15:16" x14ac:dyDescent="0.25">
      <c r="O376" s="3">
        <v>345</v>
      </c>
      <c r="P376" s="3">
        <v>60.5</v>
      </c>
    </row>
    <row r="377" spans="15:16" x14ac:dyDescent="0.25">
      <c r="O377" s="3">
        <v>346</v>
      </c>
      <c r="P377" s="3">
        <v>62.5</v>
      </c>
    </row>
    <row r="378" spans="15:16" x14ac:dyDescent="0.25">
      <c r="O378" s="3">
        <v>347</v>
      </c>
      <c r="P378" s="3">
        <v>57</v>
      </c>
    </row>
    <row r="379" spans="15:16" x14ac:dyDescent="0.25">
      <c r="O379" s="3">
        <v>348</v>
      </c>
      <c r="P379" s="3">
        <v>68</v>
      </c>
    </row>
    <row r="380" spans="15:16" x14ac:dyDescent="0.25">
      <c r="O380" s="3">
        <v>349</v>
      </c>
      <c r="P380" s="3">
        <v>58</v>
      </c>
    </row>
    <row r="381" spans="15:16" x14ac:dyDescent="0.25">
      <c r="O381" s="3">
        <v>350</v>
      </c>
      <c r="P381" s="3">
        <v>68</v>
      </c>
    </row>
    <row r="382" spans="15:16" x14ac:dyDescent="0.25">
      <c r="O382" s="3">
        <v>351</v>
      </c>
      <c r="P382" s="3">
        <v>66</v>
      </c>
    </row>
    <row r="383" spans="15:16" x14ac:dyDescent="0.25">
      <c r="O383" s="3">
        <v>352</v>
      </c>
      <c r="P383" s="3">
        <v>57</v>
      </c>
    </row>
    <row r="384" spans="15:16" x14ac:dyDescent="0.25">
      <c r="O384" s="3">
        <v>353</v>
      </c>
      <c r="P384" s="3">
        <v>68</v>
      </c>
    </row>
    <row r="385" spans="15:16" x14ac:dyDescent="0.25">
      <c r="O385" s="3">
        <v>354</v>
      </c>
      <c r="P385" s="3">
        <v>67.5</v>
      </c>
    </row>
    <row r="386" spans="15:16" x14ac:dyDescent="0.25">
      <c r="O386" s="3">
        <v>355</v>
      </c>
      <c r="P386" s="3">
        <v>64</v>
      </c>
    </row>
    <row r="387" spans="15:16" x14ac:dyDescent="0.25">
      <c r="O387" s="3">
        <v>356</v>
      </c>
      <c r="P387" s="3">
        <v>64.5</v>
      </c>
    </row>
    <row r="388" spans="15:16" x14ac:dyDescent="0.25">
      <c r="O388" s="3">
        <v>357</v>
      </c>
      <c r="P388" s="3">
        <v>70.5</v>
      </c>
    </row>
    <row r="389" spans="15:16" x14ac:dyDescent="0.25">
      <c r="O389" s="3">
        <v>358</v>
      </c>
      <c r="P389" s="3">
        <v>66</v>
      </c>
    </row>
    <row r="390" spans="15:16" x14ac:dyDescent="0.25">
      <c r="O390" s="3">
        <v>359</v>
      </c>
      <c r="P390" s="3">
        <v>63.5</v>
      </c>
    </row>
    <row r="391" spans="15:16" x14ac:dyDescent="0.25">
      <c r="O391" s="3">
        <v>360</v>
      </c>
      <c r="P391" s="3">
        <v>61</v>
      </c>
    </row>
    <row r="392" spans="15:16" x14ac:dyDescent="0.25">
      <c r="O392" s="3">
        <v>361</v>
      </c>
      <c r="P392" s="3">
        <v>64.5</v>
      </c>
    </row>
    <row r="393" spans="15:16" x14ac:dyDescent="0.25">
      <c r="O393" s="3">
        <v>362</v>
      </c>
      <c r="P393" s="3">
        <v>63.5</v>
      </c>
    </row>
    <row r="394" spans="15:16" x14ac:dyDescent="0.25">
      <c r="O394" s="3">
        <v>363</v>
      </c>
      <c r="P394" s="3">
        <v>68.5</v>
      </c>
    </row>
    <row r="395" spans="15:16" x14ac:dyDescent="0.25">
      <c r="O395" s="3">
        <v>364</v>
      </c>
      <c r="P395" s="3">
        <v>65.5</v>
      </c>
    </row>
    <row r="396" spans="15:16" x14ac:dyDescent="0.25">
      <c r="O396" s="3">
        <v>365</v>
      </c>
      <c r="P396" s="3">
        <v>64.5</v>
      </c>
    </row>
    <row r="397" spans="15:16" x14ac:dyDescent="0.25">
      <c r="O397" s="3">
        <v>366</v>
      </c>
      <c r="P397" s="3">
        <v>65.5</v>
      </c>
    </row>
    <row r="398" spans="15:16" x14ac:dyDescent="0.25">
      <c r="O398" s="3">
        <v>367</v>
      </c>
      <c r="P398" s="3">
        <v>72.5</v>
      </c>
    </row>
    <row r="399" spans="15:16" x14ac:dyDescent="0.25">
      <c r="O399" s="3">
        <v>368</v>
      </c>
      <c r="P399" s="3">
        <v>54.5</v>
      </c>
    </row>
    <row r="400" spans="15:16" x14ac:dyDescent="0.25">
      <c r="O400" s="3">
        <v>369</v>
      </c>
      <c r="P400" s="3">
        <v>51.5</v>
      </c>
    </row>
    <row r="401" spans="15:16" x14ac:dyDescent="0.25">
      <c r="O401" s="3">
        <v>370</v>
      </c>
      <c r="P401" s="3">
        <v>66</v>
      </c>
    </row>
    <row r="402" spans="15:16" x14ac:dyDescent="0.25">
      <c r="O402" s="3">
        <v>371</v>
      </c>
      <c r="P402" s="3">
        <v>69</v>
      </c>
    </row>
    <row r="403" spans="15:16" x14ac:dyDescent="0.25">
      <c r="O403" s="3">
        <v>372</v>
      </c>
      <c r="P403" s="3">
        <v>60</v>
      </c>
    </row>
    <row r="404" spans="15:16" x14ac:dyDescent="0.25">
      <c r="O404" s="3">
        <v>373</v>
      </c>
      <c r="P404" s="3">
        <v>69.5</v>
      </c>
    </row>
    <row r="405" spans="15:16" x14ac:dyDescent="0.25">
      <c r="O405" s="3">
        <v>374</v>
      </c>
      <c r="P405" s="3">
        <v>70</v>
      </c>
    </row>
    <row r="406" spans="15:16" x14ac:dyDescent="0.25">
      <c r="O406" s="3">
        <v>375</v>
      </c>
      <c r="P406" s="3">
        <v>67</v>
      </c>
    </row>
    <row r="407" spans="15:16" x14ac:dyDescent="0.25">
      <c r="O407" s="3">
        <v>376</v>
      </c>
      <c r="P407" s="3">
        <v>62.5</v>
      </c>
    </row>
    <row r="408" spans="15:16" x14ac:dyDescent="0.25">
      <c r="O408" s="3">
        <v>377</v>
      </c>
      <c r="P408" s="3">
        <v>66</v>
      </c>
    </row>
    <row r="409" spans="15:16" x14ac:dyDescent="0.25">
      <c r="O409" s="3">
        <v>378</v>
      </c>
      <c r="P409" s="3">
        <v>60.5</v>
      </c>
    </row>
    <row r="410" spans="15:16" x14ac:dyDescent="0.25">
      <c r="O410" s="3">
        <v>379</v>
      </c>
      <c r="P410" s="3">
        <v>64</v>
      </c>
    </row>
    <row r="411" spans="15:16" x14ac:dyDescent="0.25">
      <c r="O411" s="3">
        <v>380</v>
      </c>
      <c r="P411" s="3">
        <v>68.5</v>
      </c>
    </row>
    <row r="412" spans="15:16" x14ac:dyDescent="0.25">
      <c r="O412" s="3">
        <v>381</v>
      </c>
      <c r="P412" s="3">
        <v>63.5</v>
      </c>
    </row>
    <row r="413" spans="15:16" x14ac:dyDescent="0.25">
      <c r="O413" s="3">
        <v>382</v>
      </c>
      <c r="P413" s="3">
        <v>61.5</v>
      </c>
    </row>
    <row r="414" spans="15:16" x14ac:dyDescent="0.25">
      <c r="O414" s="3">
        <v>383</v>
      </c>
      <c r="P414" s="3">
        <v>55</v>
      </c>
    </row>
    <row r="415" spans="15:16" x14ac:dyDescent="0.25">
      <c r="O415" s="3">
        <v>384</v>
      </c>
      <c r="P415" s="3">
        <v>63.5</v>
      </c>
    </row>
    <row r="416" spans="15:16" x14ac:dyDescent="0.25">
      <c r="O416" s="3">
        <v>385</v>
      </c>
      <c r="P416" s="3">
        <v>61</v>
      </c>
    </row>
    <row r="417" spans="15:16" x14ac:dyDescent="0.25">
      <c r="O417" s="3">
        <v>386</v>
      </c>
      <c r="P417" s="3">
        <v>64.5</v>
      </c>
    </row>
    <row r="418" spans="15:16" x14ac:dyDescent="0.25">
      <c r="O418" s="3">
        <v>387</v>
      </c>
      <c r="P418" s="3">
        <v>67</v>
      </c>
    </row>
    <row r="419" spans="15:16" x14ac:dyDescent="0.25">
      <c r="O419" s="3">
        <v>388</v>
      </c>
      <c r="P419" s="3">
        <v>68.5</v>
      </c>
    </row>
    <row r="420" spans="15:16" x14ac:dyDescent="0.25">
      <c r="O420" s="3">
        <v>389</v>
      </c>
      <c r="P420" s="3">
        <v>69.5</v>
      </c>
    </row>
    <row r="421" spans="15:16" x14ac:dyDescent="0.25">
      <c r="O421" s="3">
        <v>390</v>
      </c>
      <c r="P421" s="3">
        <v>66</v>
      </c>
    </row>
    <row r="422" spans="15:16" x14ac:dyDescent="0.25">
      <c r="O422" s="3">
        <v>391</v>
      </c>
      <c r="P422" s="3">
        <v>64.5</v>
      </c>
    </row>
    <row r="423" spans="15:16" x14ac:dyDescent="0.25">
      <c r="O423" s="3">
        <v>392</v>
      </c>
      <c r="P423" s="3">
        <v>64</v>
      </c>
    </row>
    <row r="424" spans="15:16" x14ac:dyDescent="0.25">
      <c r="O424" s="3">
        <v>393</v>
      </c>
      <c r="P424" s="3">
        <v>63.5</v>
      </c>
    </row>
    <row r="425" spans="15:16" x14ac:dyDescent="0.25">
      <c r="O425" s="3">
        <v>394</v>
      </c>
      <c r="P425" s="3">
        <v>65</v>
      </c>
    </row>
    <row r="426" spans="15:16" x14ac:dyDescent="0.25">
      <c r="O426" s="3">
        <v>395</v>
      </c>
      <c r="P426" s="3">
        <v>70</v>
      </c>
    </row>
    <row r="427" spans="15:16" x14ac:dyDescent="0.25">
      <c r="O427" s="3">
        <v>396</v>
      </c>
      <c r="P427" s="3">
        <v>61</v>
      </c>
    </row>
    <row r="428" spans="15:16" x14ac:dyDescent="0.25">
      <c r="O428" s="3">
        <v>397</v>
      </c>
      <c r="P428" s="3">
        <v>48</v>
      </c>
    </row>
    <row r="429" spans="15:16" x14ac:dyDescent="0.25">
      <c r="O429" s="3">
        <v>398</v>
      </c>
      <c r="P429" s="3">
        <v>60</v>
      </c>
    </row>
    <row r="430" spans="15:16" x14ac:dyDescent="0.25">
      <c r="O430" s="3">
        <v>399</v>
      </c>
      <c r="P430" s="3">
        <v>70</v>
      </c>
    </row>
    <row r="431" spans="15:16" x14ac:dyDescent="0.25">
      <c r="O431" s="3">
        <v>400</v>
      </c>
      <c r="P431" s="3">
        <v>68</v>
      </c>
    </row>
    <row r="432" spans="15:16" x14ac:dyDescent="0.25">
      <c r="O432" s="3">
        <v>401</v>
      </c>
      <c r="P432" s="3">
        <v>62.5</v>
      </c>
    </row>
    <row r="433" spans="15:16" x14ac:dyDescent="0.25">
      <c r="O433" s="3">
        <v>402</v>
      </c>
      <c r="P433" s="3">
        <v>69</v>
      </c>
    </row>
    <row r="434" spans="15:16" x14ac:dyDescent="0.25">
      <c r="O434" s="3">
        <v>403</v>
      </c>
      <c r="P434" s="3">
        <v>66.5</v>
      </c>
    </row>
    <row r="435" spans="15:16" x14ac:dyDescent="0.25">
      <c r="O435" s="3">
        <v>404</v>
      </c>
      <c r="P435" s="3">
        <v>69</v>
      </c>
    </row>
    <row r="436" spans="15:16" x14ac:dyDescent="0.25">
      <c r="O436" s="3">
        <v>405</v>
      </c>
      <c r="P436" s="3">
        <v>71</v>
      </c>
    </row>
    <row r="437" spans="15:16" x14ac:dyDescent="0.25">
      <c r="O437" s="3">
        <v>406</v>
      </c>
      <c r="P437" s="3">
        <v>68</v>
      </c>
    </row>
    <row r="438" spans="15:16" x14ac:dyDescent="0.25">
      <c r="O438" s="3">
        <v>407</v>
      </c>
      <c r="P438" s="3">
        <v>53</v>
      </c>
    </row>
    <row r="439" spans="15:16" x14ac:dyDescent="0.25">
      <c r="O439" s="3">
        <v>408</v>
      </c>
      <c r="P439" s="3">
        <v>65</v>
      </c>
    </row>
    <row r="440" spans="15:16" x14ac:dyDescent="0.25">
      <c r="O440" s="3">
        <v>409</v>
      </c>
      <c r="P440" s="3">
        <v>68.5</v>
      </c>
    </row>
    <row r="441" spans="15:16" x14ac:dyDescent="0.25">
      <c r="O441" s="3">
        <v>410</v>
      </c>
      <c r="P441" s="3">
        <v>64</v>
      </c>
    </row>
    <row r="442" spans="15:16" x14ac:dyDescent="0.25">
      <c r="O442" s="3">
        <v>411</v>
      </c>
      <c r="P442" s="3">
        <v>68.5</v>
      </c>
    </row>
    <row r="443" spans="15:16" x14ac:dyDescent="0.25">
      <c r="O443" s="3">
        <v>412</v>
      </c>
      <c r="P443" s="3">
        <v>66</v>
      </c>
    </row>
    <row r="444" spans="15:16" x14ac:dyDescent="0.25">
      <c r="O444" s="3">
        <v>413</v>
      </c>
      <c r="P444" s="3">
        <v>65.5</v>
      </c>
    </row>
    <row r="445" spans="15:16" x14ac:dyDescent="0.25">
      <c r="O445" s="3">
        <v>414</v>
      </c>
      <c r="P445" s="3">
        <v>70</v>
      </c>
    </row>
    <row r="446" spans="15:16" x14ac:dyDescent="0.25">
      <c r="O446" s="3">
        <v>415</v>
      </c>
      <c r="P446" s="3">
        <v>69</v>
      </c>
    </row>
    <row r="447" spans="15:16" x14ac:dyDescent="0.25">
      <c r="O447" s="3">
        <v>416</v>
      </c>
      <c r="P447" s="3">
        <v>64.5</v>
      </c>
    </row>
    <row r="448" spans="15:16" x14ac:dyDescent="0.25">
      <c r="O448" s="3">
        <v>417</v>
      </c>
      <c r="P448" s="3">
        <v>62.5</v>
      </c>
    </row>
    <row r="449" spans="15:16" x14ac:dyDescent="0.25">
      <c r="O449" s="3">
        <v>418</v>
      </c>
      <c r="P449" s="3">
        <v>61.5</v>
      </c>
    </row>
    <row r="450" spans="15:16" x14ac:dyDescent="0.25">
      <c r="O450" s="3">
        <v>419</v>
      </c>
      <c r="P450" s="3">
        <v>64</v>
      </c>
    </row>
    <row r="451" spans="15:16" x14ac:dyDescent="0.25">
      <c r="O451" s="3">
        <v>420</v>
      </c>
      <c r="P451" s="3">
        <v>67</v>
      </c>
    </row>
    <row r="452" spans="15:16" x14ac:dyDescent="0.25">
      <c r="O452" s="3">
        <v>421</v>
      </c>
      <c r="P452" s="3">
        <v>58</v>
      </c>
    </row>
    <row r="453" spans="15:16" x14ac:dyDescent="0.25">
      <c r="O453" s="3">
        <v>422</v>
      </c>
      <c r="P453" s="3">
        <v>67</v>
      </c>
    </row>
    <row r="454" spans="15:16" x14ac:dyDescent="0.25">
      <c r="O454" s="3">
        <v>423</v>
      </c>
      <c r="P454" s="3">
        <v>68.5</v>
      </c>
    </row>
    <row r="455" spans="15:16" x14ac:dyDescent="0.25">
      <c r="O455" s="3">
        <v>424</v>
      </c>
      <c r="P455" s="3">
        <v>64</v>
      </c>
    </row>
    <row r="456" spans="15:16" x14ac:dyDescent="0.25">
      <c r="O456" s="3">
        <v>425</v>
      </c>
      <c r="P456" s="3">
        <v>69</v>
      </c>
    </row>
    <row r="457" spans="15:16" x14ac:dyDescent="0.25">
      <c r="O457" s="3">
        <v>426</v>
      </c>
      <c r="P457" s="3">
        <v>58.5</v>
      </c>
    </row>
    <row r="458" spans="15:16" x14ac:dyDescent="0.25">
      <c r="O458" s="3">
        <v>427</v>
      </c>
      <c r="P458" s="3">
        <v>66</v>
      </c>
    </row>
    <row r="459" spans="15:16" x14ac:dyDescent="0.25">
      <c r="O459" s="3">
        <v>428</v>
      </c>
      <c r="P459" s="3">
        <v>62.5</v>
      </c>
    </row>
    <row r="460" spans="15:16" x14ac:dyDescent="0.25">
      <c r="O460" s="3">
        <v>429</v>
      </c>
      <c r="P460" s="3">
        <v>61.5</v>
      </c>
    </row>
    <row r="461" spans="15:16" x14ac:dyDescent="0.25">
      <c r="O461" s="3">
        <v>430</v>
      </c>
      <c r="P461" s="3">
        <v>64</v>
      </c>
    </row>
    <row r="462" spans="15:16" x14ac:dyDescent="0.25">
      <c r="O462" s="3">
        <v>431</v>
      </c>
      <c r="P462" s="3">
        <v>69.5</v>
      </c>
    </row>
    <row r="463" spans="15:16" x14ac:dyDescent="0.25">
      <c r="O463" s="3">
        <v>432</v>
      </c>
      <c r="P463" s="3">
        <v>71</v>
      </c>
    </row>
    <row r="464" spans="15:16" x14ac:dyDescent="0.25">
      <c r="O464" s="3">
        <v>433</v>
      </c>
      <c r="P464" s="3">
        <v>66</v>
      </c>
    </row>
    <row r="465" spans="15:16" x14ac:dyDescent="0.25">
      <c r="O465" s="3">
        <v>434</v>
      </c>
      <c r="P465" s="3">
        <v>68.5</v>
      </c>
    </row>
    <row r="466" spans="15:16" x14ac:dyDescent="0.25">
      <c r="O466" s="3">
        <v>435</v>
      </c>
      <c r="P466" s="3">
        <v>55.5</v>
      </c>
    </row>
    <row r="467" spans="15:16" x14ac:dyDescent="0.25">
      <c r="O467" s="3">
        <v>436</v>
      </c>
      <c r="P467" s="3">
        <v>64.5</v>
      </c>
    </row>
    <row r="468" spans="15:16" x14ac:dyDescent="0.25">
      <c r="O468" s="3">
        <v>437</v>
      </c>
      <c r="P468" s="3">
        <v>47.5</v>
      </c>
    </row>
    <row r="469" spans="15:16" x14ac:dyDescent="0.25">
      <c r="O469" s="3">
        <v>438</v>
      </c>
      <c r="P469" s="3">
        <v>64</v>
      </c>
    </row>
    <row r="470" spans="15:16" x14ac:dyDescent="0.25">
      <c r="O470" s="3">
        <v>439</v>
      </c>
      <c r="P470" s="3">
        <v>63.5</v>
      </c>
    </row>
    <row r="471" spans="15:16" x14ac:dyDescent="0.25">
      <c r="O471" s="3">
        <v>440</v>
      </c>
      <c r="P471" s="3">
        <v>60.5</v>
      </c>
    </row>
    <row r="472" spans="15:16" x14ac:dyDescent="0.25">
      <c r="O472" s="3">
        <v>441</v>
      </c>
      <c r="P472" s="3">
        <v>55.5</v>
      </c>
    </row>
    <row r="473" spans="15:16" x14ac:dyDescent="0.25">
      <c r="O473" s="3">
        <v>442</v>
      </c>
      <c r="P473" s="3">
        <v>66.5</v>
      </c>
    </row>
    <row r="474" spans="15:16" x14ac:dyDescent="0.25">
      <c r="O474" s="3">
        <v>443</v>
      </c>
      <c r="P474" s="3">
        <v>63.5</v>
      </c>
    </row>
    <row r="475" spans="15:16" x14ac:dyDescent="0.25">
      <c r="O475" s="3">
        <v>444</v>
      </c>
      <c r="P475" s="3">
        <v>61.5</v>
      </c>
    </row>
    <row r="476" spans="15:16" x14ac:dyDescent="0.25">
      <c r="O476" s="3">
        <v>445</v>
      </c>
      <c r="P476" s="3">
        <v>64.5</v>
      </c>
    </row>
    <row r="477" spans="15:16" x14ac:dyDescent="0.25">
      <c r="O477" s="3">
        <v>446</v>
      </c>
      <c r="P477" s="3">
        <v>68</v>
      </c>
    </row>
    <row r="478" spans="15:16" x14ac:dyDescent="0.25">
      <c r="O478" s="3">
        <v>447</v>
      </c>
      <c r="P478" s="3">
        <v>65</v>
      </c>
    </row>
    <row r="479" spans="15:16" x14ac:dyDescent="0.25">
      <c r="O479" s="3">
        <v>448</v>
      </c>
      <c r="P479" s="3">
        <v>65</v>
      </c>
    </row>
    <row r="480" spans="15:16" x14ac:dyDescent="0.25">
      <c r="O480" s="3">
        <v>449</v>
      </c>
      <c r="P480" s="3">
        <v>63.5</v>
      </c>
    </row>
    <row r="481" spans="15:16" x14ac:dyDescent="0.25">
      <c r="O481" s="3">
        <v>450</v>
      </c>
      <c r="P481" s="3">
        <v>67.5</v>
      </c>
    </row>
    <row r="482" spans="15:16" x14ac:dyDescent="0.25">
      <c r="O482" s="3">
        <v>451</v>
      </c>
      <c r="P482" s="3">
        <v>69.5</v>
      </c>
    </row>
    <row r="483" spans="15:16" x14ac:dyDescent="0.25">
      <c r="O483" s="3">
        <v>452</v>
      </c>
      <c r="P483" s="3">
        <v>62</v>
      </c>
    </row>
    <row r="484" spans="15:16" x14ac:dyDescent="0.25">
      <c r="O484" s="3">
        <v>453</v>
      </c>
      <c r="P484" s="3">
        <v>70</v>
      </c>
    </row>
    <row r="485" spans="15:16" x14ac:dyDescent="0.25">
      <c r="O485" s="3">
        <v>454</v>
      </c>
      <c r="P485" s="3">
        <v>51.5</v>
      </c>
    </row>
    <row r="486" spans="15:16" x14ac:dyDescent="0.25">
      <c r="O486" s="3">
        <v>455</v>
      </c>
      <c r="P486" s="3">
        <v>66.5</v>
      </c>
    </row>
    <row r="487" spans="15:16" x14ac:dyDescent="0.25">
      <c r="O487" s="3">
        <v>456</v>
      </c>
      <c r="P487" s="3">
        <v>62.5</v>
      </c>
    </row>
    <row r="488" spans="15:16" x14ac:dyDescent="0.25">
      <c r="O488" s="3">
        <v>457</v>
      </c>
      <c r="P488" s="3">
        <v>59</v>
      </c>
    </row>
    <row r="489" spans="15:16" x14ac:dyDescent="0.25">
      <c r="O489" s="3">
        <v>458</v>
      </c>
      <c r="P489" s="3">
        <v>57.5</v>
      </c>
    </row>
    <row r="490" spans="15:16" x14ac:dyDescent="0.25">
      <c r="O490" s="3">
        <v>459</v>
      </c>
      <c r="P490" s="3">
        <v>65</v>
      </c>
    </row>
    <row r="491" spans="15:16" x14ac:dyDescent="0.25">
      <c r="O491" s="3">
        <v>460</v>
      </c>
      <c r="P491" s="3">
        <v>69.5</v>
      </c>
    </row>
    <row r="492" spans="15:16" x14ac:dyDescent="0.25">
      <c r="O492" s="3">
        <v>461</v>
      </c>
      <c r="P492" s="3">
        <v>60.5</v>
      </c>
    </row>
    <row r="493" spans="15:16" x14ac:dyDescent="0.25">
      <c r="O493" s="3">
        <v>462</v>
      </c>
      <c r="P493" s="3">
        <v>65</v>
      </c>
    </row>
    <row r="494" spans="15:16" x14ac:dyDescent="0.25">
      <c r="O494" s="3">
        <v>463</v>
      </c>
      <c r="P494" s="3">
        <v>55</v>
      </c>
    </row>
    <row r="495" spans="15:16" x14ac:dyDescent="0.25">
      <c r="O495" s="3">
        <v>464</v>
      </c>
      <c r="P495" s="3">
        <v>70</v>
      </c>
    </row>
    <row r="496" spans="15:16" x14ac:dyDescent="0.25">
      <c r="O496" s="3">
        <v>465</v>
      </c>
      <c r="P496" s="3">
        <v>66.5</v>
      </c>
    </row>
    <row r="497" spans="15:16" x14ac:dyDescent="0.25">
      <c r="O497" s="3">
        <v>466</v>
      </c>
      <c r="P497" s="3">
        <v>70</v>
      </c>
    </row>
    <row r="498" spans="15:16" x14ac:dyDescent="0.25">
      <c r="O498" s="3">
        <v>467</v>
      </c>
      <c r="P498" s="3">
        <v>63.5</v>
      </c>
    </row>
    <row r="499" spans="15:16" x14ac:dyDescent="0.25">
      <c r="O499" s="3">
        <v>468</v>
      </c>
      <c r="P499" s="3">
        <v>67.5</v>
      </c>
    </row>
    <row r="500" spans="15:16" x14ac:dyDescent="0.25">
      <c r="O500" s="3">
        <v>469</v>
      </c>
      <c r="P500" s="3">
        <v>70</v>
      </c>
    </row>
    <row r="501" spans="15:16" x14ac:dyDescent="0.25">
      <c r="O501" s="3">
        <v>470</v>
      </c>
      <c r="P501" s="3">
        <v>59.5</v>
      </c>
    </row>
    <row r="502" spans="15:16" x14ac:dyDescent="0.25">
      <c r="O502" s="3">
        <v>471</v>
      </c>
      <c r="P502" s="3">
        <v>63</v>
      </c>
    </row>
    <row r="503" spans="15:16" x14ac:dyDescent="0.25">
      <c r="O503" s="3">
        <v>472</v>
      </c>
      <c r="P503" s="3">
        <v>69</v>
      </c>
    </row>
    <row r="504" spans="15:16" x14ac:dyDescent="0.25">
      <c r="O504" s="3">
        <v>473</v>
      </c>
      <c r="P504" s="3">
        <v>59.5</v>
      </c>
    </row>
    <row r="505" spans="15:16" x14ac:dyDescent="0.25">
      <c r="O505" s="3">
        <v>474</v>
      </c>
      <c r="P505" s="3">
        <v>63.5</v>
      </c>
    </row>
    <row r="506" spans="15:16" x14ac:dyDescent="0.25">
      <c r="O506" s="3">
        <v>475</v>
      </c>
      <c r="P506" s="3">
        <v>63.5</v>
      </c>
    </row>
    <row r="507" spans="15:16" x14ac:dyDescent="0.25">
      <c r="O507" s="3">
        <v>476</v>
      </c>
      <c r="P507" s="3">
        <v>63.5</v>
      </c>
    </row>
    <row r="508" spans="15:16" x14ac:dyDescent="0.25">
      <c r="O508" s="3">
        <v>477</v>
      </c>
      <c r="P508" s="3">
        <v>63</v>
      </c>
    </row>
    <row r="509" spans="15:16" x14ac:dyDescent="0.25">
      <c r="O509" s="3">
        <v>478</v>
      </c>
      <c r="P509" s="3">
        <v>60.5</v>
      </c>
    </row>
    <row r="510" spans="15:16" x14ac:dyDescent="0.25">
      <c r="O510" s="3">
        <v>479</v>
      </c>
      <c r="P510" s="3">
        <v>66</v>
      </c>
    </row>
    <row r="511" spans="15:16" x14ac:dyDescent="0.25">
      <c r="O511" s="3">
        <v>480</v>
      </c>
      <c r="P511" s="3">
        <v>61</v>
      </c>
    </row>
    <row r="512" spans="15:16" x14ac:dyDescent="0.25">
      <c r="O512" s="3">
        <v>481</v>
      </c>
      <c r="P512" s="3">
        <v>65</v>
      </c>
    </row>
    <row r="513" spans="15:16" x14ac:dyDescent="0.25">
      <c r="O513" s="3">
        <v>482</v>
      </c>
      <c r="P513" s="3">
        <v>68.5</v>
      </c>
    </row>
    <row r="514" spans="15:16" x14ac:dyDescent="0.25">
      <c r="O514" s="3">
        <v>483</v>
      </c>
      <c r="P514" s="3">
        <v>59</v>
      </c>
    </row>
    <row r="515" spans="15:16" x14ac:dyDescent="0.25">
      <c r="O515" s="3">
        <v>484</v>
      </c>
      <c r="P515" s="3">
        <v>64</v>
      </c>
    </row>
    <row r="516" spans="15:16" x14ac:dyDescent="0.25">
      <c r="O516" s="3">
        <v>485</v>
      </c>
      <c r="P516" s="3">
        <v>67</v>
      </c>
    </row>
    <row r="517" spans="15:16" x14ac:dyDescent="0.25">
      <c r="O517" s="3">
        <v>486</v>
      </c>
      <c r="P517" s="3">
        <v>70</v>
      </c>
    </row>
    <row r="518" spans="15:16" x14ac:dyDescent="0.25">
      <c r="O518" s="3">
        <v>487</v>
      </c>
      <c r="P518" s="3">
        <v>58.5</v>
      </c>
    </row>
    <row r="519" spans="15:16" x14ac:dyDescent="0.25">
      <c r="O519" s="3">
        <v>488</v>
      </c>
      <c r="P519" s="3">
        <v>69</v>
      </c>
    </row>
    <row r="520" spans="15:16" x14ac:dyDescent="0.25">
      <c r="O520" s="3">
        <v>489</v>
      </c>
      <c r="P520" s="3">
        <v>54</v>
      </c>
    </row>
    <row r="521" spans="15:16" x14ac:dyDescent="0.25">
      <c r="O521" s="3">
        <v>490</v>
      </c>
      <c r="P521" s="3">
        <v>69.5</v>
      </c>
    </row>
    <row r="522" spans="15:16" x14ac:dyDescent="0.25">
      <c r="O522" s="3">
        <v>491</v>
      </c>
      <c r="P522" s="3">
        <v>68</v>
      </c>
    </row>
    <row r="523" spans="15:16" x14ac:dyDescent="0.25">
      <c r="O523" s="3">
        <v>492</v>
      </c>
      <c r="P523" s="3">
        <v>67</v>
      </c>
    </row>
    <row r="524" spans="15:16" x14ac:dyDescent="0.25">
      <c r="O524" s="3">
        <v>493</v>
      </c>
      <c r="P524" s="3">
        <v>60</v>
      </c>
    </row>
    <row r="525" spans="15:16" x14ac:dyDescent="0.25">
      <c r="O525" s="3">
        <v>494</v>
      </c>
      <c r="P525" s="3">
        <v>56</v>
      </c>
    </row>
    <row r="526" spans="15:16" x14ac:dyDescent="0.25">
      <c r="O526" s="3">
        <v>495</v>
      </c>
      <c r="P526" s="3">
        <v>62.5</v>
      </c>
    </row>
    <row r="527" spans="15:16" x14ac:dyDescent="0.25">
      <c r="O527" s="3">
        <v>496</v>
      </c>
      <c r="P527" s="3">
        <v>64</v>
      </c>
    </row>
    <row r="528" spans="15:16" x14ac:dyDescent="0.25">
      <c r="O528" s="3">
        <v>497</v>
      </c>
      <c r="P528" s="3">
        <v>66</v>
      </c>
    </row>
    <row r="529" spans="15:16" x14ac:dyDescent="0.25">
      <c r="O529" s="3">
        <v>498</v>
      </c>
      <c r="P529" s="3">
        <v>67</v>
      </c>
    </row>
    <row r="530" spans="15:16" x14ac:dyDescent="0.25">
      <c r="O530" s="3">
        <v>499</v>
      </c>
      <c r="P530" s="3">
        <v>67.5</v>
      </c>
    </row>
    <row r="531" spans="15:16" x14ac:dyDescent="0.25">
      <c r="O531" s="3">
        <v>500</v>
      </c>
      <c r="P531" s="3">
        <v>67.5</v>
      </c>
    </row>
    <row r="532" spans="15:16" x14ac:dyDescent="0.25">
      <c r="O532" s="3">
        <v>501</v>
      </c>
      <c r="P532" s="3">
        <v>55</v>
      </c>
    </row>
    <row r="533" spans="15:16" x14ac:dyDescent="0.25">
      <c r="O533" s="3">
        <v>502</v>
      </c>
      <c r="P533" s="3">
        <v>62.5</v>
      </c>
    </row>
    <row r="534" spans="15:16" x14ac:dyDescent="0.25">
      <c r="O534" s="3">
        <v>503</v>
      </c>
      <c r="P534" s="3">
        <v>64</v>
      </c>
    </row>
    <row r="535" spans="15:16" x14ac:dyDescent="0.25">
      <c r="O535" s="3">
        <v>504</v>
      </c>
      <c r="P535" s="3">
        <v>68</v>
      </c>
    </row>
    <row r="536" spans="15:16" x14ac:dyDescent="0.25">
      <c r="O536" s="3">
        <v>505</v>
      </c>
      <c r="P536" s="3">
        <v>63.5</v>
      </c>
    </row>
    <row r="537" spans="15:16" x14ac:dyDescent="0.25">
      <c r="O537" s="3">
        <v>506</v>
      </c>
      <c r="P537" s="3">
        <v>60</v>
      </c>
    </row>
    <row r="538" spans="15:16" x14ac:dyDescent="0.25">
      <c r="O538" s="3">
        <v>507</v>
      </c>
      <c r="P538" s="3">
        <v>73.5</v>
      </c>
    </row>
    <row r="539" spans="15:16" x14ac:dyDescent="0.25">
      <c r="O539" s="3">
        <v>508</v>
      </c>
      <c r="P539" s="3">
        <v>64.5</v>
      </c>
    </row>
    <row r="540" spans="15:16" x14ac:dyDescent="0.25">
      <c r="O540" s="3">
        <v>509</v>
      </c>
      <c r="P540" s="3">
        <v>65.5</v>
      </c>
    </row>
    <row r="541" spans="15:16" x14ac:dyDescent="0.25">
      <c r="O541" s="3">
        <v>510</v>
      </c>
      <c r="P541" s="3">
        <v>61</v>
      </c>
    </row>
    <row r="542" spans="15:16" x14ac:dyDescent="0.25">
      <c r="O542" s="3">
        <v>511</v>
      </c>
      <c r="P542" s="3">
        <v>61.5</v>
      </c>
    </row>
    <row r="543" spans="15:16" x14ac:dyDescent="0.25">
      <c r="O543" s="3">
        <v>512</v>
      </c>
      <c r="P543" s="3">
        <v>61</v>
      </c>
    </row>
    <row r="544" spans="15:16" x14ac:dyDescent="0.25">
      <c r="O544" s="3">
        <v>513</v>
      </c>
      <c r="P544" s="3">
        <v>68</v>
      </c>
    </row>
    <row r="545" spans="15:16" x14ac:dyDescent="0.25">
      <c r="O545" s="3">
        <v>514</v>
      </c>
      <c r="P545" s="3">
        <v>67</v>
      </c>
    </row>
    <row r="546" spans="15:16" x14ac:dyDescent="0.25">
      <c r="O546" s="3">
        <v>515</v>
      </c>
      <c r="P546" s="3">
        <v>60.5</v>
      </c>
    </row>
    <row r="547" spans="15:16" x14ac:dyDescent="0.25">
      <c r="O547" s="3">
        <v>516</v>
      </c>
      <c r="P547" s="3">
        <v>63.5</v>
      </c>
    </row>
    <row r="548" spans="15:16" x14ac:dyDescent="0.25">
      <c r="O548" s="3">
        <v>517</v>
      </c>
      <c r="P548" s="3">
        <v>66.5</v>
      </c>
    </row>
    <row r="549" spans="15:16" x14ac:dyDescent="0.25">
      <c r="O549" s="3">
        <v>518</v>
      </c>
      <c r="P549" s="3">
        <v>69</v>
      </c>
    </row>
    <row r="550" spans="15:16" x14ac:dyDescent="0.25">
      <c r="O550" s="3">
        <v>519</v>
      </c>
      <c r="P550" s="3">
        <v>66</v>
      </c>
    </row>
    <row r="551" spans="15:16" x14ac:dyDescent="0.25">
      <c r="O551" s="3">
        <v>520</v>
      </c>
      <c r="P551" s="3">
        <v>63.5</v>
      </c>
    </row>
    <row r="552" spans="15:16" x14ac:dyDescent="0.25">
      <c r="O552" s="3">
        <v>521</v>
      </c>
      <c r="P552" s="3">
        <v>62</v>
      </c>
    </row>
    <row r="553" spans="15:16" x14ac:dyDescent="0.25">
      <c r="O553" s="3">
        <v>522</v>
      </c>
      <c r="P553" s="3">
        <v>54.5</v>
      </c>
    </row>
    <row r="554" spans="15:16" x14ac:dyDescent="0.25">
      <c r="O554" s="3">
        <v>523</v>
      </c>
      <c r="P554" s="3">
        <v>57</v>
      </c>
    </row>
    <row r="555" spans="15:16" x14ac:dyDescent="0.25">
      <c r="O555" s="3">
        <v>524</v>
      </c>
      <c r="P555" s="3">
        <v>61.5</v>
      </c>
    </row>
    <row r="556" spans="15:16" x14ac:dyDescent="0.25">
      <c r="O556" s="3">
        <v>525</v>
      </c>
      <c r="P556" s="3">
        <v>58</v>
      </c>
    </row>
    <row r="557" spans="15:16" x14ac:dyDescent="0.25">
      <c r="O557" s="3">
        <v>526</v>
      </c>
      <c r="P557" s="3">
        <v>68</v>
      </c>
    </row>
    <row r="558" spans="15:16" x14ac:dyDescent="0.25">
      <c r="O558" s="3">
        <v>527</v>
      </c>
      <c r="P558" s="3">
        <v>63.5</v>
      </c>
    </row>
    <row r="559" spans="15:16" x14ac:dyDescent="0.25">
      <c r="O559" s="3">
        <v>528</v>
      </c>
      <c r="P559" s="3">
        <v>69</v>
      </c>
    </row>
    <row r="560" spans="15:16" x14ac:dyDescent="0.25">
      <c r="O560" s="3">
        <v>529</v>
      </c>
      <c r="P560" s="3">
        <v>64</v>
      </c>
    </row>
    <row r="561" spans="15:16" x14ac:dyDescent="0.25">
      <c r="O561" s="3">
        <v>530</v>
      </c>
      <c r="P561" s="3">
        <v>72.5</v>
      </c>
    </row>
    <row r="562" spans="15:16" x14ac:dyDescent="0.25">
      <c r="O562" s="3">
        <v>531</v>
      </c>
      <c r="P562" s="3">
        <v>65</v>
      </c>
    </row>
    <row r="563" spans="15:16" x14ac:dyDescent="0.25">
      <c r="O563" s="3">
        <v>532</v>
      </c>
      <c r="P563" s="3">
        <v>64</v>
      </c>
    </row>
    <row r="564" spans="15:16" x14ac:dyDescent="0.25">
      <c r="O564" s="3">
        <v>533</v>
      </c>
      <c r="P564" s="3">
        <v>61.5</v>
      </c>
    </row>
    <row r="565" spans="15:16" x14ac:dyDescent="0.25">
      <c r="O565" s="3">
        <v>534</v>
      </c>
      <c r="P565" s="3">
        <v>55.5</v>
      </c>
    </row>
    <row r="566" spans="15:16" x14ac:dyDescent="0.25">
      <c r="O566" s="3">
        <v>535</v>
      </c>
      <c r="P566" s="3">
        <v>61</v>
      </c>
    </row>
    <row r="567" spans="15:16" x14ac:dyDescent="0.25">
      <c r="O567" s="3">
        <v>536</v>
      </c>
      <c r="P567" s="3">
        <v>72</v>
      </c>
    </row>
    <row r="568" spans="15:16" x14ac:dyDescent="0.25">
      <c r="O568" s="3">
        <v>537</v>
      </c>
      <c r="P568" s="3">
        <v>64.5</v>
      </c>
    </row>
    <row r="569" spans="15:16" x14ac:dyDescent="0.25">
      <c r="O569" s="3">
        <v>538</v>
      </c>
      <c r="P569" s="3">
        <v>61</v>
      </c>
    </row>
    <row r="570" spans="15:16" x14ac:dyDescent="0.25">
      <c r="O570" s="3">
        <v>539</v>
      </c>
      <c r="P570" s="3">
        <v>62.5</v>
      </c>
    </row>
    <row r="571" spans="15:16" x14ac:dyDescent="0.25">
      <c r="O571" s="3">
        <v>540</v>
      </c>
      <c r="P571" s="3">
        <v>71</v>
      </c>
    </row>
    <row r="572" spans="15:16" x14ac:dyDescent="0.25">
      <c r="O572" s="3">
        <v>541</v>
      </c>
      <c r="P572" s="3">
        <v>62</v>
      </c>
    </row>
    <row r="573" spans="15:16" x14ac:dyDescent="0.25">
      <c r="O573" s="3">
        <v>542</v>
      </c>
      <c r="P573" s="3">
        <v>71</v>
      </c>
    </row>
    <row r="574" spans="15:16" x14ac:dyDescent="0.25">
      <c r="O574" s="3">
        <v>543</v>
      </c>
      <c r="P574" s="3">
        <v>60</v>
      </c>
    </row>
    <row r="575" spans="15:16" x14ac:dyDescent="0.25">
      <c r="O575" s="3">
        <v>544</v>
      </c>
      <c r="P575" s="3">
        <v>63.5</v>
      </c>
    </row>
    <row r="576" spans="15:16" x14ac:dyDescent="0.25">
      <c r="O576" s="3">
        <v>545</v>
      </c>
      <c r="P576" s="3">
        <v>60.5</v>
      </c>
    </row>
    <row r="577" spans="15:16" x14ac:dyDescent="0.25">
      <c r="O577" s="3">
        <v>546</v>
      </c>
      <c r="P577" s="3">
        <v>68</v>
      </c>
    </row>
    <row r="578" spans="15:16" x14ac:dyDescent="0.25">
      <c r="O578" s="3">
        <v>547</v>
      </c>
      <c r="P578" s="3">
        <v>70</v>
      </c>
    </row>
    <row r="579" spans="15:16" x14ac:dyDescent="0.25">
      <c r="O579" s="3">
        <v>548</v>
      </c>
      <c r="P579" s="3">
        <v>57.5</v>
      </c>
    </row>
    <row r="580" spans="15:16" x14ac:dyDescent="0.25">
      <c r="O580" s="3">
        <v>549</v>
      </c>
      <c r="P580" s="3">
        <v>68</v>
      </c>
    </row>
    <row r="581" spans="15:16" x14ac:dyDescent="0.25">
      <c r="O581" s="3">
        <v>550</v>
      </c>
      <c r="P581" s="3">
        <v>64</v>
      </c>
    </row>
    <row r="582" spans="15:16" x14ac:dyDescent="0.25">
      <c r="O582" s="3">
        <v>551</v>
      </c>
      <c r="P582" s="3">
        <v>66</v>
      </c>
    </row>
    <row r="583" spans="15:16" x14ac:dyDescent="0.25">
      <c r="O583" s="3">
        <v>552</v>
      </c>
      <c r="P583" s="3">
        <v>58</v>
      </c>
    </row>
    <row r="584" spans="15:16" x14ac:dyDescent="0.25">
      <c r="O584" s="3">
        <v>553</v>
      </c>
      <c r="P584" s="3">
        <v>55.5</v>
      </c>
    </row>
    <row r="585" spans="15:16" x14ac:dyDescent="0.25">
      <c r="O585" s="3">
        <v>554</v>
      </c>
      <c r="P585" s="3">
        <v>60.5</v>
      </c>
    </row>
    <row r="586" spans="15:16" x14ac:dyDescent="0.25">
      <c r="O586" s="3">
        <v>555</v>
      </c>
      <c r="P586" s="3">
        <v>67</v>
      </c>
    </row>
    <row r="587" spans="15:16" x14ac:dyDescent="0.25">
      <c r="O587" s="3">
        <v>556</v>
      </c>
      <c r="P587" s="3">
        <v>60</v>
      </c>
    </row>
    <row r="588" spans="15:16" x14ac:dyDescent="0.25">
      <c r="O588" s="3">
        <v>557</v>
      </c>
      <c r="P588" s="3">
        <v>66.5</v>
      </c>
    </row>
    <row r="589" spans="15:16" x14ac:dyDescent="0.25">
      <c r="O589" s="3">
        <v>558</v>
      </c>
      <c r="P589" s="3">
        <v>63.5</v>
      </c>
    </row>
    <row r="590" spans="15:16" x14ac:dyDescent="0.25">
      <c r="O590" s="3">
        <v>559</v>
      </c>
      <c r="P590" s="3">
        <v>62</v>
      </c>
    </row>
    <row r="591" spans="15:16" x14ac:dyDescent="0.25">
      <c r="O591" s="3">
        <v>560</v>
      </c>
      <c r="P591" s="3">
        <v>67.5</v>
      </c>
    </row>
    <row r="592" spans="15:16" x14ac:dyDescent="0.25">
      <c r="O592" s="3">
        <v>561</v>
      </c>
      <c r="P592" s="3">
        <v>63</v>
      </c>
    </row>
    <row r="593" spans="15:16" x14ac:dyDescent="0.25">
      <c r="O593" s="3">
        <v>562</v>
      </c>
      <c r="P593" s="3">
        <v>65.5</v>
      </c>
    </row>
    <row r="594" spans="15:16" x14ac:dyDescent="0.25">
      <c r="O594" s="3">
        <v>563</v>
      </c>
      <c r="P594" s="3">
        <v>67</v>
      </c>
    </row>
    <row r="595" spans="15:16" x14ac:dyDescent="0.25">
      <c r="O595" s="3">
        <v>564</v>
      </c>
      <c r="P595" s="3">
        <v>60</v>
      </c>
    </row>
    <row r="596" spans="15:16" x14ac:dyDescent="0.25">
      <c r="O596" s="3">
        <v>565</v>
      </c>
      <c r="P596" s="3">
        <v>64</v>
      </c>
    </row>
    <row r="597" spans="15:16" x14ac:dyDescent="0.25">
      <c r="O597" s="3">
        <v>566</v>
      </c>
      <c r="P597" s="3">
        <v>57</v>
      </c>
    </row>
    <row r="598" spans="15:16" x14ac:dyDescent="0.25">
      <c r="O598" s="3">
        <v>567</v>
      </c>
      <c r="P598" s="3">
        <v>69.5</v>
      </c>
    </row>
    <row r="599" spans="15:16" x14ac:dyDescent="0.25">
      <c r="O599" s="3">
        <v>568</v>
      </c>
      <c r="P599" s="3">
        <v>61.5</v>
      </c>
    </row>
    <row r="600" spans="15:16" x14ac:dyDescent="0.25">
      <c r="O600" s="3">
        <v>569</v>
      </c>
      <c r="P600" s="3">
        <v>66</v>
      </c>
    </row>
    <row r="601" spans="15:16" x14ac:dyDescent="0.25">
      <c r="O601" s="3">
        <v>570</v>
      </c>
      <c r="P601" s="3">
        <v>64.5</v>
      </c>
    </row>
    <row r="602" spans="15:16" x14ac:dyDescent="0.25">
      <c r="O602" s="3">
        <v>571</v>
      </c>
      <c r="P602" s="3">
        <v>65</v>
      </c>
    </row>
    <row r="603" spans="15:16" x14ac:dyDescent="0.25">
      <c r="O603" s="3">
        <v>572</v>
      </c>
      <c r="P603" s="3">
        <v>59.5</v>
      </c>
    </row>
    <row r="604" spans="15:16" x14ac:dyDescent="0.25">
      <c r="O604" s="3">
        <v>573</v>
      </c>
      <c r="P604" s="3">
        <v>61</v>
      </c>
    </row>
    <row r="605" spans="15:16" x14ac:dyDescent="0.25">
      <c r="O605" s="3">
        <v>574</v>
      </c>
      <c r="P605" s="3">
        <v>64.5</v>
      </c>
    </row>
    <row r="606" spans="15:16" x14ac:dyDescent="0.25">
      <c r="O606" s="3">
        <v>575</v>
      </c>
      <c r="P606" s="3">
        <v>65.5</v>
      </c>
    </row>
    <row r="607" spans="15:16" x14ac:dyDescent="0.25">
      <c r="O607" s="3">
        <v>576</v>
      </c>
      <c r="P607" s="3">
        <v>58.5</v>
      </c>
    </row>
    <row r="608" spans="15:16" x14ac:dyDescent="0.25">
      <c r="O608" s="3">
        <v>577</v>
      </c>
      <c r="P608" s="3">
        <v>64.5</v>
      </c>
    </row>
    <row r="609" spans="15:16" x14ac:dyDescent="0.25">
      <c r="O609" s="3">
        <v>578</v>
      </c>
      <c r="P609" s="3">
        <v>72.5</v>
      </c>
    </row>
    <row r="610" spans="15:16" x14ac:dyDescent="0.25">
      <c r="O610" s="3">
        <v>579</v>
      </c>
      <c r="P610" s="3">
        <v>56</v>
      </c>
    </row>
    <row r="611" spans="15:16" x14ac:dyDescent="0.25">
      <c r="O611" s="3">
        <v>580</v>
      </c>
      <c r="P611" s="3">
        <v>47</v>
      </c>
    </row>
    <row r="612" spans="15:16" x14ac:dyDescent="0.25">
      <c r="O612" s="3">
        <v>581</v>
      </c>
      <c r="P612" s="3">
        <v>71</v>
      </c>
    </row>
    <row r="613" spans="15:16" x14ac:dyDescent="0.25">
      <c r="O613" s="3">
        <v>582</v>
      </c>
      <c r="P613" s="3">
        <v>60.5</v>
      </c>
    </row>
    <row r="614" spans="15:16" x14ac:dyDescent="0.25">
      <c r="O614" s="3">
        <v>583</v>
      </c>
      <c r="P614" s="3">
        <v>63</v>
      </c>
    </row>
    <row r="615" spans="15:16" x14ac:dyDescent="0.25">
      <c r="O615" s="3">
        <v>584</v>
      </c>
      <c r="P615" s="3">
        <v>66.5</v>
      </c>
    </row>
    <row r="616" spans="15:16" x14ac:dyDescent="0.25">
      <c r="O616" s="3">
        <v>585</v>
      </c>
      <c r="P616" s="3">
        <v>72.5</v>
      </c>
    </row>
    <row r="617" spans="15:16" x14ac:dyDescent="0.25">
      <c r="O617" s="3">
        <v>586</v>
      </c>
      <c r="P617" s="3">
        <v>62</v>
      </c>
    </row>
    <row r="618" spans="15:16" x14ac:dyDescent="0.25">
      <c r="O618" s="3">
        <v>587</v>
      </c>
      <c r="P618" s="3">
        <v>62</v>
      </c>
    </row>
    <row r="619" spans="15:16" x14ac:dyDescent="0.25">
      <c r="O619" s="3">
        <v>588</v>
      </c>
      <c r="P619" s="3">
        <v>67.5</v>
      </c>
    </row>
    <row r="620" spans="15:16" x14ac:dyDescent="0.25">
      <c r="O620" s="3">
        <v>589</v>
      </c>
      <c r="P620" s="3">
        <v>69.5</v>
      </c>
    </row>
    <row r="621" spans="15:16" x14ac:dyDescent="0.25">
      <c r="O621" s="3">
        <v>590</v>
      </c>
      <c r="P621" s="3">
        <v>66.5</v>
      </c>
    </row>
    <row r="622" spans="15:16" x14ac:dyDescent="0.25">
      <c r="O622" s="3">
        <v>591</v>
      </c>
      <c r="P622" s="3">
        <v>64.5</v>
      </c>
    </row>
    <row r="623" spans="15:16" x14ac:dyDescent="0.25">
      <c r="O623" s="3">
        <v>592</v>
      </c>
      <c r="P623" s="3">
        <v>66.5</v>
      </c>
    </row>
    <row r="624" spans="15:16" x14ac:dyDescent="0.25">
      <c r="O624" s="3">
        <v>593</v>
      </c>
      <c r="P624" s="3">
        <v>73.5</v>
      </c>
    </row>
    <row r="625" spans="15:16" x14ac:dyDescent="0.25">
      <c r="O625" s="3">
        <v>594</v>
      </c>
      <c r="P625" s="3">
        <v>65.5</v>
      </c>
    </row>
    <row r="626" spans="15:16" x14ac:dyDescent="0.25">
      <c r="O626" s="3">
        <v>595</v>
      </c>
      <c r="P626" s="3">
        <v>62</v>
      </c>
    </row>
    <row r="627" spans="15:16" x14ac:dyDescent="0.25">
      <c r="O627" s="3">
        <v>596</v>
      </c>
      <c r="P627" s="3">
        <v>71.5</v>
      </c>
    </row>
    <row r="628" spans="15:16" x14ac:dyDescent="0.25">
      <c r="O628" s="3">
        <v>597</v>
      </c>
      <c r="P628" s="3">
        <v>61</v>
      </c>
    </row>
    <row r="629" spans="15:16" x14ac:dyDescent="0.25">
      <c r="O629" s="3">
        <v>598</v>
      </c>
      <c r="P629" s="3">
        <v>50.5</v>
      </c>
    </row>
    <row r="630" spans="15:16" x14ac:dyDescent="0.25">
      <c r="O630" s="3">
        <v>599</v>
      </c>
      <c r="P630" s="3">
        <v>57.5</v>
      </c>
    </row>
    <row r="631" spans="15:16" x14ac:dyDescent="0.25">
      <c r="O631" s="3">
        <v>600</v>
      </c>
      <c r="P631" s="3">
        <v>55</v>
      </c>
    </row>
    <row r="632" spans="15:16" x14ac:dyDescent="0.25">
      <c r="O632" s="3">
        <v>601</v>
      </c>
      <c r="P632" s="3">
        <v>57</v>
      </c>
    </row>
    <row r="633" spans="15:16" x14ac:dyDescent="0.25">
      <c r="O633" s="3">
        <v>602</v>
      </c>
      <c r="P633" s="3">
        <v>66.5</v>
      </c>
    </row>
    <row r="634" spans="15:16" x14ac:dyDescent="0.25">
      <c r="O634" s="3">
        <v>603</v>
      </c>
      <c r="P634" s="3">
        <v>65</v>
      </c>
    </row>
    <row r="635" spans="15:16" x14ac:dyDescent="0.25">
      <c r="O635" s="3">
        <v>604</v>
      </c>
      <c r="P635" s="3">
        <v>53.5</v>
      </c>
    </row>
    <row r="636" spans="15:16" x14ac:dyDescent="0.25">
      <c r="O636" s="3">
        <v>605</v>
      </c>
      <c r="P636" s="3">
        <v>67.5</v>
      </c>
    </row>
    <row r="637" spans="15:16" x14ac:dyDescent="0.25">
      <c r="O637" s="3">
        <v>606</v>
      </c>
      <c r="P637" s="3">
        <v>70.5</v>
      </c>
    </row>
    <row r="638" spans="15:16" x14ac:dyDescent="0.25">
      <c r="O638" s="3">
        <v>607</v>
      </c>
      <c r="P638" s="3">
        <v>62.5</v>
      </c>
    </row>
    <row r="639" spans="15:16" x14ac:dyDescent="0.25">
      <c r="O639" s="3">
        <v>608</v>
      </c>
      <c r="P639" s="3">
        <v>64</v>
      </c>
    </row>
    <row r="640" spans="15:16" x14ac:dyDescent="0.25">
      <c r="O640" s="3">
        <v>609</v>
      </c>
      <c r="P640" s="3">
        <v>63</v>
      </c>
    </row>
    <row r="641" spans="15:16" x14ac:dyDescent="0.25">
      <c r="O641" s="3">
        <v>610</v>
      </c>
      <c r="P641" s="3">
        <v>59</v>
      </c>
    </row>
    <row r="642" spans="15:16" x14ac:dyDescent="0.25">
      <c r="O642" s="3">
        <v>611</v>
      </c>
      <c r="P642" s="3">
        <v>52.5</v>
      </c>
    </row>
    <row r="643" spans="15:16" x14ac:dyDescent="0.25">
      <c r="O643" s="3">
        <v>612</v>
      </c>
      <c r="P643" s="3">
        <v>68</v>
      </c>
    </row>
    <row r="644" spans="15:16" x14ac:dyDescent="0.25">
      <c r="O644" s="3">
        <v>613</v>
      </c>
      <c r="P644" s="3">
        <v>66.5</v>
      </c>
    </row>
    <row r="645" spans="15:16" x14ac:dyDescent="0.25">
      <c r="O645" s="3">
        <v>614</v>
      </c>
      <c r="P645" s="3">
        <v>64</v>
      </c>
    </row>
    <row r="646" spans="15:16" x14ac:dyDescent="0.25">
      <c r="O646" s="3">
        <v>615</v>
      </c>
      <c r="P646" s="3">
        <v>59.5</v>
      </c>
    </row>
    <row r="647" spans="15:16" x14ac:dyDescent="0.25">
      <c r="O647" s="3">
        <v>616</v>
      </c>
      <c r="P647" s="3">
        <v>67.5</v>
      </c>
    </row>
    <row r="648" spans="15:16" x14ac:dyDescent="0.25">
      <c r="O648" s="3">
        <v>617</v>
      </c>
      <c r="P648" s="3">
        <v>62</v>
      </c>
    </row>
    <row r="649" spans="15:16" x14ac:dyDescent="0.25">
      <c r="O649" s="3">
        <v>618</v>
      </c>
      <c r="P649" s="3">
        <v>73</v>
      </c>
    </row>
    <row r="650" spans="15:16" x14ac:dyDescent="0.25">
      <c r="O650" s="3">
        <v>619</v>
      </c>
      <c r="P650" s="3">
        <v>62.5</v>
      </c>
    </row>
    <row r="651" spans="15:16" x14ac:dyDescent="0.25">
      <c r="O651" s="3">
        <v>620</v>
      </c>
      <c r="P651" s="3">
        <v>66.5</v>
      </c>
    </row>
    <row r="652" spans="15:16" x14ac:dyDescent="0.25">
      <c r="O652" s="3">
        <v>621</v>
      </c>
      <c r="P652" s="3">
        <v>58</v>
      </c>
    </row>
    <row r="653" spans="15:16" x14ac:dyDescent="0.25">
      <c r="O653" s="3">
        <v>622</v>
      </c>
      <c r="P653" s="3">
        <v>57.5</v>
      </c>
    </row>
    <row r="654" spans="15:16" x14ac:dyDescent="0.25">
      <c r="O654" s="3">
        <v>623</v>
      </c>
      <c r="P654" s="3">
        <v>58.5</v>
      </c>
    </row>
    <row r="655" spans="15:16" x14ac:dyDescent="0.25">
      <c r="O655" s="3">
        <v>624</v>
      </c>
      <c r="P655" s="3">
        <v>63.5</v>
      </c>
    </row>
    <row r="656" spans="15:16" x14ac:dyDescent="0.25">
      <c r="O656" s="3">
        <v>625</v>
      </c>
      <c r="P656" s="3">
        <v>62.5</v>
      </c>
    </row>
    <row r="657" spans="15:16" x14ac:dyDescent="0.25">
      <c r="O657" s="3">
        <v>626</v>
      </c>
      <c r="P657" s="3">
        <v>60.5</v>
      </c>
    </row>
    <row r="658" spans="15:16" x14ac:dyDescent="0.25">
      <c r="O658" s="3">
        <v>627</v>
      </c>
      <c r="P658" s="3">
        <v>62</v>
      </c>
    </row>
    <row r="659" spans="15:16" x14ac:dyDescent="0.25">
      <c r="O659" s="3">
        <v>628</v>
      </c>
      <c r="P659" s="3">
        <v>68</v>
      </c>
    </row>
    <row r="660" spans="15:16" x14ac:dyDescent="0.25">
      <c r="O660" s="3">
        <v>629</v>
      </c>
      <c r="P660" s="3">
        <v>52.5</v>
      </c>
    </row>
    <row r="661" spans="15:16" x14ac:dyDescent="0.25">
      <c r="O661" s="3">
        <v>630</v>
      </c>
      <c r="P661" s="3">
        <v>59</v>
      </c>
    </row>
    <row r="662" spans="15:16" x14ac:dyDescent="0.25">
      <c r="O662" s="3">
        <v>631</v>
      </c>
      <c r="P662" s="3">
        <v>65</v>
      </c>
    </row>
    <row r="663" spans="15:16" x14ac:dyDescent="0.25">
      <c r="O663" s="3">
        <v>632</v>
      </c>
      <c r="P663" s="3">
        <v>56</v>
      </c>
    </row>
    <row r="664" spans="15:16" x14ac:dyDescent="0.25">
      <c r="O664" s="3">
        <v>633</v>
      </c>
      <c r="P664" s="3">
        <v>65</v>
      </c>
    </row>
    <row r="665" spans="15:16" x14ac:dyDescent="0.25">
      <c r="O665" s="3">
        <v>634</v>
      </c>
      <c r="P665" s="3">
        <v>63</v>
      </c>
    </row>
    <row r="666" spans="15:16" x14ac:dyDescent="0.25">
      <c r="O666" s="3">
        <v>635</v>
      </c>
      <c r="P666" s="3">
        <v>54</v>
      </c>
    </row>
    <row r="667" spans="15:16" x14ac:dyDescent="0.25">
      <c r="O667" s="3">
        <v>636</v>
      </c>
      <c r="P667" s="3">
        <v>63</v>
      </c>
    </row>
    <row r="668" spans="15:16" x14ac:dyDescent="0.25">
      <c r="O668" s="3">
        <v>637</v>
      </c>
      <c r="P668" s="3">
        <v>65.5</v>
      </c>
    </row>
    <row r="669" spans="15:16" x14ac:dyDescent="0.25">
      <c r="O669" s="3">
        <v>638</v>
      </c>
      <c r="P669" s="3">
        <v>71</v>
      </c>
    </row>
    <row r="670" spans="15:16" x14ac:dyDescent="0.25">
      <c r="O670" s="3">
        <v>639</v>
      </c>
      <c r="P670" s="3">
        <v>58</v>
      </c>
    </row>
    <row r="671" spans="15:16" x14ac:dyDescent="0.25">
      <c r="O671" s="3">
        <v>640</v>
      </c>
      <c r="P671" s="3">
        <v>65</v>
      </c>
    </row>
    <row r="672" spans="15:16" x14ac:dyDescent="0.25">
      <c r="O672" s="3">
        <v>641</v>
      </c>
      <c r="P672" s="3">
        <v>68.5</v>
      </c>
    </row>
    <row r="673" spans="15:16" x14ac:dyDescent="0.25">
      <c r="O673" s="3">
        <v>642</v>
      </c>
      <c r="P673" s="3">
        <v>63.5</v>
      </c>
    </row>
    <row r="674" spans="15:16" x14ac:dyDescent="0.25">
      <c r="O674" s="3">
        <v>643</v>
      </c>
      <c r="P674" s="3">
        <v>62.5</v>
      </c>
    </row>
    <row r="675" spans="15:16" x14ac:dyDescent="0.25">
      <c r="O675" s="3">
        <v>644</v>
      </c>
      <c r="P675" s="3">
        <v>59.5</v>
      </c>
    </row>
    <row r="676" spans="15:16" x14ac:dyDescent="0.25">
      <c r="O676" s="3">
        <v>645</v>
      </c>
      <c r="P676" s="3">
        <v>61</v>
      </c>
    </row>
    <row r="677" spans="15:16" x14ac:dyDescent="0.25">
      <c r="O677" s="3">
        <v>646</v>
      </c>
      <c r="P677" s="3">
        <v>51</v>
      </c>
    </row>
    <row r="678" spans="15:16" x14ac:dyDescent="0.25">
      <c r="O678" s="3">
        <v>647</v>
      </c>
      <c r="P678" s="3">
        <v>63.5</v>
      </c>
    </row>
    <row r="679" spans="15:16" x14ac:dyDescent="0.25">
      <c r="O679" s="3">
        <v>648</v>
      </c>
      <c r="P679" s="3">
        <v>66.5</v>
      </c>
    </row>
    <row r="680" spans="15:16" x14ac:dyDescent="0.25">
      <c r="O680" s="3">
        <v>649</v>
      </c>
      <c r="P680" s="3">
        <v>70</v>
      </c>
    </row>
    <row r="681" spans="15:16" x14ac:dyDescent="0.25">
      <c r="O681" s="3">
        <v>650</v>
      </c>
      <c r="P681" s="3">
        <v>61.5</v>
      </c>
    </row>
    <row r="682" spans="15:16" x14ac:dyDescent="0.25">
      <c r="O682" s="3">
        <v>651</v>
      </c>
      <c r="P682" s="3">
        <v>73</v>
      </c>
    </row>
    <row r="683" spans="15:16" x14ac:dyDescent="0.25">
      <c r="O683" s="3">
        <v>652</v>
      </c>
      <c r="P683" s="3">
        <v>62.5</v>
      </c>
    </row>
    <row r="684" spans="15:16" x14ac:dyDescent="0.25">
      <c r="O684" s="3">
        <v>653</v>
      </c>
      <c r="P684" s="3">
        <v>53</v>
      </c>
    </row>
    <row r="685" spans="15:16" x14ac:dyDescent="0.25">
      <c r="O685" s="3">
        <v>654</v>
      </c>
      <c r="P685" s="3">
        <v>61</v>
      </c>
    </row>
    <row r="686" spans="15:16" x14ac:dyDescent="0.25">
      <c r="O686" s="3">
        <v>655</v>
      </c>
      <c r="P686" s="3">
        <v>67.5</v>
      </c>
    </row>
    <row r="687" spans="15:16" x14ac:dyDescent="0.25">
      <c r="O687" s="3">
        <v>656</v>
      </c>
      <c r="P687" s="3">
        <v>65.5</v>
      </c>
    </row>
    <row r="688" spans="15:16" x14ac:dyDescent="0.25">
      <c r="O688" s="3">
        <v>657</v>
      </c>
      <c r="P688" s="3">
        <v>61.5</v>
      </c>
    </row>
    <row r="689" spans="15:16" x14ac:dyDescent="0.25">
      <c r="O689" s="3">
        <v>658</v>
      </c>
      <c r="P689" s="3">
        <v>58.5</v>
      </c>
    </row>
    <row r="690" spans="15:16" x14ac:dyDescent="0.25">
      <c r="O690" s="3">
        <v>659</v>
      </c>
      <c r="P690" s="3">
        <v>70</v>
      </c>
    </row>
    <row r="691" spans="15:16" x14ac:dyDescent="0.25">
      <c r="O691" s="3">
        <v>660</v>
      </c>
      <c r="P691" s="3">
        <v>61</v>
      </c>
    </row>
    <row r="692" spans="15:16" x14ac:dyDescent="0.25">
      <c r="O692" s="3">
        <v>661</v>
      </c>
      <c r="P692" s="3">
        <v>58.5</v>
      </c>
    </row>
    <row r="693" spans="15:16" x14ac:dyDescent="0.25">
      <c r="O693" s="3">
        <v>662</v>
      </c>
      <c r="P693" s="3">
        <v>65</v>
      </c>
    </row>
    <row r="694" spans="15:16" x14ac:dyDescent="0.25">
      <c r="O694" s="3">
        <v>663</v>
      </c>
      <c r="P694" s="3">
        <v>64.5</v>
      </c>
    </row>
    <row r="695" spans="15:16" x14ac:dyDescent="0.25">
      <c r="O695" s="3">
        <v>664</v>
      </c>
      <c r="P695" s="3">
        <v>61</v>
      </c>
    </row>
    <row r="696" spans="15:16" x14ac:dyDescent="0.25">
      <c r="O696" s="3">
        <v>665</v>
      </c>
      <c r="P696" s="3">
        <v>57</v>
      </c>
    </row>
    <row r="697" spans="15:16" x14ac:dyDescent="0.25">
      <c r="O697" s="3">
        <v>666</v>
      </c>
      <c r="P697" s="3">
        <v>62</v>
      </c>
    </row>
    <row r="698" spans="15:16" x14ac:dyDescent="0.25">
      <c r="O698" s="3">
        <v>667</v>
      </c>
      <c r="P698" s="3">
        <v>72.5</v>
      </c>
    </row>
    <row r="699" spans="15:16" x14ac:dyDescent="0.25">
      <c r="O699" s="3">
        <v>668</v>
      </c>
      <c r="P699" s="3">
        <v>68</v>
      </c>
    </row>
    <row r="700" spans="15:16" x14ac:dyDescent="0.25">
      <c r="O700" s="3">
        <v>669</v>
      </c>
      <c r="P700" s="3">
        <v>64</v>
      </c>
    </row>
    <row r="701" spans="15:16" x14ac:dyDescent="0.25">
      <c r="O701" s="3">
        <v>670</v>
      </c>
      <c r="P701" s="3">
        <v>63</v>
      </c>
    </row>
    <row r="702" spans="15:16" x14ac:dyDescent="0.25">
      <c r="O702" s="3">
        <v>671</v>
      </c>
      <c r="P702" s="3">
        <v>72</v>
      </c>
    </row>
    <row r="703" spans="15:16" x14ac:dyDescent="0.25">
      <c r="O703" s="3">
        <v>672</v>
      </c>
      <c r="P703" s="3">
        <v>66</v>
      </c>
    </row>
    <row r="704" spans="15:16" x14ac:dyDescent="0.25">
      <c r="O704" s="3">
        <v>673</v>
      </c>
      <c r="P704" s="3">
        <v>70.5</v>
      </c>
    </row>
    <row r="705" spans="15:16" x14ac:dyDescent="0.25">
      <c r="O705" s="3">
        <v>674</v>
      </c>
      <c r="P705" s="3">
        <v>68</v>
      </c>
    </row>
    <row r="706" spans="15:16" x14ac:dyDescent="0.25">
      <c r="O706" s="3">
        <v>675</v>
      </c>
      <c r="P706" s="3">
        <v>69</v>
      </c>
    </row>
    <row r="707" spans="15:16" x14ac:dyDescent="0.25">
      <c r="O707" s="3">
        <v>676</v>
      </c>
      <c r="P707" s="3">
        <v>54</v>
      </c>
    </row>
    <row r="708" spans="15:16" x14ac:dyDescent="0.25">
      <c r="O708" s="3">
        <v>677</v>
      </c>
      <c r="P708" s="3">
        <v>65.5</v>
      </c>
    </row>
    <row r="709" spans="15:16" x14ac:dyDescent="0.25">
      <c r="O709" s="3">
        <v>678</v>
      </c>
      <c r="P709" s="3">
        <v>55.5</v>
      </c>
    </row>
    <row r="710" spans="15:16" x14ac:dyDescent="0.25">
      <c r="O710" s="3">
        <v>679</v>
      </c>
      <c r="P710" s="3">
        <v>53</v>
      </c>
    </row>
    <row r="711" spans="15:16" x14ac:dyDescent="0.25">
      <c r="O711" s="3">
        <v>680</v>
      </c>
      <c r="P711" s="3">
        <v>61.5</v>
      </c>
    </row>
    <row r="712" spans="15:16" x14ac:dyDescent="0.25">
      <c r="O712" s="3">
        <v>681</v>
      </c>
      <c r="P712" s="3">
        <v>63</v>
      </c>
    </row>
    <row r="713" spans="15:16" x14ac:dyDescent="0.25">
      <c r="O713" s="3">
        <v>682</v>
      </c>
      <c r="P713" s="3">
        <v>66</v>
      </c>
    </row>
    <row r="714" spans="15:16" x14ac:dyDescent="0.25">
      <c r="O714" s="3">
        <v>683</v>
      </c>
      <c r="P714" s="3">
        <v>61</v>
      </c>
    </row>
    <row r="715" spans="15:16" x14ac:dyDescent="0.25">
      <c r="O715" s="3">
        <v>684</v>
      </c>
      <c r="P715" s="3">
        <v>67.5</v>
      </c>
    </row>
    <row r="716" spans="15:16" x14ac:dyDescent="0.25">
      <c r="O716" s="3">
        <v>685</v>
      </c>
      <c r="P716" s="3">
        <v>62</v>
      </c>
    </row>
    <row r="717" spans="15:16" x14ac:dyDescent="0.25">
      <c r="O717" s="3">
        <v>686</v>
      </c>
      <c r="P717" s="3">
        <v>60.5</v>
      </c>
    </row>
    <row r="718" spans="15:16" x14ac:dyDescent="0.25">
      <c r="O718" s="3">
        <v>687</v>
      </c>
      <c r="P718" s="3">
        <v>65.5</v>
      </c>
    </row>
    <row r="719" spans="15:16" x14ac:dyDescent="0.25">
      <c r="O719" s="3">
        <v>688</v>
      </c>
      <c r="P719" s="3">
        <v>58.5</v>
      </c>
    </row>
    <row r="720" spans="15:16" x14ac:dyDescent="0.25">
      <c r="O720" s="3">
        <v>689</v>
      </c>
      <c r="P720" s="3">
        <v>65.5</v>
      </c>
    </row>
    <row r="721" spans="15:16" x14ac:dyDescent="0.25">
      <c r="O721" s="3">
        <v>690</v>
      </c>
      <c r="P721" s="3">
        <v>58</v>
      </c>
    </row>
    <row r="722" spans="15:16" x14ac:dyDescent="0.25">
      <c r="O722" s="3">
        <v>691</v>
      </c>
      <c r="P722" s="3">
        <v>67.5</v>
      </c>
    </row>
    <row r="723" spans="15:16" x14ac:dyDescent="0.25">
      <c r="O723" s="3">
        <v>692</v>
      </c>
      <c r="P723" s="3">
        <v>66.5</v>
      </c>
    </row>
    <row r="724" spans="15:16" x14ac:dyDescent="0.25">
      <c r="O724" s="3">
        <v>693</v>
      </c>
      <c r="P724" s="3">
        <v>62.5</v>
      </c>
    </row>
    <row r="725" spans="15:16" x14ac:dyDescent="0.25">
      <c r="O725" s="3">
        <v>694</v>
      </c>
      <c r="P725" s="3">
        <v>63.5</v>
      </c>
    </row>
    <row r="726" spans="15:16" x14ac:dyDescent="0.25">
      <c r="O726" s="3">
        <v>695</v>
      </c>
      <c r="P726" s="3">
        <v>69</v>
      </c>
    </row>
    <row r="727" spans="15:16" x14ac:dyDescent="0.25">
      <c r="O727" s="3">
        <v>696</v>
      </c>
      <c r="P727" s="3">
        <v>58.5</v>
      </c>
    </row>
    <row r="728" spans="15:16" x14ac:dyDescent="0.25">
      <c r="O728" s="3">
        <v>697</v>
      </c>
      <c r="P728" s="3">
        <v>70.5</v>
      </c>
    </row>
    <row r="729" spans="15:16" x14ac:dyDescent="0.25">
      <c r="O729" s="3">
        <v>698</v>
      </c>
      <c r="P729" s="3">
        <v>61.5</v>
      </c>
    </row>
    <row r="730" spans="15:16" x14ac:dyDescent="0.25">
      <c r="O730" s="3">
        <v>699</v>
      </c>
      <c r="P730" s="3">
        <v>64</v>
      </c>
    </row>
    <row r="731" spans="15:16" x14ac:dyDescent="0.25">
      <c r="O731" s="3">
        <v>700</v>
      </c>
      <c r="P731" s="3">
        <v>57</v>
      </c>
    </row>
    <row r="732" spans="15:16" x14ac:dyDescent="0.25">
      <c r="O732" s="3">
        <v>701</v>
      </c>
      <c r="P732" s="3">
        <v>73.5</v>
      </c>
    </row>
    <row r="733" spans="15:16" x14ac:dyDescent="0.25">
      <c r="O733" s="3">
        <v>702</v>
      </c>
      <c r="P733" s="3">
        <v>63</v>
      </c>
    </row>
    <row r="734" spans="15:16" x14ac:dyDescent="0.25">
      <c r="O734" s="3">
        <v>703</v>
      </c>
      <c r="P734" s="3">
        <v>62.5</v>
      </c>
    </row>
    <row r="735" spans="15:16" x14ac:dyDescent="0.25">
      <c r="O735" s="3">
        <v>704</v>
      </c>
      <c r="P735" s="3">
        <v>62.5</v>
      </c>
    </row>
    <row r="736" spans="15:16" x14ac:dyDescent="0.25">
      <c r="O736" s="3">
        <v>705</v>
      </c>
      <c r="P736" s="3">
        <v>70</v>
      </c>
    </row>
    <row r="737" spans="15:16" x14ac:dyDescent="0.25">
      <c r="O737" s="3">
        <v>706</v>
      </c>
      <c r="P737" s="3">
        <v>58.5</v>
      </c>
    </row>
    <row r="738" spans="15:16" x14ac:dyDescent="0.25">
      <c r="O738" s="3">
        <v>707</v>
      </c>
      <c r="P738" s="3">
        <v>64</v>
      </c>
    </row>
    <row r="739" spans="15:16" x14ac:dyDescent="0.25">
      <c r="O739" s="3">
        <v>708</v>
      </c>
      <c r="P739" s="3">
        <v>69</v>
      </c>
    </row>
    <row r="740" spans="15:16" x14ac:dyDescent="0.25">
      <c r="O740" s="3">
        <v>709</v>
      </c>
      <c r="P740" s="3">
        <v>63.5</v>
      </c>
    </row>
    <row r="741" spans="15:16" x14ac:dyDescent="0.25">
      <c r="O741" s="3">
        <v>710</v>
      </c>
      <c r="P741" s="3">
        <v>67.5</v>
      </c>
    </row>
    <row r="742" spans="15:16" x14ac:dyDescent="0.25">
      <c r="O742" s="3">
        <v>711</v>
      </c>
      <c r="P742" s="3">
        <v>65</v>
      </c>
    </row>
    <row r="743" spans="15:16" x14ac:dyDescent="0.25">
      <c r="O743" s="3">
        <v>712</v>
      </c>
      <c r="P743" s="3">
        <v>64</v>
      </c>
    </row>
    <row r="744" spans="15:16" x14ac:dyDescent="0.25">
      <c r="O744" s="3">
        <v>713</v>
      </c>
      <c r="P744" s="3">
        <v>68.5</v>
      </c>
    </row>
    <row r="745" spans="15:16" x14ac:dyDescent="0.25">
      <c r="O745" s="3">
        <v>714</v>
      </c>
      <c r="P745" s="3">
        <v>70</v>
      </c>
    </row>
    <row r="746" spans="15:16" x14ac:dyDescent="0.25">
      <c r="O746" s="3">
        <v>715</v>
      </c>
      <c r="P746" s="3">
        <v>60</v>
      </c>
    </row>
    <row r="747" spans="15:16" x14ac:dyDescent="0.25">
      <c r="O747" s="3">
        <v>716</v>
      </c>
      <c r="P747" s="3">
        <v>56.5</v>
      </c>
    </row>
    <row r="748" spans="15:16" x14ac:dyDescent="0.25">
      <c r="O748" s="3">
        <v>717</v>
      </c>
      <c r="P748" s="3">
        <v>66</v>
      </c>
    </row>
    <row r="749" spans="15:16" x14ac:dyDescent="0.25">
      <c r="O749" s="3">
        <v>718</v>
      </c>
      <c r="P749" s="3">
        <v>56</v>
      </c>
    </row>
    <row r="750" spans="15:16" x14ac:dyDescent="0.25">
      <c r="O750" s="3">
        <v>719</v>
      </c>
      <c r="P750" s="3">
        <v>65.5</v>
      </c>
    </row>
    <row r="751" spans="15:16" x14ac:dyDescent="0.25">
      <c r="O751" s="3">
        <v>720</v>
      </c>
      <c r="P751" s="3">
        <v>62.5</v>
      </c>
    </row>
    <row r="752" spans="15:16" x14ac:dyDescent="0.25">
      <c r="O752" s="3">
        <v>721</v>
      </c>
      <c r="P752" s="3">
        <v>63.5</v>
      </c>
    </row>
    <row r="753" spans="15:16" x14ac:dyDescent="0.25">
      <c r="O753" s="3">
        <v>722</v>
      </c>
      <c r="P753" s="3">
        <v>63.5</v>
      </c>
    </row>
    <row r="754" spans="15:16" x14ac:dyDescent="0.25">
      <c r="O754" s="3">
        <v>723</v>
      </c>
      <c r="P754" s="3">
        <v>65</v>
      </c>
    </row>
    <row r="755" spans="15:16" x14ac:dyDescent="0.25">
      <c r="O755" s="3">
        <v>724</v>
      </c>
      <c r="P755" s="3">
        <v>70.5</v>
      </c>
    </row>
    <row r="756" spans="15:16" x14ac:dyDescent="0.25">
      <c r="O756" s="3">
        <v>725</v>
      </c>
      <c r="P756" s="3">
        <v>67.5</v>
      </c>
    </row>
    <row r="757" spans="15:16" x14ac:dyDescent="0.25">
      <c r="O757" s="3">
        <v>726</v>
      </c>
      <c r="P757" s="3">
        <v>70.5</v>
      </c>
    </row>
    <row r="758" spans="15:16" x14ac:dyDescent="0.25">
      <c r="O758" s="3">
        <v>727</v>
      </c>
      <c r="P758" s="3">
        <v>56.5</v>
      </c>
    </row>
    <row r="759" spans="15:16" x14ac:dyDescent="0.25">
      <c r="O759" s="3">
        <v>728</v>
      </c>
      <c r="P759" s="3">
        <v>66</v>
      </c>
    </row>
    <row r="760" spans="15:16" x14ac:dyDescent="0.25">
      <c r="O760" s="3">
        <v>729</v>
      </c>
      <c r="P760" s="3">
        <v>68.5</v>
      </c>
    </row>
    <row r="761" spans="15:16" x14ac:dyDescent="0.25">
      <c r="O761" s="3">
        <v>730</v>
      </c>
      <c r="P761" s="3">
        <v>68.5</v>
      </c>
    </row>
    <row r="762" spans="15:16" x14ac:dyDescent="0.25">
      <c r="O762" s="3">
        <v>731</v>
      </c>
      <c r="P762" s="3">
        <v>66.5</v>
      </c>
    </row>
    <row r="763" spans="15:16" x14ac:dyDescent="0.25">
      <c r="O763" s="3">
        <v>732</v>
      </c>
      <c r="P763" s="3">
        <v>64.5</v>
      </c>
    </row>
    <row r="764" spans="15:16" x14ac:dyDescent="0.25">
      <c r="O764" s="3">
        <v>733</v>
      </c>
      <c r="P764" s="3">
        <v>58.5</v>
      </c>
    </row>
    <row r="765" spans="15:16" x14ac:dyDescent="0.25">
      <c r="O765" s="3">
        <v>734</v>
      </c>
      <c r="P765" s="3">
        <v>61</v>
      </c>
    </row>
    <row r="766" spans="15:16" x14ac:dyDescent="0.25">
      <c r="O766" s="3">
        <v>735</v>
      </c>
      <c r="P766" s="3">
        <v>65.5</v>
      </c>
    </row>
    <row r="767" spans="15:16" x14ac:dyDescent="0.25">
      <c r="O767" s="3">
        <v>736</v>
      </c>
      <c r="P767" s="3">
        <v>69</v>
      </c>
    </row>
    <row r="768" spans="15:16" x14ac:dyDescent="0.25">
      <c r="O768" s="3">
        <v>737</v>
      </c>
      <c r="P768" s="3">
        <v>66</v>
      </c>
    </row>
    <row r="769" spans="15:16" x14ac:dyDescent="0.25">
      <c r="O769" s="3">
        <v>738</v>
      </c>
      <c r="P769" s="3">
        <v>51</v>
      </c>
    </row>
    <row r="770" spans="15:16" x14ac:dyDescent="0.25">
      <c r="O770" s="3">
        <v>739</v>
      </c>
      <c r="P770" s="3">
        <v>70.5</v>
      </c>
    </row>
    <row r="771" spans="15:16" x14ac:dyDescent="0.25">
      <c r="O771" s="3">
        <v>740</v>
      </c>
      <c r="P771" s="3">
        <v>66</v>
      </c>
    </row>
    <row r="772" spans="15:16" x14ac:dyDescent="0.25">
      <c r="O772" s="3">
        <v>741</v>
      </c>
      <c r="P772" s="3">
        <v>66.5</v>
      </c>
    </row>
    <row r="773" spans="15:16" x14ac:dyDescent="0.25">
      <c r="O773" s="3">
        <v>742</v>
      </c>
      <c r="P773" s="3">
        <v>68</v>
      </c>
    </row>
    <row r="774" spans="15:16" x14ac:dyDescent="0.25">
      <c r="O774" s="3">
        <v>743</v>
      </c>
      <c r="P774" s="3">
        <v>64</v>
      </c>
    </row>
    <row r="775" spans="15:16" x14ac:dyDescent="0.25">
      <c r="O775" s="3">
        <v>744</v>
      </c>
      <c r="P775" s="3">
        <v>68.5</v>
      </c>
    </row>
    <row r="776" spans="15:16" x14ac:dyDescent="0.25">
      <c r="O776" s="3">
        <v>745</v>
      </c>
      <c r="P776" s="3">
        <v>66</v>
      </c>
    </row>
    <row r="777" spans="15:16" x14ac:dyDescent="0.25">
      <c r="O777" s="3">
        <v>746</v>
      </c>
      <c r="P777" s="3">
        <v>64.5</v>
      </c>
    </row>
    <row r="778" spans="15:16" x14ac:dyDescent="0.25">
      <c r="O778" s="3">
        <v>747</v>
      </c>
      <c r="P778" s="3">
        <v>69</v>
      </c>
    </row>
    <row r="779" spans="15:16" x14ac:dyDescent="0.25">
      <c r="O779" s="3">
        <v>748</v>
      </c>
      <c r="P779" s="3">
        <v>67.5</v>
      </c>
    </row>
    <row r="780" spans="15:16" x14ac:dyDescent="0.25">
      <c r="O780" s="3">
        <v>749</v>
      </c>
      <c r="P780" s="3">
        <v>62.5</v>
      </c>
    </row>
    <row r="781" spans="15:16" x14ac:dyDescent="0.25">
      <c r="O781" s="3">
        <v>750</v>
      </c>
      <c r="P781" s="3">
        <v>66.5</v>
      </c>
    </row>
    <row r="782" spans="15:16" x14ac:dyDescent="0.25">
      <c r="O782" s="3">
        <v>751</v>
      </c>
      <c r="P782" s="3">
        <v>55.5</v>
      </c>
    </row>
    <row r="783" spans="15:16" x14ac:dyDescent="0.25">
      <c r="O783" s="3">
        <v>752</v>
      </c>
      <c r="P783" s="3">
        <v>54</v>
      </c>
    </row>
    <row r="784" spans="15:16" x14ac:dyDescent="0.25">
      <c r="O784" s="3">
        <v>753</v>
      </c>
      <c r="P784" s="3">
        <v>65.5</v>
      </c>
    </row>
    <row r="785" spans="15:16" x14ac:dyDescent="0.25">
      <c r="O785" s="3">
        <v>754</v>
      </c>
      <c r="P785" s="3">
        <v>63.5</v>
      </c>
    </row>
    <row r="786" spans="15:16" x14ac:dyDescent="0.25">
      <c r="O786" s="3">
        <v>755</v>
      </c>
      <c r="P786" s="3">
        <v>65</v>
      </c>
    </row>
    <row r="787" spans="15:16" x14ac:dyDescent="0.25">
      <c r="O787" s="3">
        <v>756</v>
      </c>
      <c r="P787" s="3">
        <v>65</v>
      </c>
    </row>
    <row r="788" spans="15:16" x14ac:dyDescent="0.25">
      <c r="O788" s="3">
        <v>757</v>
      </c>
      <c r="P788" s="3">
        <v>60</v>
      </c>
    </row>
    <row r="789" spans="15:16" x14ac:dyDescent="0.25">
      <c r="O789" s="3">
        <v>758</v>
      </c>
      <c r="P789" s="3">
        <v>62.5</v>
      </c>
    </row>
    <row r="790" spans="15:16" x14ac:dyDescent="0.25">
      <c r="O790" s="3">
        <v>759</v>
      </c>
      <c r="P790" s="3">
        <v>62.5</v>
      </c>
    </row>
    <row r="791" spans="15:16" x14ac:dyDescent="0.25">
      <c r="O791" s="3">
        <v>760</v>
      </c>
      <c r="P791" s="3">
        <v>62</v>
      </c>
    </row>
    <row r="792" spans="15:16" x14ac:dyDescent="0.25">
      <c r="O792" s="3">
        <v>761</v>
      </c>
      <c r="P792" s="3">
        <v>71.5</v>
      </c>
    </row>
    <row r="793" spans="15:16" x14ac:dyDescent="0.25">
      <c r="O793" s="3">
        <v>762</v>
      </c>
      <c r="P793" s="3">
        <v>55.5</v>
      </c>
    </row>
    <row r="794" spans="15:16" x14ac:dyDescent="0.25">
      <c r="O794" s="3">
        <v>763</v>
      </c>
      <c r="P794" s="3">
        <v>61</v>
      </c>
    </row>
    <row r="795" spans="15:16" x14ac:dyDescent="0.25">
      <c r="O795" s="3">
        <v>764</v>
      </c>
      <c r="P795" s="3">
        <v>60</v>
      </c>
    </row>
    <row r="796" spans="15:16" x14ac:dyDescent="0.25">
      <c r="O796" s="3">
        <v>765</v>
      </c>
      <c r="P796" s="3">
        <v>58.5</v>
      </c>
    </row>
    <row r="797" spans="15:16" x14ac:dyDescent="0.25">
      <c r="O797" s="3">
        <v>766</v>
      </c>
      <c r="P797" s="3">
        <v>66.5</v>
      </c>
    </row>
    <row r="798" spans="15:16" x14ac:dyDescent="0.25">
      <c r="O798" s="3">
        <v>767</v>
      </c>
      <c r="P798" s="3">
        <v>63.5</v>
      </c>
    </row>
    <row r="799" spans="15:16" x14ac:dyDescent="0.25">
      <c r="O799" s="3">
        <v>768</v>
      </c>
      <c r="P799" s="3">
        <v>67</v>
      </c>
    </row>
    <row r="800" spans="15:16" x14ac:dyDescent="0.25">
      <c r="O800" s="3">
        <v>769</v>
      </c>
      <c r="P800" s="3">
        <v>67.5</v>
      </c>
    </row>
    <row r="801" spans="15:16" x14ac:dyDescent="0.25">
      <c r="O801" s="3">
        <v>770</v>
      </c>
      <c r="P801" s="3">
        <v>66</v>
      </c>
    </row>
    <row r="802" spans="15:16" x14ac:dyDescent="0.25">
      <c r="O802" s="3">
        <v>771</v>
      </c>
      <c r="P802" s="3">
        <v>64</v>
      </c>
    </row>
    <row r="803" spans="15:16" x14ac:dyDescent="0.25">
      <c r="O803" s="3">
        <v>772</v>
      </c>
      <c r="P803" s="3">
        <v>59</v>
      </c>
    </row>
    <row r="804" spans="15:16" x14ac:dyDescent="0.25">
      <c r="O804" s="3">
        <v>773</v>
      </c>
      <c r="P804" s="3">
        <v>60.5</v>
      </c>
    </row>
    <row r="805" spans="15:16" x14ac:dyDescent="0.25">
      <c r="O805" s="3">
        <v>774</v>
      </c>
      <c r="P805" s="3">
        <v>67</v>
      </c>
    </row>
    <row r="806" spans="15:16" x14ac:dyDescent="0.25">
      <c r="O806" s="3">
        <v>775</v>
      </c>
      <c r="P806" s="3">
        <v>67</v>
      </c>
    </row>
    <row r="807" spans="15:16" x14ac:dyDescent="0.25">
      <c r="O807" s="3">
        <v>776</v>
      </c>
      <c r="P807" s="3">
        <v>62.5</v>
      </c>
    </row>
    <row r="808" spans="15:16" x14ac:dyDescent="0.25">
      <c r="O808" s="3">
        <v>777</v>
      </c>
      <c r="P808" s="3">
        <v>64</v>
      </c>
    </row>
    <row r="809" spans="15:16" x14ac:dyDescent="0.25">
      <c r="O809" s="3">
        <v>778</v>
      </c>
      <c r="P809" s="3">
        <v>61.5</v>
      </c>
    </row>
    <row r="810" spans="15:16" x14ac:dyDescent="0.25">
      <c r="O810" s="3">
        <v>779</v>
      </c>
      <c r="P810" s="3">
        <v>67</v>
      </c>
    </row>
    <row r="811" spans="15:16" x14ac:dyDescent="0.25">
      <c r="O811" s="3">
        <v>780</v>
      </c>
      <c r="P811" s="3">
        <v>62.5</v>
      </c>
    </row>
    <row r="812" spans="15:16" x14ac:dyDescent="0.25">
      <c r="O812" s="3">
        <v>781</v>
      </c>
      <c r="P812" s="3">
        <v>58</v>
      </c>
    </row>
    <row r="813" spans="15:16" x14ac:dyDescent="0.25">
      <c r="O813" s="3">
        <v>782</v>
      </c>
      <c r="P813" s="3">
        <v>59.5</v>
      </c>
    </row>
    <row r="814" spans="15:16" x14ac:dyDescent="0.25">
      <c r="O814" s="3">
        <v>783</v>
      </c>
      <c r="P814" s="3">
        <v>64.5</v>
      </c>
    </row>
    <row r="815" spans="15:16" x14ac:dyDescent="0.25">
      <c r="O815" s="3">
        <v>784</v>
      </c>
      <c r="P815" s="3">
        <v>68.5</v>
      </c>
    </row>
    <row r="816" spans="15:16" x14ac:dyDescent="0.25">
      <c r="O816" s="3">
        <v>785</v>
      </c>
      <c r="P816" s="3">
        <v>68.5</v>
      </c>
    </row>
    <row r="817" spans="15:16" x14ac:dyDescent="0.25">
      <c r="O817" s="3">
        <v>786</v>
      </c>
      <c r="P817" s="3">
        <v>68</v>
      </c>
    </row>
    <row r="818" spans="15:16" x14ac:dyDescent="0.25">
      <c r="O818" s="3">
        <v>787</v>
      </c>
      <c r="P818" s="3">
        <v>56.5</v>
      </c>
    </row>
    <row r="819" spans="15:16" x14ac:dyDescent="0.25">
      <c r="O819" s="3">
        <v>788</v>
      </c>
      <c r="P819" s="3">
        <v>67</v>
      </c>
    </row>
    <row r="820" spans="15:16" x14ac:dyDescent="0.25">
      <c r="O820" s="3">
        <v>789</v>
      </c>
      <c r="P820" s="3">
        <v>62.5</v>
      </c>
    </row>
    <row r="821" spans="15:16" x14ac:dyDescent="0.25">
      <c r="O821" s="3">
        <v>790</v>
      </c>
      <c r="P821" s="3">
        <v>62</v>
      </c>
    </row>
    <row r="822" spans="15:16" x14ac:dyDescent="0.25">
      <c r="O822" s="3">
        <v>791</v>
      </c>
      <c r="P822" s="3">
        <v>61</v>
      </c>
    </row>
    <row r="823" spans="15:16" x14ac:dyDescent="0.25">
      <c r="O823" s="3">
        <v>792</v>
      </c>
      <c r="P823" s="3">
        <v>71.5</v>
      </c>
    </row>
    <row r="824" spans="15:16" x14ac:dyDescent="0.25">
      <c r="O824" s="3">
        <v>793</v>
      </c>
      <c r="P824" s="3">
        <v>64.5</v>
      </c>
    </row>
    <row r="825" spans="15:16" x14ac:dyDescent="0.25">
      <c r="O825" s="3">
        <v>794</v>
      </c>
      <c r="P825" s="3">
        <v>70</v>
      </c>
    </row>
    <row r="826" spans="15:16" x14ac:dyDescent="0.25">
      <c r="O826" s="3">
        <v>795</v>
      </c>
      <c r="P826" s="3">
        <v>61</v>
      </c>
    </row>
    <row r="827" spans="15:16" x14ac:dyDescent="0.25">
      <c r="O827" s="3">
        <v>796</v>
      </c>
      <c r="P827" s="3">
        <v>61</v>
      </c>
    </row>
    <row r="828" spans="15:16" x14ac:dyDescent="0.25">
      <c r="O828" s="3">
        <v>797</v>
      </c>
      <c r="P828" s="3">
        <v>62</v>
      </c>
    </row>
    <row r="829" spans="15:16" x14ac:dyDescent="0.25">
      <c r="O829" s="3">
        <v>798</v>
      </c>
      <c r="P829" s="3">
        <v>75</v>
      </c>
    </row>
    <row r="830" spans="15:16" x14ac:dyDescent="0.25">
      <c r="O830" s="3">
        <v>799</v>
      </c>
      <c r="P830" s="3">
        <v>64</v>
      </c>
    </row>
    <row r="831" spans="15:16" x14ac:dyDescent="0.25">
      <c r="O831" s="3">
        <v>800</v>
      </c>
      <c r="P831" s="3">
        <v>58.5</v>
      </c>
    </row>
    <row r="832" spans="15:16" x14ac:dyDescent="0.25">
      <c r="O832" s="3">
        <v>801</v>
      </c>
      <c r="P832" s="3">
        <v>74</v>
      </c>
    </row>
    <row r="833" spans="15:16" x14ac:dyDescent="0.25">
      <c r="O833" s="3">
        <v>802</v>
      </c>
      <c r="P833" s="3">
        <v>64</v>
      </c>
    </row>
    <row r="834" spans="15:16" x14ac:dyDescent="0.25">
      <c r="O834" s="3">
        <v>803</v>
      </c>
      <c r="P834" s="3">
        <v>66</v>
      </c>
    </row>
    <row r="835" spans="15:16" x14ac:dyDescent="0.25">
      <c r="O835" s="3">
        <v>804</v>
      </c>
      <c r="P835" s="3">
        <v>71.5</v>
      </c>
    </row>
    <row r="836" spans="15:16" x14ac:dyDescent="0.25">
      <c r="O836" s="3">
        <v>805</v>
      </c>
      <c r="P836" s="3">
        <v>71</v>
      </c>
    </row>
    <row r="837" spans="15:16" x14ac:dyDescent="0.25">
      <c r="O837" s="3">
        <v>806</v>
      </c>
      <c r="P837" s="3">
        <v>67.5</v>
      </c>
    </row>
    <row r="838" spans="15:16" x14ac:dyDescent="0.25">
      <c r="O838" s="3">
        <v>807</v>
      </c>
      <c r="P838" s="3">
        <v>59.5</v>
      </c>
    </row>
    <row r="839" spans="15:16" x14ac:dyDescent="0.25">
      <c r="O839" s="3">
        <v>808</v>
      </c>
      <c r="P839" s="3">
        <v>64</v>
      </c>
    </row>
    <row r="840" spans="15:16" x14ac:dyDescent="0.25">
      <c r="O840" s="3">
        <v>809</v>
      </c>
      <c r="P840" s="3">
        <v>59.5</v>
      </c>
    </row>
    <row r="841" spans="15:16" x14ac:dyDescent="0.25">
      <c r="O841" s="3">
        <v>810</v>
      </c>
      <c r="P841" s="3">
        <v>67</v>
      </c>
    </row>
    <row r="842" spans="15:16" x14ac:dyDescent="0.25">
      <c r="O842" s="3">
        <v>811</v>
      </c>
      <c r="P842" s="3">
        <v>67.5</v>
      </c>
    </row>
    <row r="843" spans="15:16" x14ac:dyDescent="0.25">
      <c r="O843" s="3">
        <v>812</v>
      </c>
      <c r="P843" s="3">
        <v>62</v>
      </c>
    </row>
    <row r="844" spans="15:16" x14ac:dyDescent="0.25">
      <c r="O844" s="3">
        <v>813</v>
      </c>
      <c r="P844" s="3">
        <v>65.5</v>
      </c>
    </row>
    <row r="845" spans="15:16" x14ac:dyDescent="0.25">
      <c r="O845" s="3">
        <v>814</v>
      </c>
      <c r="P845" s="3">
        <v>66.5</v>
      </c>
    </row>
    <row r="846" spans="15:16" x14ac:dyDescent="0.25">
      <c r="O846" s="3">
        <v>815</v>
      </c>
      <c r="P846" s="3">
        <v>60</v>
      </c>
    </row>
    <row r="847" spans="15:16" x14ac:dyDescent="0.25">
      <c r="O847" s="3">
        <v>816</v>
      </c>
      <c r="P847" s="3">
        <v>64</v>
      </c>
    </row>
    <row r="848" spans="15:16" x14ac:dyDescent="0.25">
      <c r="O848" s="3">
        <v>817</v>
      </c>
      <c r="P848" s="3">
        <v>53</v>
      </c>
    </row>
    <row r="849" spans="15:16" x14ac:dyDescent="0.25">
      <c r="O849" s="3">
        <v>818</v>
      </c>
      <c r="P849" s="3">
        <v>63.5</v>
      </c>
    </row>
    <row r="850" spans="15:16" x14ac:dyDescent="0.25">
      <c r="O850" s="3">
        <v>819</v>
      </c>
      <c r="P850" s="3">
        <v>70</v>
      </c>
    </row>
    <row r="851" spans="15:16" x14ac:dyDescent="0.25">
      <c r="O851" s="3">
        <v>820</v>
      </c>
      <c r="P851" s="3">
        <v>67</v>
      </c>
    </row>
    <row r="852" spans="15:16" x14ac:dyDescent="0.25">
      <c r="O852" s="3">
        <v>821</v>
      </c>
      <c r="P852" s="3">
        <v>68.5</v>
      </c>
    </row>
    <row r="853" spans="15:16" x14ac:dyDescent="0.25">
      <c r="O853" s="3">
        <v>822</v>
      </c>
      <c r="P853" s="3">
        <v>64.5</v>
      </c>
    </row>
    <row r="854" spans="15:16" x14ac:dyDescent="0.25">
      <c r="O854" s="3">
        <v>823</v>
      </c>
      <c r="P854" s="3">
        <v>66</v>
      </c>
    </row>
    <row r="855" spans="15:16" x14ac:dyDescent="0.25">
      <c r="O855" s="3">
        <v>824</v>
      </c>
      <c r="P855" s="3">
        <v>65</v>
      </c>
    </row>
    <row r="856" spans="15:16" x14ac:dyDescent="0.25">
      <c r="O856" s="3">
        <v>825</v>
      </c>
      <c r="P856" s="3">
        <v>69.5</v>
      </c>
    </row>
    <row r="857" spans="15:16" x14ac:dyDescent="0.25">
      <c r="O857" s="3">
        <v>826</v>
      </c>
      <c r="P857" s="3">
        <v>58</v>
      </c>
    </row>
    <row r="858" spans="15:16" x14ac:dyDescent="0.25">
      <c r="O858" s="3">
        <v>827</v>
      </c>
      <c r="P858" s="3">
        <v>68</v>
      </c>
    </row>
    <row r="859" spans="15:16" x14ac:dyDescent="0.25">
      <c r="O859" s="3">
        <v>828</v>
      </c>
      <c r="P859" s="3">
        <v>58.5</v>
      </c>
    </row>
    <row r="860" spans="15:16" x14ac:dyDescent="0.25">
      <c r="O860" s="3">
        <v>829</v>
      </c>
      <c r="P860" s="3">
        <v>74</v>
      </c>
    </row>
    <row r="861" spans="15:16" x14ac:dyDescent="0.25">
      <c r="O861" s="3">
        <v>830</v>
      </c>
      <c r="P861" s="3">
        <v>58.5</v>
      </c>
    </row>
    <row r="862" spans="15:16" x14ac:dyDescent="0.25">
      <c r="O862" s="3">
        <v>831</v>
      </c>
      <c r="P862" s="3">
        <v>54.5</v>
      </c>
    </row>
    <row r="863" spans="15:16" x14ac:dyDescent="0.25">
      <c r="O863" s="3">
        <v>832</v>
      </c>
      <c r="P863" s="3">
        <v>62.5</v>
      </c>
    </row>
    <row r="864" spans="15:16" x14ac:dyDescent="0.25">
      <c r="O864" s="3">
        <v>833</v>
      </c>
      <c r="P864" s="3">
        <v>54.5</v>
      </c>
    </row>
    <row r="865" spans="15:16" x14ac:dyDescent="0.25">
      <c r="O865" s="3">
        <v>834</v>
      </c>
      <c r="P865" s="3">
        <v>62</v>
      </c>
    </row>
    <row r="866" spans="15:16" x14ac:dyDescent="0.25">
      <c r="O866" s="3">
        <v>835</v>
      </c>
      <c r="P866" s="3">
        <v>68</v>
      </c>
    </row>
    <row r="867" spans="15:16" x14ac:dyDescent="0.25">
      <c r="O867" s="3">
        <v>836</v>
      </c>
      <c r="P867" s="3">
        <v>62</v>
      </c>
    </row>
    <row r="868" spans="15:16" x14ac:dyDescent="0.25">
      <c r="O868" s="3">
        <v>837</v>
      </c>
      <c r="P868" s="3">
        <v>68</v>
      </c>
    </row>
    <row r="869" spans="15:16" x14ac:dyDescent="0.25">
      <c r="O869" s="3">
        <v>838</v>
      </c>
      <c r="P869" s="3">
        <v>51.5</v>
      </c>
    </row>
    <row r="870" spans="15:16" x14ac:dyDescent="0.25">
      <c r="O870" s="3">
        <v>839</v>
      </c>
      <c r="P870" s="3">
        <v>67.5</v>
      </c>
    </row>
    <row r="871" spans="15:16" x14ac:dyDescent="0.25">
      <c r="O871" s="3">
        <v>840</v>
      </c>
      <c r="P871" s="3">
        <v>64</v>
      </c>
    </row>
    <row r="872" spans="15:16" x14ac:dyDescent="0.25">
      <c r="O872" s="3">
        <v>841</v>
      </c>
      <c r="P872" s="3">
        <v>69</v>
      </c>
    </row>
    <row r="873" spans="15:16" x14ac:dyDescent="0.25">
      <c r="O873" s="3">
        <v>842</v>
      </c>
      <c r="P873" s="3">
        <v>66.5</v>
      </c>
    </row>
    <row r="874" spans="15:16" x14ac:dyDescent="0.25">
      <c r="O874" s="3">
        <v>843</v>
      </c>
      <c r="P874" s="3">
        <v>69</v>
      </c>
    </row>
    <row r="875" spans="15:16" x14ac:dyDescent="0.25">
      <c r="O875" s="3">
        <v>844</v>
      </c>
      <c r="P875" s="3">
        <v>70.5</v>
      </c>
    </row>
    <row r="876" spans="15:16" x14ac:dyDescent="0.25">
      <c r="O876" s="3">
        <v>845</v>
      </c>
      <c r="P876" s="3">
        <v>68.5</v>
      </c>
    </row>
    <row r="877" spans="15:16" x14ac:dyDescent="0.25">
      <c r="O877" s="3">
        <v>846</v>
      </c>
      <c r="P877" s="3">
        <v>73</v>
      </c>
    </row>
    <row r="878" spans="15:16" x14ac:dyDescent="0.25">
      <c r="O878" s="3">
        <v>847</v>
      </c>
      <c r="P878" s="3">
        <v>68.5</v>
      </c>
    </row>
    <row r="879" spans="15:16" x14ac:dyDescent="0.25">
      <c r="O879" s="3">
        <v>848</v>
      </c>
      <c r="P879" s="3">
        <v>73</v>
      </c>
    </row>
    <row r="880" spans="15:16" x14ac:dyDescent="0.25">
      <c r="O880" s="3">
        <v>849</v>
      </c>
      <c r="P880" s="3">
        <v>63.5</v>
      </c>
    </row>
    <row r="881" spans="15:16" x14ac:dyDescent="0.25">
      <c r="O881" s="3">
        <v>850</v>
      </c>
      <c r="P881" s="3">
        <v>65</v>
      </c>
    </row>
    <row r="882" spans="15:16" x14ac:dyDescent="0.25">
      <c r="O882" s="3">
        <v>851</v>
      </c>
      <c r="P882" s="3">
        <v>61</v>
      </c>
    </row>
    <row r="883" spans="15:16" x14ac:dyDescent="0.25">
      <c r="O883" s="3">
        <v>852</v>
      </c>
      <c r="P883" s="3">
        <v>62.5</v>
      </c>
    </row>
    <row r="884" spans="15:16" x14ac:dyDescent="0.25">
      <c r="O884" s="3">
        <v>853</v>
      </c>
      <c r="P884" s="3">
        <v>60</v>
      </c>
    </row>
    <row r="885" spans="15:16" x14ac:dyDescent="0.25">
      <c r="O885" s="3">
        <v>854</v>
      </c>
      <c r="P885" s="3">
        <v>70</v>
      </c>
    </row>
    <row r="886" spans="15:16" x14ac:dyDescent="0.25">
      <c r="O886" s="3">
        <v>855</v>
      </c>
      <c r="P886" s="3">
        <v>57.5</v>
      </c>
    </row>
    <row r="887" spans="15:16" x14ac:dyDescent="0.25">
      <c r="O887" s="3">
        <v>856</v>
      </c>
      <c r="P887" s="3">
        <v>58.5</v>
      </c>
    </row>
    <row r="888" spans="15:16" x14ac:dyDescent="0.25">
      <c r="O888" s="3">
        <v>857</v>
      </c>
      <c r="P888" s="3">
        <v>62</v>
      </c>
    </row>
    <row r="889" spans="15:16" x14ac:dyDescent="0.25">
      <c r="O889" s="3">
        <v>858</v>
      </c>
      <c r="P889" s="3">
        <v>68.5</v>
      </c>
    </row>
    <row r="890" spans="15:16" x14ac:dyDescent="0.25">
      <c r="O890" s="3">
        <v>859</v>
      </c>
      <c r="P890" s="3">
        <v>60</v>
      </c>
    </row>
    <row r="891" spans="15:16" x14ac:dyDescent="0.25">
      <c r="O891" s="3">
        <v>860</v>
      </c>
      <c r="P891" s="3">
        <v>66</v>
      </c>
    </row>
    <row r="892" spans="15:16" x14ac:dyDescent="0.25">
      <c r="O892" s="3">
        <v>861</v>
      </c>
      <c r="P892" s="3">
        <v>66</v>
      </c>
    </row>
    <row r="893" spans="15:16" x14ac:dyDescent="0.25">
      <c r="O893" s="3">
        <v>862</v>
      </c>
      <c r="P893" s="3">
        <v>59.5</v>
      </c>
    </row>
    <row r="894" spans="15:16" x14ac:dyDescent="0.25">
      <c r="O894" s="3">
        <v>863</v>
      </c>
      <c r="P894" s="3">
        <v>68.5</v>
      </c>
    </row>
    <row r="895" spans="15:16" x14ac:dyDescent="0.25">
      <c r="O895" s="3">
        <v>864</v>
      </c>
      <c r="P895" s="3">
        <v>66.5</v>
      </c>
    </row>
    <row r="896" spans="15:16" x14ac:dyDescent="0.25">
      <c r="O896" s="3">
        <v>865</v>
      </c>
      <c r="P896" s="3">
        <v>65</v>
      </c>
    </row>
    <row r="897" spans="15:16" x14ac:dyDescent="0.25">
      <c r="O897" s="3">
        <v>866</v>
      </c>
      <c r="P897" s="3">
        <v>66.5</v>
      </c>
    </row>
    <row r="898" spans="15:16" x14ac:dyDescent="0.25">
      <c r="O898" s="3">
        <v>867</v>
      </c>
      <c r="P898" s="3">
        <v>67.5</v>
      </c>
    </row>
    <row r="899" spans="15:16" x14ac:dyDescent="0.25">
      <c r="O899" s="3">
        <v>868</v>
      </c>
      <c r="P899" s="3">
        <v>67</v>
      </c>
    </row>
    <row r="900" spans="15:16" x14ac:dyDescent="0.25">
      <c r="O900" s="3">
        <v>869</v>
      </c>
      <c r="P900" s="3">
        <v>59.5</v>
      </c>
    </row>
    <row r="901" spans="15:16" x14ac:dyDescent="0.25">
      <c r="O901" s="3">
        <v>870</v>
      </c>
      <c r="P901" s="3">
        <v>61.5</v>
      </c>
    </row>
    <row r="902" spans="15:16" x14ac:dyDescent="0.25">
      <c r="O902" s="3">
        <v>871</v>
      </c>
      <c r="P902" s="3">
        <v>65.5</v>
      </c>
    </row>
    <row r="903" spans="15:16" x14ac:dyDescent="0.25">
      <c r="O903" s="3">
        <v>872</v>
      </c>
      <c r="P903" s="3">
        <v>64.5</v>
      </c>
    </row>
    <row r="904" spans="15:16" x14ac:dyDescent="0.25">
      <c r="O904" s="3">
        <v>873</v>
      </c>
      <c r="P904" s="3">
        <v>66.5</v>
      </c>
    </row>
    <row r="905" spans="15:16" x14ac:dyDescent="0.25">
      <c r="O905" s="3">
        <v>874</v>
      </c>
      <c r="P905" s="3">
        <v>65.5</v>
      </c>
    </row>
    <row r="906" spans="15:16" x14ac:dyDescent="0.25">
      <c r="O906" s="3">
        <v>875</v>
      </c>
      <c r="P906" s="3">
        <v>64</v>
      </c>
    </row>
    <row r="907" spans="15:16" x14ac:dyDescent="0.25">
      <c r="O907" s="3">
        <v>876</v>
      </c>
      <c r="P907" s="3">
        <v>63.5</v>
      </c>
    </row>
    <row r="908" spans="15:16" x14ac:dyDescent="0.25">
      <c r="O908" s="3">
        <v>877</v>
      </c>
      <c r="P908" s="3">
        <v>63</v>
      </c>
    </row>
    <row r="909" spans="15:16" x14ac:dyDescent="0.25">
      <c r="O909" s="3">
        <v>878</v>
      </c>
      <c r="P909" s="3">
        <v>56</v>
      </c>
    </row>
    <row r="910" spans="15:16" x14ac:dyDescent="0.25">
      <c r="O910" s="3">
        <v>879</v>
      </c>
      <c r="P910" s="3">
        <v>66</v>
      </c>
    </row>
    <row r="911" spans="15:16" x14ac:dyDescent="0.25">
      <c r="O911" s="3">
        <v>880</v>
      </c>
      <c r="P911" s="3">
        <v>63</v>
      </c>
    </row>
    <row r="912" spans="15:16" x14ac:dyDescent="0.25">
      <c r="O912" s="3">
        <v>881</v>
      </c>
      <c r="P912" s="3">
        <v>66</v>
      </c>
    </row>
    <row r="913" spans="15:16" x14ac:dyDescent="0.25">
      <c r="O913" s="3">
        <v>882</v>
      </c>
      <c r="P913" s="3">
        <v>61.5</v>
      </c>
    </row>
    <row r="914" spans="15:16" x14ac:dyDescent="0.25">
      <c r="O914" s="3">
        <v>883</v>
      </c>
      <c r="P914" s="3">
        <v>64</v>
      </c>
    </row>
    <row r="915" spans="15:16" x14ac:dyDescent="0.25">
      <c r="O915" s="3">
        <v>884</v>
      </c>
      <c r="P915" s="3">
        <v>67</v>
      </c>
    </row>
    <row r="916" spans="15:16" x14ac:dyDescent="0.25">
      <c r="O916" s="3">
        <v>885</v>
      </c>
      <c r="P916" s="3">
        <v>71</v>
      </c>
    </row>
    <row r="917" spans="15:16" x14ac:dyDescent="0.25">
      <c r="O917" s="3">
        <v>886</v>
      </c>
      <c r="P917" s="3">
        <v>66.5</v>
      </c>
    </row>
    <row r="918" spans="15:16" x14ac:dyDescent="0.25">
      <c r="O918" s="3">
        <v>887</v>
      </c>
      <c r="P918" s="3">
        <v>67</v>
      </c>
    </row>
    <row r="919" spans="15:16" x14ac:dyDescent="0.25">
      <c r="O919" s="3">
        <v>888</v>
      </c>
      <c r="P919" s="3">
        <v>59.5</v>
      </c>
    </row>
    <row r="920" spans="15:16" x14ac:dyDescent="0.25">
      <c r="O920" s="3">
        <v>889</v>
      </c>
      <c r="P920" s="3">
        <v>62.5</v>
      </c>
    </row>
    <row r="921" spans="15:16" x14ac:dyDescent="0.25">
      <c r="O921" s="3">
        <v>890</v>
      </c>
      <c r="P921" s="3">
        <v>61</v>
      </c>
    </row>
    <row r="922" spans="15:16" x14ac:dyDescent="0.25">
      <c r="O922" s="3">
        <v>891</v>
      </c>
      <c r="P922" s="3">
        <v>63.5</v>
      </c>
    </row>
    <row r="923" spans="15:16" x14ac:dyDescent="0.25">
      <c r="O923" s="3">
        <v>892</v>
      </c>
      <c r="P923" s="3">
        <v>56.5</v>
      </c>
    </row>
    <row r="924" spans="15:16" x14ac:dyDescent="0.25">
      <c r="O924" s="3">
        <v>893</v>
      </c>
      <c r="P924" s="3">
        <v>60</v>
      </c>
    </row>
    <row r="925" spans="15:16" x14ac:dyDescent="0.25">
      <c r="O925" s="3">
        <v>894</v>
      </c>
      <c r="P925" s="3">
        <v>64</v>
      </c>
    </row>
    <row r="926" spans="15:16" x14ac:dyDescent="0.25">
      <c r="O926" s="3">
        <v>895</v>
      </c>
      <c r="P926" s="3">
        <v>64</v>
      </c>
    </row>
    <row r="927" spans="15:16" x14ac:dyDescent="0.25">
      <c r="O927" s="3">
        <v>896</v>
      </c>
      <c r="P927" s="3">
        <v>66</v>
      </c>
    </row>
    <row r="928" spans="15:16" x14ac:dyDescent="0.25">
      <c r="O928" s="3">
        <v>897</v>
      </c>
      <c r="P928" s="3">
        <v>59</v>
      </c>
    </row>
    <row r="929" spans="15:16" x14ac:dyDescent="0.25">
      <c r="O929" s="3">
        <v>898</v>
      </c>
      <c r="P929" s="3">
        <v>56.5</v>
      </c>
    </row>
    <row r="930" spans="15:16" x14ac:dyDescent="0.25">
      <c r="O930" s="3">
        <v>899</v>
      </c>
      <c r="P930" s="3">
        <v>67</v>
      </c>
    </row>
    <row r="931" spans="15:16" x14ac:dyDescent="0.25">
      <c r="O931" s="3">
        <v>900</v>
      </c>
      <c r="P931" s="3">
        <v>71</v>
      </c>
    </row>
    <row r="932" spans="15:16" x14ac:dyDescent="0.25">
      <c r="O932" s="3">
        <v>901</v>
      </c>
      <c r="P932" s="3">
        <v>57.5</v>
      </c>
    </row>
    <row r="933" spans="15:16" x14ac:dyDescent="0.25">
      <c r="O933" s="3">
        <v>902</v>
      </c>
      <c r="P933" s="3">
        <v>62</v>
      </c>
    </row>
    <row r="934" spans="15:16" x14ac:dyDescent="0.25">
      <c r="O934" s="3">
        <v>903</v>
      </c>
      <c r="P934" s="3">
        <v>68</v>
      </c>
    </row>
    <row r="935" spans="15:16" x14ac:dyDescent="0.25">
      <c r="O935" s="3">
        <v>904</v>
      </c>
      <c r="P935" s="3">
        <v>71.5</v>
      </c>
    </row>
    <row r="936" spans="15:16" x14ac:dyDescent="0.25">
      <c r="O936" s="3">
        <v>905</v>
      </c>
      <c r="P936" s="3">
        <v>66.5</v>
      </c>
    </row>
    <row r="937" spans="15:16" x14ac:dyDescent="0.25">
      <c r="O937" s="3">
        <v>906</v>
      </c>
      <c r="P937" s="3">
        <v>67.5</v>
      </c>
    </row>
    <row r="938" spans="15:16" x14ac:dyDescent="0.25">
      <c r="O938" s="3">
        <v>907</v>
      </c>
      <c r="P938" s="3">
        <v>66</v>
      </c>
    </row>
    <row r="939" spans="15:16" x14ac:dyDescent="0.25">
      <c r="O939" s="3">
        <v>908</v>
      </c>
      <c r="P939" s="3">
        <v>60.5</v>
      </c>
    </row>
    <row r="940" spans="15:16" x14ac:dyDescent="0.25">
      <c r="O940" s="3">
        <v>909</v>
      </c>
      <c r="P940" s="3">
        <v>67.5</v>
      </c>
    </row>
    <row r="941" spans="15:16" x14ac:dyDescent="0.25">
      <c r="O941" s="3">
        <v>910</v>
      </c>
      <c r="P941" s="3">
        <v>64</v>
      </c>
    </row>
    <row r="942" spans="15:16" x14ac:dyDescent="0.25">
      <c r="O942" s="3">
        <v>911</v>
      </c>
      <c r="P942" s="3">
        <v>68</v>
      </c>
    </row>
    <row r="943" spans="15:16" x14ac:dyDescent="0.25">
      <c r="O943" s="3">
        <v>912</v>
      </c>
      <c r="P943" s="3">
        <v>68.5</v>
      </c>
    </row>
    <row r="944" spans="15:16" x14ac:dyDescent="0.25">
      <c r="O944" s="3">
        <v>913</v>
      </c>
      <c r="P944" s="3">
        <v>63</v>
      </c>
    </row>
    <row r="945" spans="15:16" x14ac:dyDescent="0.25">
      <c r="O945" s="3">
        <v>914</v>
      </c>
      <c r="P945" s="3">
        <v>53.5</v>
      </c>
    </row>
    <row r="946" spans="15:16" x14ac:dyDescent="0.25">
      <c r="O946" s="3">
        <v>915</v>
      </c>
      <c r="P946" s="3">
        <v>58.5</v>
      </c>
    </row>
    <row r="947" spans="15:16" x14ac:dyDescent="0.25">
      <c r="O947" s="3">
        <v>916</v>
      </c>
      <c r="P947" s="3">
        <v>67.5</v>
      </c>
    </row>
    <row r="948" spans="15:16" x14ac:dyDescent="0.25">
      <c r="O948" s="3">
        <v>917</v>
      </c>
      <c r="P948" s="3">
        <v>60</v>
      </c>
    </row>
    <row r="949" spans="15:16" x14ac:dyDescent="0.25">
      <c r="O949" s="3">
        <v>918</v>
      </c>
      <c r="P949" s="3">
        <v>66</v>
      </c>
    </row>
    <row r="950" spans="15:16" x14ac:dyDescent="0.25">
      <c r="O950" s="3">
        <v>919</v>
      </c>
      <c r="P950" s="3">
        <v>63.5</v>
      </c>
    </row>
    <row r="951" spans="15:16" x14ac:dyDescent="0.25">
      <c r="O951" s="3">
        <v>920</v>
      </c>
      <c r="P951" s="3">
        <v>67</v>
      </c>
    </row>
    <row r="952" spans="15:16" x14ac:dyDescent="0.25">
      <c r="O952" s="3">
        <v>921</v>
      </c>
      <c r="P952" s="3">
        <v>67.5</v>
      </c>
    </row>
    <row r="953" spans="15:16" x14ac:dyDescent="0.25">
      <c r="O953" s="3">
        <v>922</v>
      </c>
      <c r="P953" s="3">
        <v>63.5</v>
      </c>
    </row>
    <row r="954" spans="15:16" x14ac:dyDescent="0.25">
      <c r="O954" s="3">
        <v>923</v>
      </c>
      <c r="P954" s="3">
        <v>65.5</v>
      </c>
    </row>
    <row r="955" spans="15:16" x14ac:dyDescent="0.25">
      <c r="O955" s="3">
        <v>924</v>
      </c>
      <c r="P955" s="3">
        <v>64.5</v>
      </c>
    </row>
    <row r="956" spans="15:16" x14ac:dyDescent="0.25">
      <c r="O956" s="3">
        <v>925</v>
      </c>
      <c r="P956" s="3">
        <v>58</v>
      </c>
    </row>
    <row r="957" spans="15:16" x14ac:dyDescent="0.25">
      <c r="O957" s="3">
        <v>926</v>
      </c>
      <c r="P957" s="3">
        <v>60</v>
      </c>
    </row>
    <row r="958" spans="15:16" x14ac:dyDescent="0.25">
      <c r="O958" s="3">
        <v>927</v>
      </c>
      <c r="P958" s="3">
        <v>61.5</v>
      </c>
    </row>
    <row r="959" spans="15:16" x14ac:dyDescent="0.25">
      <c r="O959" s="3">
        <v>928</v>
      </c>
      <c r="P959" s="3">
        <v>75</v>
      </c>
    </row>
    <row r="960" spans="15:16" x14ac:dyDescent="0.25">
      <c r="O960" s="3">
        <v>929</v>
      </c>
      <c r="P960" s="3">
        <v>70</v>
      </c>
    </row>
    <row r="961" spans="15:16" x14ac:dyDescent="0.25">
      <c r="O961" s="3">
        <v>930</v>
      </c>
      <c r="P961" s="3">
        <v>68.5</v>
      </c>
    </row>
    <row r="962" spans="15:16" x14ac:dyDescent="0.25">
      <c r="O962" s="3">
        <v>931</v>
      </c>
      <c r="P962" s="3">
        <v>54.5</v>
      </c>
    </row>
    <row r="963" spans="15:16" x14ac:dyDescent="0.25">
      <c r="O963" s="3">
        <v>932</v>
      </c>
      <c r="P963" s="3">
        <v>71</v>
      </c>
    </row>
    <row r="964" spans="15:16" x14ac:dyDescent="0.25">
      <c r="O964" s="3">
        <v>933</v>
      </c>
      <c r="P964" s="3">
        <v>64.5</v>
      </c>
    </row>
    <row r="965" spans="15:16" x14ac:dyDescent="0.25">
      <c r="O965" s="3">
        <v>934</v>
      </c>
      <c r="P965" s="3">
        <v>62.5</v>
      </c>
    </row>
    <row r="966" spans="15:16" x14ac:dyDescent="0.25">
      <c r="O966" s="3">
        <v>935</v>
      </c>
      <c r="P966" s="3">
        <v>68.5</v>
      </c>
    </row>
    <row r="967" spans="15:16" x14ac:dyDescent="0.25">
      <c r="O967" s="3">
        <v>936</v>
      </c>
      <c r="P967" s="3">
        <v>52.5</v>
      </c>
    </row>
    <row r="968" spans="15:16" x14ac:dyDescent="0.25">
      <c r="O968" s="3">
        <v>937</v>
      </c>
      <c r="P968" s="3">
        <v>55.5</v>
      </c>
    </row>
    <row r="969" spans="15:16" x14ac:dyDescent="0.25">
      <c r="O969" s="3">
        <v>938</v>
      </c>
      <c r="P969" s="3">
        <v>64</v>
      </c>
    </row>
    <row r="970" spans="15:16" x14ac:dyDescent="0.25">
      <c r="O970" s="3">
        <v>939</v>
      </c>
      <c r="P970" s="3">
        <v>58</v>
      </c>
    </row>
    <row r="971" spans="15:16" x14ac:dyDescent="0.25">
      <c r="O971" s="3">
        <v>940</v>
      </c>
      <c r="P971" s="3">
        <v>68</v>
      </c>
    </row>
    <row r="972" spans="15:16" x14ac:dyDescent="0.25">
      <c r="O972" s="3">
        <v>941</v>
      </c>
      <c r="P972" s="3">
        <v>70.5</v>
      </c>
    </row>
    <row r="973" spans="15:16" x14ac:dyDescent="0.25">
      <c r="O973" s="3">
        <v>942</v>
      </c>
      <c r="P973" s="3">
        <v>61</v>
      </c>
    </row>
    <row r="974" spans="15:16" x14ac:dyDescent="0.25">
      <c r="O974" s="3">
        <v>943</v>
      </c>
      <c r="P974" s="3">
        <v>61.5</v>
      </c>
    </row>
    <row r="975" spans="15:16" x14ac:dyDescent="0.25">
      <c r="O975" s="3">
        <v>944</v>
      </c>
      <c r="P975" s="3">
        <v>67.5</v>
      </c>
    </row>
    <row r="976" spans="15:16" x14ac:dyDescent="0.25">
      <c r="O976" s="3">
        <v>945</v>
      </c>
      <c r="P976" s="3">
        <v>65</v>
      </c>
    </row>
    <row r="977" spans="15:16" x14ac:dyDescent="0.25">
      <c r="O977" s="3">
        <v>946</v>
      </c>
      <c r="P977" s="3">
        <v>51.5</v>
      </c>
    </row>
    <row r="978" spans="15:16" x14ac:dyDescent="0.25">
      <c r="O978" s="3">
        <v>947</v>
      </c>
      <c r="P978" s="3">
        <v>66.5</v>
      </c>
    </row>
    <row r="979" spans="15:16" x14ac:dyDescent="0.25">
      <c r="O979" s="3">
        <v>948</v>
      </c>
      <c r="P979" s="3">
        <v>70</v>
      </c>
    </row>
    <row r="980" spans="15:16" x14ac:dyDescent="0.25">
      <c r="O980" s="3">
        <v>949</v>
      </c>
      <c r="P980" s="3">
        <v>66.5</v>
      </c>
    </row>
    <row r="981" spans="15:16" x14ac:dyDescent="0.25">
      <c r="O981" s="3">
        <v>950</v>
      </c>
      <c r="P981" s="3">
        <v>68</v>
      </c>
    </row>
    <row r="982" spans="15:16" x14ac:dyDescent="0.25">
      <c r="O982" s="3">
        <v>951</v>
      </c>
      <c r="P982" s="3">
        <v>59</v>
      </c>
    </row>
    <row r="983" spans="15:16" x14ac:dyDescent="0.25">
      <c r="O983" s="3">
        <v>952</v>
      </c>
      <c r="P983" s="3">
        <v>63</v>
      </c>
    </row>
    <row r="984" spans="15:16" x14ac:dyDescent="0.25">
      <c r="O984" s="3">
        <v>953</v>
      </c>
      <c r="P984" s="3">
        <v>66.5</v>
      </c>
    </row>
    <row r="985" spans="15:16" x14ac:dyDescent="0.25">
      <c r="O985" s="3">
        <v>954</v>
      </c>
      <c r="P985" s="3">
        <v>62</v>
      </c>
    </row>
    <row r="986" spans="15:16" x14ac:dyDescent="0.25">
      <c r="O986" s="3">
        <v>955</v>
      </c>
      <c r="P986" s="3">
        <v>62</v>
      </c>
    </row>
    <row r="987" spans="15:16" x14ac:dyDescent="0.25">
      <c r="O987" s="3">
        <v>956</v>
      </c>
      <c r="P987" s="3">
        <v>62.5</v>
      </c>
    </row>
    <row r="988" spans="15:16" x14ac:dyDescent="0.25">
      <c r="O988" s="3">
        <v>957</v>
      </c>
      <c r="P988" s="3">
        <v>47</v>
      </c>
    </row>
    <row r="989" spans="15:16" x14ac:dyDescent="0.25">
      <c r="O989" s="3">
        <v>958</v>
      </c>
      <c r="P989" s="3">
        <v>63</v>
      </c>
    </row>
    <row r="990" spans="15:16" x14ac:dyDescent="0.25">
      <c r="O990" s="3">
        <v>959</v>
      </c>
      <c r="P990" s="3">
        <v>66</v>
      </c>
    </row>
    <row r="991" spans="15:16" x14ac:dyDescent="0.25">
      <c r="O991" s="3">
        <v>960</v>
      </c>
      <c r="P991" s="3">
        <v>60</v>
      </c>
    </row>
    <row r="992" spans="15:16" x14ac:dyDescent="0.25">
      <c r="O992" s="3">
        <v>961</v>
      </c>
      <c r="P992" s="3">
        <v>62</v>
      </c>
    </row>
    <row r="993" spans="15:16" x14ac:dyDescent="0.25">
      <c r="O993" s="3">
        <v>962</v>
      </c>
      <c r="P993" s="3">
        <v>63</v>
      </c>
    </row>
    <row r="994" spans="15:16" x14ac:dyDescent="0.25">
      <c r="O994" s="3">
        <v>963</v>
      </c>
      <c r="P994" s="3">
        <v>64</v>
      </c>
    </row>
    <row r="995" spans="15:16" x14ac:dyDescent="0.25">
      <c r="O995" s="3">
        <v>964</v>
      </c>
      <c r="P995" s="3">
        <v>61.5</v>
      </c>
    </row>
    <row r="996" spans="15:16" x14ac:dyDescent="0.25">
      <c r="O996" s="3">
        <v>965</v>
      </c>
      <c r="P996" s="3">
        <v>71.5</v>
      </c>
    </row>
    <row r="997" spans="15:16" x14ac:dyDescent="0.25">
      <c r="O997" s="3">
        <v>966</v>
      </c>
      <c r="P997" s="3">
        <v>65</v>
      </c>
    </row>
    <row r="998" spans="15:16" x14ac:dyDescent="0.25">
      <c r="O998" s="3">
        <v>967</v>
      </c>
      <c r="P998" s="3">
        <v>60.5</v>
      </c>
    </row>
    <row r="999" spans="15:16" x14ac:dyDescent="0.25">
      <c r="O999" s="3">
        <v>968</v>
      </c>
      <c r="P999" s="3">
        <v>65.5</v>
      </c>
    </row>
    <row r="1000" spans="15:16" x14ac:dyDescent="0.25">
      <c r="O1000" s="3">
        <v>969</v>
      </c>
      <c r="P1000" s="3">
        <v>63.5</v>
      </c>
    </row>
    <row r="1001" spans="15:16" x14ac:dyDescent="0.25">
      <c r="O1001" s="3">
        <v>970</v>
      </c>
      <c r="P1001" s="3">
        <v>70.5</v>
      </c>
    </row>
    <row r="1002" spans="15:16" x14ac:dyDescent="0.25">
      <c r="O1002" s="3">
        <v>971</v>
      </c>
      <c r="P1002" s="3">
        <v>65.5</v>
      </c>
    </row>
    <row r="1003" spans="15:16" x14ac:dyDescent="0.25">
      <c r="O1003" s="3">
        <v>972</v>
      </c>
      <c r="P1003" s="3">
        <v>65.5</v>
      </c>
    </row>
    <row r="1004" spans="15:16" x14ac:dyDescent="0.25">
      <c r="O1004" s="3">
        <v>973</v>
      </c>
      <c r="P1004" s="3">
        <v>60</v>
      </c>
    </row>
    <row r="1005" spans="15:16" x14ac:dyDescent="0.25">
      <c r="O1005" s="3">
        <v>974</v>
      </c>
      <c r="P1005" s="3">
        <v>72</v>
      </c>
    </row>
    <row r="1006" spans="15:16" x14ac:dyDescent="0.25">
      <c r="O1006" s="3">
        <v>975</v>
      </c>
      <c r="P1006" s="3">
        <v>64</v>
      </c>
    </row>
    <row r="1007" spans="15:16" x14ac:dyDescent="0.25">
      <c r="O1007" s="3">
        <v>976</v>
      </c>
      <c r="P1007" s="3">
        <v>64.5</v>
      </c>
    </row>
    <row r="1008" spans="15:16" x14ac:dyDescent="0.25">
      <c r="O1008" s="3">
        <v>977</v>
      </c>
      <c r="P1008" s="3">
        <v>73.5</v>
      </c>
    </row>
    <row r="1009" spans="15:16" x14ac:dyDescent="0.25">
      <c r="O1009" s="3">
        <v>978</v>
      </c>
      <c r="P1009" s="3">
        <v>65</v>
      </c>
    </row>
    <row r="1010" spans="15:16" x14ac:dyDescent="0.25">
      <c r="O1010" s="3">
        <v>979</v>
      </c>
      <c r="P1010" s="3">
        <v>55.5</v>
      </c>
    </row>
    <row r="1011" spans="15:16" x14ac:dyDescent="0.25">
      <c r="O1011" s="3">
        <v>980</v>
      </c>
      <c r="P1011" s="3">
        <v>59</v>
      </c>
    </row>
    <row r="1012" spans="15:16" x14ac:dyDescent="0.25">
      <c r="O1012" s="3">
        <v>981</v>
      </c>
      <c r="P1012" s="3">
        <v>69.5</v>
      </c>
    </row>
    <row r="1013" spans="15:16" x14ac:dyDescent="0.25">
      <c r="O1013" s="3">
        <v>982</v>
      </c>
      <c r="P1013" s="3">
        <v>74</v>
      </c>
    </row>
    <row r="1014" spans="15:16" x14ac:dyDescent="0.25">
      <c r="O1014" s="3">
        <v>983</v>
      </c>
      <c r="P1014" s="3">
        <v>49</v>
      </c>
    </row>
    <row r="1015" spans="15:16" x14ac:dyDescent="0.25">
      <c r="O1015" s="3">
        <v>984</v>
      </c>
      <c r="P1015" s="3">
        <v>57.5</v>
      </c>
    </row>
    <row r="1016" spans="15:16" x14ac:dyDescent="0.25">
      <c r="O1016" s="3">
        <v>985</v>
      </c>
      <c r="P1016" s="3">
        <v>54</v>
      </c>
    </row>
    <row r="1017" spans="15:16" x14ac:dyDescent="0.25">
      <c r="O1017" s="3">
        <v>986</v>
      </c>
      <c r="P1017" s="3">
        <v>64</v>
      </c>
    </row>
    <row r="1018" spans="15:16" x14ac:dyDescent="0.25">
      <c r="O1018" s="3">
        <v>987</v>
      </c>
      <c r="P1018" s="3">
        <v>69.5</v>
      </c>
    </row>
    <row r="1019" spans="15:16" x14ac:dyDescent="0.25">
      <c r="O1019" s="3">
        <v>988</v>
      </c>
      <c r="P1019" s="3">
        <v>69.5</v>
      </c>
    </row>
    <row r="1020" spans="15:16" x14ac:dyDescent="0.25">
      <c r="O1020" s="3">
        <v>989</v>
      </c>
      <c r="P1020" s="3">
        <v>64</v>
      </c>
    </row>
    <row r="1021" spans="15:16" x14ac:dyDescent="0.25">
      <c r="O1021" s="3">
        <v>990</v>
      </c>
      <c r="P1021" s="3">
        <v>65.5</v>
      </c>
    </row>
    <row r="1022" spans="15:16" x14ac:dyDescent="0.25">
      <c r="O1022" s="3">
        <v>991</v>
      </c>
      <c r="P1022" s="3">
        <v>62</v>
      </c>
    </row>
    <row r="1023" spans="15:16" x14ac:dyDescent="0.25">
      <c r="O1023" s="3">
        <v>992</v>
      </c>
      <c r="P1023" s="3">
        <v>66</v>
      </c>
    </row>
    <row r="1024" spans="15:16" x14ac:dyDescent="0.25">
      <c r="O1024" s="3">
        <v>993</v>
      </c>
      <c r="P1024" s="3">
        <v>63</v>
      </c>
    </row>
    <row r="1025" spans="15:16" x14ac:dyDescent="0.25">
      <c r="O1025" s="3">
        <v>994</v>
      </c>
      <c r="P1025" s="3">
        <v>64</v>
      </c>
    </row>
    <row r="1026" spans="15:16" x14ac:dyDescent="0.25">
      <c r="O1026" s="3">
        <v>995</v>
      </c>
      <c r="P1026" s="3">
        <v>61.5</v>
      </c>
    </row>
    <row r="1027" spans="15:16" x14ac:dyDescent="0.25">
      <c r="O1027" s="3">
        <v>996</v>
      </c>
      <c r="P1027" s="3">
        <v>61</v>
      </c>
    </row>
    <row r="1028" spans="15:16" x14ac:dyDescent="0.25">
      <c r="O1028" s="3">
        <v>997</v>
      </c>
      <c r="P1028" s="3">
        <v>57.5</v>
      </c>
    </row>
    <row r="1029" spans="15:16" x14ac:dyDescent="0.25">
      <c r="O1029" s="3">
        <v>998</v>
      </c>
      <c r="P1029" s="3">
        <v>63.5</v>
      </c>
    </row>
    <row r="1030" spans="15:16" x14ac:dyDescent="0.25">
      <c r="O1030" s="3">
        <v>999</v>
      </c>
      <c r="P1030" s="3">
        <v>60.5</v>
      </c>
    </row>
    <row r="1031" spans="15:16" x14ac:dyDescent="0.25">
      <c r="O1031" s="3">
        <v>1000</v>
      </c>
      <c r="P1031" s="3">
        <v>69</v>
      </c>
    </row>
  </sheetData>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ABC9A-4DC8-4A6E-8827-6807F9745D71}">
  <dimension ref="B2:M123"/>
  <sheetViews>
    <sheetView workbookViewId="0">
      <selection activeCell="M26" sqref="M26"/>
    </sheetView>
  </sheetViews>
  <sheetFormatPr baseColWidth="10" defaultRowHeight="15" x14ac:dyDescent="0.25"/>
  <cols>
    <col min="12" max="12" width="11.85546875" bestFit="1" customWidth="1"/>
    <col min="13" max="13" width="14.42578125" bestFit="1" customWidth="1"/>
  </cols>
  <sheetData>
    <row r="2" spans="2:13" x14ac:dyDescent="0.25">
      <c r="B2" s="24" t="s">
        <v>27</v>
      </c>
      <c r="C2" s="25" t="s">
        <v>28</v>
      </c>
      <c r="D2" s="25" t="s">
        <v>29</v>
      </c>
      <c r="F2" s="1" t="s">
        <v>1</v>
      </c>
      <c r="G2" s="1" t="s">
        <v>30</v>
      </c>
      <c r="H2" s="1" t="s">
        <v>31</v>
      </c>
      <c r="I2" s="1" t="s">
        <v>32</v>
      </c>
      <c r="J2" s="1" t="s">
        <v>2</v>
      </c>
      <c r="L2" s="1" t="s">
        <v>33</v>
      </c>
      <c r="M2" s="29" t="s">
        <v>34</v>
      </c>
    </row>
    <row r="3" spans="2:13" x14ac:dyDescent="0.25">
      <c r="B3" s="27" t="s">
        <v>35</v>
      </c>
      <c r="C3" s="27">
        <v>3.1</v>
      </c>
      <c r="D3" s="27" t="s">
        <v>36</v>
      </c>
      <c r="F3" s="3">
        <v>0</v>
      </c>
      <c r="G3" s="3">
        <f>INDEX($C$8:$C$19,MATCH(F3+1,$B$8:$B$19,1))</f>
        <v>125</v>
      </c>
      <c r="H3" s="28">
        <f>EXP($C$4+$C$5*G3)</f>
        <v>11.881707113099401</v>
      </c>
      <c r="I3" s="3">
        <v>0</v>
      </c>
      <c r="J3" s="21">
        <f>1-_xlfn.WEIBULL.DIST(I3,$C$3,H3,1)</f>
        <v>1</v>
      </c>
      <c r="L3" s="3" cm="1">
        <f t="array" ref="L3:L4">C23:C24</f>
        <v>3</v>
      </c>
      <c r="M3" s="31">
        <f>INDEX($J$3:$J$123,MATCH(L3,$F$3:$F$123,0))</f>
        <v>0.97980359037849463</v>
      </c>
    </row>
    <row r="4" spans="2:13" ht="18.75" x14ac:dyDescent="0.25">
      <c r="B4" s="27" t="s">
        <v>37</v>
      </c>
      <c r="C4" s="27">
        <v>3.6</v>
      </c>
      <c r="D4" s="27" t="s">
        <v>36</v>
      </c>
      <c r="F4" s="3">
        <v>0.1</v>
      </c>
      <c r="G4" s="3">
        <f t="shared" ref="G4:G67" si="0">INDEX($C$8:$C$19,MATCH(F4+1,$B$8:$B$19,1))</f>
        <v>125</v>
      </c>
      <c r="H4" s="28">
        <f t="shared" ref="H4:H67" si="1">EXP($C$4+$C$5*G4)</f>
        <v>11.881707113099401</v>
      </c>
      <c r="I4" s="2">
        <f>IF(OR(F3=$C$23,F3=$C$24),0.1,H4/H3*I3+(F4-F3))</f>
        <v>0.1</v>
      </c>
      <c r="J4" s="21">
        <f t="shared" ref="J4:J67" si="2">1-_xlfn.WEIBULL.DIST(I4,$C$3,H4,1)</f>
        <v>0.99999963027781813</v>
      </c>
      <c r="L4" s="3">
        <v>6</v>
      </c>
      <c r="M4" s="31">
        <f t="shared" ref="M4:M5" si="3">INDEX($J$3:$J$123,MATCH(L4,$F$3:$F$123,0))</f>
        <v>0.83404435575935465</v>
      </c>
    </row>
    <row r="5" spans="2:13" ht="18.75" x14ac:dyDescent="0.25">
      <c r="B5" s="27" t="s">
        <v>38</v>
      </c>
      <c r="C5" s="27">
        <v>-8.9999999999999993E-3</v>
      </c>
      <c r="D5" s="27" t="s">
        <v>39</v>
      </c>
      <c r="F5" s="3">
        <v>0.2</v>
      </c>
      <c r="G5" s="3">
        <f t="shared" si="0"/>
        <v>125</v>
      </c>
      <c r="H5" s="28">
        <f t="shared" si="1"/>
        <v>11.881707113099401</v>
      </c>
      <c r="I5" s="2">
        <f t="shared" ref="I5:I68" si="4">IF(OR(F4=$C$23,F4=$C$24),0.1,H5/H4*I4+(F5-F4))</f>
        <v>0.2</v>
      </c>
      <c r="J5" s="21">
        <f t="shared" si="2"/>
        <v>0.9999968299370543</v>
      </c>
      <c r="L5" s="3">
        <v>12</v>
      </c>
      <c r="M5" s="31">
        <f t="shared" si="3"/>
        <v>0.9352604584014258</v>
      </c>
    </row>
    <row r="6" spans="2:13" x14ac:dyDescent="0.25">
      <c r="F6" s="3">
        <v>0.3</v>
      </c>
      <c r="G6" s="3">
        <f t="shared" si="0"/>
        <v>125</v>
      </c>
      <c r="H6" s="28">
        <f t="shared" si="1"/>
        <v>11.881707113099401</v>
      </c>
      <c r="I6" s="2">
        <f t="shared" si="4"/>
        <v>0.3</v>
      </c>
      <c r="J6" s="21">
        <f t="shared" si="2"/>
        <v>0.99998885836163998</v>
      </c>
    </row>
    <row r="7" spans="2:13" x14ac:dyDescent="0.25">
      <c r="B7" s="24" t="s">
        <v>40</v>
      </c>
      <c r="C7" s="25" t="s">
        <v>41</v>
      </c>
      <c r="F7" s="3">
        <v>0.4</v>
      </c>
      <c r="G7" s="3">
        <f t="shared" si="0"/>
        <v>125</v>
      </c>
      <c r="H7" s="28">
        <f t="shared" si="1"/>
        <v>11.881707113099401</v>
      </c>
      <c r="I7" s="2">
        <f t="shared" si="4"/>
        <v>0.4</v>
      </c>
      <c r="J7" s="21">
        <f t="shared" si="2"/>
        <v>0.99997281961159279</v>
      </c>
      <c r="L7" s="26" t="s">
        <v>42</v>
      </c>
      <c r="M7" s="31">
        <f>PRODUCT(M3:M5)</f>
        <v>0.76429452329352521</v>
      </c>
    </row>
    <row r="8" spans="2:13" x14ac:dyDescent="0.25">
      <c r="B8" s="27">
        <v>1</v>
      </c>
      <c r="C8" s="27">
        <v>125</v>
      </c>
      <c r="F8" s="3">
        <v>0.5</v>
      </c>
      <c r="G8" s="3">
        <f t="shared" si="0"/>
        <v>125</v>
      </c>
      <c r="H8" s="28">
        <f t="shared" si="1"/>
        <v>11.881707113099401</v>
      </c>
      <c r="I8" s="2">
        <f t="shared" si="4"/>
        <v>0.5</v>
      </c>
      <c r="J8" s="21">
        <f t="shared" si="2"/>
        <v>0.99994571612857364</v>
      </c>
    </row>
    <row r="9" spans="2:13" x14ac:dyDescent="0.25">
      <c r="B9" s="27">
        <v>2</v>
      </c>
      <c r="C9" s="27">
        <v>140</v>
      </c>
      <c r="F9" s="3">
        <v>0.6</v>
      </c>
      <c r="G9" s="3">
        <f t="shared" si="0"/>
        <v>125</v>
      </c>
      <c r="H9" s="28">
        <f t="shared" si="1"/>
        <v>11.881707113099401</v>
      </c>
      <c r="I9" s="2">
        <f t="shared" si="4"/>
        <v>0.6</v>
      </c>
      <c r="J9" s="21">
        <f t="shared" si="2"/>
        <v>0.9999044735321686</v>
      </c>
    </row>
    <row r="10" spans="2:13" x14ac:dyDescent="0.25">
      <c r="B10" s="27">
        <v>3</v>
      </c>
      <c r="C10" s="27">
        <v>140</v>
      </c>
      <c r="F10" s="3">
        <v>0.7</v>
      </c>
      <c r="G10" s="3">
        <f t="shared" si="0"/>
        <v>125</v>
      </c>
      <c r="H10" s="28">
        <f t="shared" si="1"/>
        <v>11.881707113099401</v>
      </c>
      <c r="I10" s="2">
        <f t="shared" si="4"/>
        <v>0.7</v>
      </c>
      <c r="J10" s="21">
        <f t="shared" si="2"/>
        <v>0.99984595554885169</v>
      </c>
    </row>
    <row r="11" spans="2:13" x14ac:dyDescent="0.25">
      <c r="B11" s="27">
        <v>4</v>
      </c>
      <c r="C11" s="27">
        <v>200</v>
      </c>
      <c r="F11" s="3">
        <v>0.8</v>
      </c>
      <c r="G11" s="3">
        <f t="shared" si="0"/>
        <v>125</v>
      </c>
      <c r="H11" s="28">
        <f t="shared" si="1"/>
        <v>11.881707113099401</v>
      </c>
      <c r="I11" s="2">
        <f t="shared" si="4"/>
        <v>0.8</v>
      </c>
      <c r="J11" s="21">
        <f t="shared" si="2"/>
        <v>0.99976697423550276</v>
      </c>
    </row>
    <row r="12" spans="2:13" x14ac:dyDescent="0.25">
      <c r="B12" s="27">
        <v>5</v>
      </c>
      <c r="C12" s="27">
        <v>210</v>
      </c>
      <c r="F12" s="3">
        <v>0.9</v>
      </c>
      <c r="G12" s="3">
        <f t="shared" si="0"/>
        <v>125</v>
      </c>
      <c r="H12" s="28">
        <f t="shared" si="1"/>
        <v>11.881707113099401</v>
      </c>
      <c r="I12" s="2">
        <f t="shared" si="4"/>
        <v>0.9</v>
      </c>
      <c r="J12" s="21">
        <f t="shared" si="2"/>
        <v>0.99966429758941333</v>
      </c>
    </row>
    <row r="13" spans="2:13" x14ac:dyDescent="0.25">
      <c r="B13" s="27">
        <v>6</v>
      </c>
      <c r="C13" s="27">
        <v>240</v>
      </c>
      <c r="F13" s="3">
        <v>1</v>
      </c>
      <c r="G13" s="3">
        <f t="shared" si="0"/>
        <v>140</v>
      </c>
      <c r="H13" s="28">
        <f t="shared" si="1"/>
        <v>10.381236562731843</v>
      </c>
      <c r="I13" s="2">
        <f t="shared" si="4"/>
        <v>0.88634432051923062</v>
      </c>
      <c r="J13" s="21">
        <f t="shared" si="2"/>
        <v>0.99951349219924823</v>
      </c>
    </row>
    <row r="14" spans="2:13" x14ac:dyDescent="0.25">
      <c r="B14" s="27">
        <v>7</v>
      </c>
      <c r="C14" s="27">
        <v>145</v>
      </c>
      <c r="F14" s="3">
        <v>1.1000000000000001</v>
      </c>
      <c r="G14" s="3">
        <f t="shared" si="0"/>
        <v>140</v>
      </c>
      <c r="H14" s="28">
        <f t="shared" si="1"/>
        <v>10.381236562731843</v>
      </c>
      <c r="I14" s="2">
        <f t="shared" si="4"/>
        <v>0.98634432051923071</v>
      </c>
      <c r="J14" s="21">
        <f t="shared" si="2"/>
        <v>0.99932240662892946</v>
      </c>
    </row>
    <row r="15" spans="2:13" x14ac:dyDescent="0.25">
      <c r="B15" s="27">
        <v>8</v>
      </c>
      <c r="C15" s="27">
        <v>140</v>
      </c>
      <c r="F15" s="3">
        <v>1.2</v>
      </c>
      <c r="G15" s="3">
        <f t="shared" si="0"/>
        <v>140</v>
      </c>
      <c r="H15" s="28">
        <f t="shared" si="1"/>
        <v>10.381236562731843</v>
      </c>
      <c r="I15" s="2">
        <f t="shared" si="4"/>
        <v>1.0863443205192307</v>
      </c>
      <c r="J15" s="21">
        <f t="shared" si="2"/>
        <v>0.99908603717260525</v>
      </c>
    </row>
    <row r="16" spans="2:13" x14ac:dyDescent="0.25">
      <c r="B16" s="27">
        <v>9</v>
      </c>
      <c r="C16" s="27">
        <v>70</v>
      </c>
      <c r="F16" s="3">
        <v>1.3</v>
      </c>
      <c r="G16" s="3">
        <f t="shared" si="0"/>
        <v>140</v>
      </c>
      <c r="H16" s="28">
        <f t="shared" si="1"/>
        <v>10.381236562731843</v>
      </c>
      <c r="I16" s="2">
        <f t="shared" si="4"/>
        <v>1.1863443205192308</v>
      </c>
      <c r="J16" s="21">
        <f t="shared" si="2"/>
        <v>0.99879933923370223</v>
      </c>
    </row>
    <row r="17" spans="2:10" x14ac:dyDescent="0.25">
      <c r="B17" s="27">
        <v>10</v>
      </c>
      <c r="C17" s="27">
        <v>75</v>
      </c>
      <c r="F17" s="3">
        <v>1.4</v>
      </c>
      <c r="G17" s="3">
        <f t="shared" si="0"/>
        <v>140</v>
      </c>
      <c r="H17" s="28">
        <f t="shared" si="1"/>
        <v>10.381236562731843</v>
      </c>
      <c r="I17" s="2">
        <f t="shared" si="4"/>
        <v>1.2863443205192306</v>
      </c>
      <c r="J17" s="21">
        <f t="shared" si="2"/>
        <v>0.99845723410803078</v>
      </c>
    </row>
    <row r="18" spans="2:10" x14ac:dyDescent="0.25">
      <c r="B18" s="27">
        <v>11</v>
      </c>
      <c r="C18" s="27">
        <v>90</v>
      </c>
      <c r="F18" s="3">
        <v>1.5</v>
      </c>
      <c r="G18" s="3">
        <f t="shared" si="0"/>
        <v>140</v>
      </c>
      <c r="H18" s="28">
        <f t="shared" si="1"/>
        <v>10.381236562731843</v>
      </c>
      <c r="I18" s="2">
        <f t="shared" si="4"/>
        <v>1.3863443205192307</v>
      </c>
      <c r="J18" s="21">
        <f t="shared" si="2"/>
        <v>0.99805461535335305</v>
      </c>
    </row>
    <row r="19" spans="2:10" x14ac:dyDescent="0.25">
      <c r="B19" s="27">
        <v>12</v>
      </c>
      <c r="C19" s="27">
        <v>85</v>
      </c>
      <c r="F19" s="3">
        <v>1.6</v>
      </c>
      <c r="G19" s="3">
        <f t="shared" si="0"/>
        <v>140</v>
      </c>
      <c r="H19" s="28">
        <f t="shared" si="1"/>
        <v>10.381236562731843</v>
      </c>
      <c r="I19" s="2">
        <f t="shared" si="4"/>
        <v>1.4863443205192308</v>
      </c>
      <c r="J19" s="21">
        <f t="shared" si="2"/>
        <v>0.997586354907952</v>
      </c>
    </row>
    <row r="20" spans="2:10" x14ac:dyDescent="0.25">
      <c r="F20" s="3">
        <v>1.7</v>
      </c>
      <c r="G20" s="3">
        <f t="shared" si="0"/>
        <v>140</v>
      </c>
      <c r="H20" s="28">
        <f t="shared" si="1"/>
        <v>10.381236562731843</v>
      </c>
      <c r="I20" s="2">
        <f t="shared" si="4"/>
        <v>1.5863443205192307</v>
      </c>
      <c r="J20" s="21">
        <f t="shared" si="2"/>
        <v>0.99704730907445271</v>
      </c>
    </row>
    <row r="21" spans="2:10" x14ac:dyDescent="0.25">
      <c r="B21" s="1" t="s">
        <v>43</v>
      </c>
      <c r="C21" s="27">
        <v>3</v>
      </c>
      <c r="F21" s="3">
        <v>1.8</v>
      </c>
      <c r="G21" s="3">
        <f t="shared" si="0"/>
        <v>140</v>
      </c>
      <c r="H21" s="28">
        <f t="shared" si="1"/>
        <v>10.381236562731843</v>
      </c>
      <c r="I21" s="2">
        <f t="shared" si="4"/>
        <v>1.6863443205192308</v>
      </c>
      <c r="J21" s="21">
        <f t="shared" si="2"/>
        <v>0.99643232445408358</v>
      </c>
    </row>
    <row r="22" spans="2:10" x14ac:dyDescent="0.25">
      <c r="F22" s="3">
        <v>1.9</v>
      </c>
      <c r="G22" s="3">
        <f t="shared" si="0"/>
        <v>140</v>
      </c>
      <c r="H22" s="28">
        <f t="shared" si="1"/>
        <v>10.381236562731843</v>
      </c>
      <c r="I22" s="2">
        <f t="shared" si="4"/>
        <v>1.7863443205192306</v>
      </c>
      <c r="J22" s="21">
        <f t="shared" si="2"/>
        <v>0.99573624389496562</v>
      </c>
    </row>
    <row r="23" spans="2:10" x14ac:dyDescent="0.25">
      <c r="B23" s="1" t="s">
        <v>44</v>
      </c>
      <c r="C23" s="3">
        <f>C21</f>
        <v>3</v>
      </c>
      <c r="F23" s="3">
        <v>2</v>
      </c>
      <c r="G23" s="3">
        <f t="shared" si="0"/>
        <v>140</v>
      </c>
      <c r="H23" s="28">
        <f t="shared" si="1"/>
        <v>10.381236562731843</v>
      </c>
      <c r="I23" s="2">
        <f t="shared" si="4"/>
        <v>1.8863443205192307</v>
      </c>
      <c r="J23" s="21">
        <f t="shared" si="2"/>
        <v>0.9949539125025153</v>
      </c>
    </row>
    <row r="24" spans="2:10" x14ac:dyDescent="0.25">
      <c r="B24" s="1" t="s">
        <v>45</v>
      </c>
      <c r="C24" s="3">
        <f>2*C21</f>
        <v>6</v>
      </c>
      <c r="F24" s="3">
        <v>2.1</v>
      </c>
      <c r="G24" s="3">
        <f t="shared" si="0"/>
        <v>140</v>
      </c>
      <c r="H24" s="28">
        <f t="shared" si="1"/>
        <v>10.381236562731843</v>
      </c>
      <c r="I24" s="2">
        <f t="shared" si="4"/>
        <v>1.9863443205192308</v>
      </c>
      <c r="J24" s="21">
        <f t="shared" si="2"/>
        <v>0.99408018374859142</v>
      </c>
    </row>
    <row r="25" spans="2:10" x14ac:dyDescent="0.25">
      <c r="F25" s="3">
        <v>2.2000000000000002</v>
      </c>
      <c r="G25" s="3">
        <f t="shared" si="0"/>
        <v>140</v>
      </c>
      <c r="H25" s="28">
        <f t="shared" si="1"/>
        <v>10.381236562731843</v>
      </c>
      <c r="I25" s="2">
        <f t="shared" si="4"/>
        <v>2.0863443205192311</v>
      </c>
      <c r="J25" s="21">
        <f t="shared" si="2"/>
        <v>0.99310992570732126</v>
      </c>
    </row>
    <row r="26" spans="2:10" x14ac:dyDescent="0.25">
      <c r="F26" s="3">
        <v>2.2999999999999998</v>
      </c>
      <c r="G26" s="3">
        <f t="shared" si="0"/>
        <v>140</v>
      </c>
      <c r="H26" s="28">
        <f t="shared" si="1"/>
        <v>10.381236562731843</v>
      </c>
      <c r="I26" s="2">
        <f t="shared" si="4"/>
        <v>2.1863443205192308</v>
      </c>
      <c r="J26" s="21">
        <f t="shared" si="2"/>
        <v>0.99203802743876257</v>
      </c>
    </row>
    <row r="27" spans="2:10" x14ac:dyDescent="0.25">
      <c r="F27" s="3">
        <v>2.4</v>
      </c>
      <c r="G27" s="3">
        <f t="shared" si="0"/>
        <v>140</v>
      </c>
      <c r="H27" s="28">
        <f t="shared" si="1"/>
        <v>10.381236562731843</v>
      </c>
      <c r="I27" s="2">
        <f t="shared" si="4"/>
        <v>2.2863443205192309</v>
      </c>
      <c r="J27" s="21">
        <f t="shared" si="2"/>
        <v>0.99085940553614482</v>
      </c>
    </row>
    <row r="28" spans="2:10" x14ac:dyDescent="0.25">
      <c r="F28" s="3">
        <v>2.5</v>
      </c>
      <c r="G28" s="3">
        <f t="shared" si="0"/>
        <v>140</v>
      </c>
      <c r="H28" s="28">
        <f t="shared" si="1"/>
        <v>10.381236562731843</v>
      </c>
      <c r="I28" s="2">
        <f t="shared" si="4"/>
        <v>2.386344320519231</v>
      </c>
      <c r="J28" s="21">
        <f t="shared" si="2"/>
        <v>0.98956901084800075</v>
      </c>
    </row>
    <row r="29" spans="2:10" x14ac:dyDescent="0.25">
      <c r="F29" s="3">
        <v>2.6</v>
      </c>
      <c r="G29" s="3">
        <f t="shared" si="0"/>
        <v>140</v>
      </c>
      <c r="H29" s="28">
        <f t="shared" si="1"/>
        <v>10.381236562731843</v>
      </c>
      <c r="I29" s="2">
        <f t="shared" si="4"/>
        <v>2.486344320519231</v>
      </c>
      <c r="J29" s="21">
        <f t="shared" si="2"/>
        <v>0.98816183538278235</v>
      </c>
    </row>
    <row r="30" spans="2:10" x14ac:dyDescent="0.25">
      <c r="F30" s="3">
        <v>2.7</v>
      </c>
      <c r="G30" s="3">
        <f t="shared" si="0"/>
        <v>140</v>
      </c>
      <c r="H30" s="28">
        <f t="shared" si="1"/>
        <v>10.381236562731843</v>
      </c>
      <c r="I30" s="2">
        <f t="shared" si="4"/>
        <v>2.5863443205192311</v>
      </c>
      <c r="J30" s="21">
        <f t="shared" si="2"/>
        <v>0.98663291940037856</v>
      </c>
    </row>
    <row r="31" spans="2:10" x14ac:dyDescent="0.25">
      <c r="F31" s="3">
        <v>2.8</v>
      </c>
      <c r="G31" s="3">
        <f t="shared" si="0"/>
        <v>140</v>
      </c>
      <c r="H31" s="28">
        <f t="shared" si="1"/>
        <v>10.381236562731843</v>
      </c>
      <c r="I31" s="2">
        <f t="shared" si="4"/>
        <v>2.6863443205192308</v>
      </c>
      <c r="J31" s="21">
        <f t="shared" si="2"/>
        <v>0.98497735869216119</v>
      </c>
    </row>
    <row r="32" spans="2:10" x14ac:dyDescent="0.25">
      <c r="F32" s="3">
        <v>2.9</v>
      </c>
      <c r="G32" s="3">
        <f t="shared" si="0"/>
        <v>140</v>
      </c>
      <c r="H32" s="28">
        <f t="shared" si="1"/>
        <v>10.381236562731843</v>
      </c>
      <c r="I32" s="2">
        <f t="shared" si="4"/>
        <v>2.7863443205192309</v>
      </c>
      <c r="J32" s="21">
        <f t="shared" si="2"/>
        <v>0.98319031204870855</v>
      </c>
    </row>
    <row r="33" spans="6:10" x14ac:dyDescent="0.25">
      <c r="F33" s="3">
        <v>3</v>
      </c>
      <c r="G33" s="3">
        <f t="shared" si="0"/>
        <v>200</v>
      </c>
      <c r="H33" s="28">
        <f t="shared" si="1"/>
        <v>6.0496474644129474</v>
      </c>
      <c r="I33" s="2">
        <f t="shared" si="4"/>
        <v>1.7237372832947742</v>
      </c>
      <c r="J33" s="21">
        <f t="shared" si="2"/>
        <v>0.97980359037849463</v>
      </c>
    </row>
    <row r="34" spans="6:10" x14ac:dyDescent="0.25">
      <c r="F34" s="3">
        <v>3.1</v>
      </c>
      <c r="G34" s="3">
        <f t="shared" si="0"/>
        <v>200</v>
      </c>
      <c r="H34" s="28">
        <f t="shared" si="1"/>
        <v>6.0496474644129474</v>
      </c>
      <c r="I34" s="2">
        <f t="shared" si="4"/>
        <v>0.1</v>
      </c>
      <c r="J34" s="21">
        <f t="shared" si="2"/>
        <v>0.99999700334918107</v>
      </c>
    </row>
    <row r="35" spans="6:10" x14ac:dyDescent="0.25">
      <c r="F35" s="3">
        <v>3.2</v>
      </c>
      <c r="G35" s="3">
        <f t="shared" si="0"/>
        <v>200</v>
      </c>
      <c r="H35" s="28">
        <f t="shared" si="1"/>
        <v>6.0496474644129474</v>
      </c>
      <c r="I35" s="2">
        <f t="shared" si="4"/>
        <v>0.20000000000000009</v>
      </c>
      <c r="J35" s="21">
        <f t="shared" si="2"/>
        <v>0.9999743064449933</v>
      </c>
    </row>
    <row r="36" spans="6:10" x14ac:dyDescent="0.25">
      <c r="F36" s="3">
        <v>3.3</v>
      </c>
      <c r="G36" s="3">
        <f t="shared" si="0"/>
        <v>200</v>
      </c>
      <c r="H36" s="28">
        <f t="shared" si="1"/>
        <v>6.0496474644129474</v>
      </c>
      <c r="I36" s="2">
        <f t="shared" si="4"/>
        <v>0.29999999999999971</v>
      </c>
      <c r="J36" s="21">
        <f t="shared" si="2"/>
        <v>0.99990969889364856</v>
      </c>
    </row>
    <row r="37" spans="6:10" x14ac:dyDescent="0.25">
      <c r="F37" s="3">
        <v>3.4</v>
      </c>
      <c r="G37" s="3">
        <f t="shared" si="0"/>
        <v>200</v>
      </c>
      <c r="H37" s="28">
        <f t="shared" si="1"/>
        <v>6.0496474644129474</v>
      </c>
      <c r="I37" s="2">
        <f t="shared" si="4"/>
        <v>0.3999999999999998</v>
      </c>
      <c r="J37" s="21">
        <f t="shared" si="2"/>
        <v>0.99977972007166027</v>
      </c>
    </row>
    <row r="38" spans="6:10" x14ac:dyDescent="0.25">
      <c r="F38" s="3">
        <v>3.5</v>
      </c>
      <c r="G38" s="3">
        <f t="shared" si="0"/>
        <v>200</v>
      </c>
      <c r="H38" s="28">
        <f t="shared" si="1"/>
        <v>6.0496474644129474</v>
      </c>
      <c r="I38" s="2">
        <f t="shared" si="4"/>
        <v>0.49999999999999989</v>
      </c>
      <c r="J38" s="21">
        <f t="shared" si="2"/>
        <v>0.99956010577037924</v>
      </c>
    </row>
    <row r="39" spans="6:10" x14ac:dyDescent="0.25">
      <c r="F39" s="3">
        <v>3.6</v>
      </c>
      <c r="G39" s="3">
        <f t="shared" si="0"/>
        <v>200</v>
      </c>
      <c r="H39" s="28">
        <f t="shared" si="1"/>
        <v>6.0496474644129474</v>
      </c>
      <c r="I39" s="2">
        <f t="shared" si="4"/>
        <v>0.6</v>
      </c>
      <c r="J39" s="21">
        <f t="shared" si="2"/>
        <v>0.9992260060922209</v>
      </c>
    </row>
    <row r="40" spans="6:10" x14ac:dyDescent="0.25">
      <c r="F40" s="3">
        <v>3.7</v>
      </c>
      <c r="G40" s="3">
        <f t="shared" si="0"/>
        <v>200</v>
      </c>
      <c r="H40" s="28">
        <f t="shared" si="1"/>
        <v>6.0496474644129474</v>
      </c>
      <c r="I40" s="2">
        <f t="shared" si="4"/>
        <v>0.70000000000000007</v>
      </c>
      <c r="J40" s="21">
        <f t="shared" si="2"/>
        <v>0.99875212925765422</v>
      </c>
    </row>
    <row r="41" spans="6:10" x14ac:dyDescent="0.25">
      <c r="F41" s="3">
        <v>3.8</v>
      </c>
      <c r="G41" s="3">
        <f t="shared" si="0"/>
        <v>200</v>
      </c>
      <c r="H41" s="28">
        <f t="shared" si="1"/>
        <v>6.0496474644129474</v>
      </c>
      <c r="I41" s="2">
        <f t="shared" si="4"/>
        <v>0.79999999999999971</v>
      </c>
      <c r="J41" s="21">
        <f t="shared" si="2"/>
        <v>0.99811285339811118</v>
      </c>
    </row>
    <row r="42" spans="6:10" x14ac:dyDescent="0.25">
      <c r="F42" s="3">
        <v>3.9</v>
      </c>
      <c r="G42" s="3">
        <f t="shared" si="0"/>
        <v>200</v>
      </c>
      <c r="H42" s="28">
        <f t="shared" si="1"/>
        <v>6.0496474644129474</v>
      </c>
      <c r="I42" s="2">
        <f t="shared" si="4"/>
        <v>0.8999999999999998</v>
      </c>
      <c r="J42" s="21">
        <f t="shared" si="2"/>
        <v>0.99728232346289503</v>
      </c>
    </row>
    <row r="43" spans="6:10" x14ac:dyDescent="0.25">
      <c r="F43" s="3">
        <v>4</v>
      </c>
      <c r="G43" s="3">
        <f t="shared" si="0"/>
        <v>210</v>
      </c>
      <c r="H43" s="28">
        <f t="shared" si="1"/>
        <v>5.528961477624005</v>
      </c>
      <c r="I43" s="2">
        <f t="shared" si="4"/>
        <v>0.92253806674410532</v>
      </c>
      <c r="J43" s="21">
        <f t="shared" si="2"/>
        <v>0.99612373745139948</v>
      </c>
    </row>
    <row r="44" spans="6:10" x14ac:dyDescent="0.25">
      <c r="F44" s="3">
        <v>4.0999999999999996</v>
      </c>
      <c r="G44" s="3">
        <f t="shared" si="0"/>
        <v>210</v>
      </c>
      <c r="H44" s="28">
        <f t="shared" si="1"/>
        <v>5.528961477624005</v>
      </c>
      <c r="I44" s="2">
        <f t="shared" si="4"/>
        <v>1.0225380667441049</v>
      </c>
      <c r="J44" s="21">
        <f t="shared" si="2"/>
        <v>0.99467092805814283</v>
      </c>
    </row>
    <row r="45" spans="6:10" x14ac:dyDescent="0.25">
      <c r="F45" s="3">
        <v>4.2</v>
      </c>
      <c r="G45" s="3">
        <f t="shared" si="0"/>
        <v>210</v>
      </c>
      <c r="H45" s="28">
        <f t="shared" si="1"/>
        <v>5.528961477624005</v>
      </c>
      <c r="I45" s="2">
        <f t="shared" si="4"/>
        <v>1.1225380667441054</v>
      </c>
      <c r="J45" s="21">
        <f t="shared" si="2"/>
        <v>0.99288983392533958</v>
      </c>
    </row>
    <row r="46" spans="6:10" x14ac:dyDescent="0.25">
      <c r="F46" s="3">
        <v>4.3</v>
      </c>
      <c r="G46" s="3">
        <f t="shared" si="0"/>
        <v>210</v>
      </c>
      <c r="H46" s="28">
        <f t="shared" si="1"/>
        <v>5.528961477624005</v>
      </c>
      <c r="I46" s="2">
        <f t="shared" si="4"/>
        <v>1.222538066744105</v>
      </c>
      <c r="J46" s="21">
        <f t="shared" si="2"/>
        <v>0.99074660241206547</v>
      </c>
    </row>
    <row r="47" spans="6:10" x14ac:dyDescent="0.25">
      <c r="F47" s="3">
        <v>4.4000000000000004</v>
      </c>
      <c r="G47" s="3">
        <f t="shared" si="0"/>
        <v>210</v>
      </c>
      <c r="H47" s="28">
        <f t="shared" si="1"/>
        <v>5.528961477624005</v>
      </c>
      <c r="I47" s="2">
        <f t="shared" si="4"/>
        <v>1.3225380667441056</v>
      </c>
      <c r="J47" s="21">
        <f t="shared" si="2"/>
        <v>0.98820774164604153</v>
      </c>
    </row>
    <row r="48" spans="6:10" x14ac:dyDescent="0.25">
      <c r="F48" s="3">
        <v>4.5</v>
      </c>
      <c r="G48" s="3">
        <f t="shared" si="0"/>
        <v>210</v>
      </c>
      <c r="H48" s="28">
        <f t="shared" si="1"/>
        <v>5.528961477624005</v>
      </c>
      <c r="I48" s="2">
        <f t="shared" si="4"/>
        <v>1.4225380667441052</v>
      </c>
      <c r="J48" s="21">
        <f t="shared" si="2"/>
        <v>0.98524028022202847</v>
      </c>
    </row>
    <row r="49" spans="6:10" x14ac:dyDescent="0.25">
      <c r="F49" s="3">
        <v>4.5999999999999996</v>
      </c>
      <c r="G49" s="3">
        <f t="shared" si="0"/>
        <v>210</v>
      </c>
      <c r="H49" s="28">
        <f t="shared" si="1"/>
        <v>5.528961477624005</v>
      </c>
      <c r="I49" s="2">
        <f t="shared" si="4"/>
        <v>1.5225380667441049</v>
      </c>
      <c r="J49" s="21">
        <f t="shared" si="2"/>
        <v>0.98181193502408803</v>
      </c>
    </row>
    <row r="50" spans="6:10" x14ac:dyDescent="0.25">
      <c r="F50" s="3">
        <v>4.7</v>
      </c>
      <c r="G50" s="3">
        <f t="shared" si="0"/>
        <v>210</v>
      </c>
      <c r="H50" s="28">
        <f t="shared" si="1"/>
        <v>5.528961477624005</v>
      </c>
      <c r="I50" s="2">
        <f t="shared" si="4"/>
        <v>1.6225380667441054</v>
      </c>
      <c r="J50" s="21">
        <f t="shared" si="2"/>
        <v>0.97789128721100038</v>
      </c>
    </row>
    <row r="51" spans="6:10" x14ac:dyDescent="0.25">
      <c r="F51" s="3">
        <v>4.8</v>
      </c>
      <c r="G51" s="3">
        <f t="shared" si="0"/>
        <v>210</v>
      </c>
      <c r="H51" s="28">
        <f t="shared" si="1"/>
        <v>5.528961477624005</v>
      </c>
      <c r="I51" s="2">
        <f t="shared" si="4"/>
        <v>1.722538066744105</v>
      </c>
      <c r="J51" s="21">
        <f t="shared" si="2"/>
        <v>0.97344796604796657</v>
      </c>
    </row>
    <row r="52" spans="6:10" x14ac:dyDescent="0.25">
      <c r="F52" s="3">
        <v>4.9000000000000004</v>
      </c>
      <c r="G52" s="3">
        <f t="shared" si="0"/>
        <v>210</v>
      </c>
      <c r="H52" s="28">
        <f t="shared" si="1"/>
        <v>5.528961477624005</v>
      </c>
      <c r="I52" s="2">
        <f t="shared" si="4"/>
        <v>1.8225380667441056</v>
      </c>
      <c r="J52" s="21">
        <f t="shared" si="2"/>
        <v>0.96845283996138121</v>
      </c>
    </row>
    <row r="53" spans="6:10" x14ac:dyDescent="0.25">
      <c r="F53" s="3">
        <v>5</v>
      </c>
      <c r="G53" s="3">
        <f t="shared" si="0"/>
        <v>240</v>
      </c>
      <c r="H53" s="28">
        <f t="shared" si="1"/>
        <v>4.2206958169965541</v>
      </c>
      <c r="I53" s="2">
        <f t="shared" si="4"/>
        <v>1.4912881878007811</v>
      </c>
      <c r="J53" s="21">
        <f t="shared" si="2"/>
        <v>0.96102850620238156</v>
      </c>
    </row>
    <row r="54" spans="6:10" x14ac:dyDescent="0.25">
      <c r="F54" s="3">
        <v>5.0999999999999996</v>
      </c>
      <c r="G54" s="3">
        <f t="shared" si="0"/>
        <v>240</v>
      </c>
      <c r="H54" s="28">
        <f t="shared" si="1"/>
        <v>4.2206958169965541</v>
      </c>
      <c r="I54" s="2">
        <f t="shared" si="4"/>
        <v>1.5912881878007807</v>
      </c>
      <c r="J54" s="21">
        <f t="shared" si="2"/>
        <v>0.95255199699975557</v>
      </c>
    </row>
    <row r="55" spans="6:10" x14ac:dyDescent="0.25">
      <c r="F55" s="3">
        <v>5.2</v>
      </c>
      <c r="G55" s="3">
        <f t="shared" si="0"/>
        <v>240</v>
      </c>
      <c r="H55" s="28">
        <f t="shared" si="1"/>
        <v>4.2206958169965541</v>
      </c>
      <c r="I55" s="2">
        <f t="shared" si="4"/>
        <v>1.6912881878007813</v>
      </c>
      <c r="J55" s="21">
        <f t="shared" si="2"/>
        <v>0.94297101969723418</v>
      </c>
    </row>
    <row r="56" spans="6:10" x14ac:dyDescent="0.25">
      <c r="F56" s="3">
        <v>5.3</v>
      </c>
      <c r="G56" s="3">
        <f t="shared" si="0"/>
        <v>240</v>
      </c>
      <c r="H56" s="28">
        <f t="shared" si="1"/>
        <v>4.2206958169965541</v>
      </c>
      <c r="I56" s="2">
        <f t="shared" si="4"/>
        <v>1.7912881878007809</v>
      </c>
      <c r="J56" s="21">
        <f t="shared" si="2"/>
        <v>0.9322397111444507</v>
      </c>
    </row>
    <row r="57" spans="6:10" x14ac:dyDescent="0.25">
      <c r="F57" s="3">
        <v>5.4</v>
      </c>
      <c r="G57" s="3">
        <f t="shared" si="0"/>
        <v>240</v>
      </c>
      <c r="H57" s="28">
        <f t="shared" si="1"/>
        <v>4.2206958169965541</v>
      </c>
      <c r="I57" s="2">
        <f t="shared" si="4"/>
        <v>1.8912881878007815</v>
      </c>
      <c r="J57" s="21">
        <f t="shared" si="2"/>
        <v>0.92031943799532168</v>
      </c>
    </row>
    <row r="58" spans="6:10" x14ac:dyDescent="0.25">
      <c r="F58" s="3">
        <v>5.5</v>
      </c>
      <c r="G58" s="3">
        <f t="shared" si="0"/>
        <v>240</v>
      </c>
      <c r="H58" s="28">
        <f t="shared" si="1"/>
        <v>4.2206958169965541</v>
      </c>
      <c r="I58" s="2">
        <f t="shared" si="4"/>
        <v>1.9912881878007811</v>
      </c>
      <c r="J58" s="21">
        <f t="shared" si="2"/>
        <v>0.90717957829363638</v>
      </c>
    </row>
    <row r="59" spans="6:10" x14ac:dyDescent="0.25">
      <c r="F59" s="3">
        <v>5.6</v>
      </c>
      <c r="G59" s="3">
        <f t="shared" si="0"/>
        <v>240</v>
      </c>
      <c r="H59" s="28">
        <f t="shared" si="1"/>
        <v>4.2206958169965541</v>
      </c>
      <c r="I59" s="2">
        <f t="shared" si="4"/>
        <v>2.0912881878007807</v>
      </c>
      <c r="J59" s="21">
        <f t="shared" si="2"/>
        <v>0.89279826880595736</v>
      </c>
    </row>
    <row r="60" spans="6:10" x14ac:dyDescent="0.25">
      <c r="F60" s="3">
        <v>5.7</v>
      </c>
      <c r="G60" s="3">
        <f t="shared" si="0"/>
        <v>240</v>
      </c>
      <c r="H60" s="28">
        <f t="shared" si="1"/>
        <v>4.2206958169965541</v>
      </c>
      <c r="I60" s="2">
        <f t="shared" si="4"/>
        <v>2.1912881878007813</v>
      </c>
      <c r="J60" s="21">
        <f t="shared" si="2"/>
        <v>0.87716310148152465</v>
      </c>
    </row>
    <row r="61" spans="6:10" x14ac:dyDescent="0.25">
      <c r="F61" s="3">
        <v>5.8</v>
      </c>
      <c r="G61" s="3">
        <f t="shared" si="0"/>
        <v>240</v>
      </c>
      <c r="H61" s="28">
        <f t="shared" si="1"/>
        <v>4.2206958169965541</v>
      </c>
      <c r="I61" s="2">
        <f t="shared" si="4"/>
        <v>2.2912881878007809</v>
      </c>
      <c r="J61" s="21">
        <f t="shared" si="2"/>
        <v>0.86027175166338965</v>
      </c>
    </row>
    <row r="62" spans="6:10" x14ac:dyDescent="0.25">
      <c r="F62" s="3">
        <v>5.9</v>
      </c>
      <c r="G62" s="3">
        <f t="shared" si="0"/>
        <v>240</v>
      </c>
      <c r="H62" s="28">
        <f t="shared" si="1"/>
        <v>4.2206958169965541</v>
      </c>
      <c r="I62" s="2">
        <f t="shared" si="4"/>
        <v>2.3912881878007815</v>
      </c>
      <c r="J62" s="21">
        <f t="shared" si="2"/>
        <v>0.84213252029958208</v>
      </c>
    </row>
    <row r="63" spans="6:10" x14ac:dyDescent="0.25">
      <c r="F63" s="3">
        <v>6</v>
      </c>
      <c r="G63" s="3">
        <f t="shared" si="0"/>
        <v>145</v>
      </c>
      <c r="H63" s="28">
        <f t="shared" si="1"/>
        <v>9.9244360122853479</v>
      </c>
      <c r="I63" s="2">
        <f t="shared" si="4"/>
        <v>5.7228137813661393</v>
      </c>
      <c r="J63" s="21">
        <f t="shared" si="2"/>
        <v>0.83404435575935465</v>
      </c>
    </row>
    <row r="64" spans="6:10" x14ac:dyDescent="0.25">
      <c r="F64" s="3">
        <v>6.1</v>
      </c>
      <c r="G64" s="3">
        <f t="shared" si="0"/>
        <v>145</v>
      </c>
      <c r="H64" s="28">
        <f t="shared" si="1"/>
        <v>9.9244360122853479</v>
      </c>
      <c r="I64" s="2">
        <f t="shared" si="4"/>
        <v>0.1</v>
      </c>
      <c r="J64" s="21">
        <f t="shared" si="2"/>
        <v>0.99999935403086393</v>
      </c>
    </row>
    <row r="65" spans="6:10" x14ac:dyDescent="0.25">
      <c r="F65" s="3">
        <v>6.2</v>
      </c>
      <c r="G65" s="3">
        <f t="shared" si="0"/>
        <v>145</v>
      </c>
      <c r="H65" s="28">
        <f t="shared" si="1"/>
        <v>9.9244360122853479</v>
      </c>
      <c r="I65" s="2">
        <f t="shared" si="4"/>
        <v>0.20000000000000054</v>
      </c>
      <c r="J65" s="21">
        <f t="shared" si="2"/>
        <v>0.99999446135292813</v>
      </c>
    </row>
    <row r="66" spans="6:10" x14ac:dyDescent="0.25">
      <c r="F66" s="3">
        <v>6.3</v>
      </c>
      <c r="G66" s="3">
        <f t="shared" si="0"/>
        <v>145</v>
      </c>
      <c r="H66" s="28">
        <f t="shared" si="1"/>
        <v>9.9244360122853479</v>
      </c>
      <c r="I66" s="2">
        <f t="shared" si="4"/>
        <v>0.30000000000000016</v>
      </c>
      <c r="J66" s="21">
        <f t="shared" si="2"/>
        <v>0.99998053369287632</v>
      </c>
    </row>
    <row r="67" spans="6:10" x14ac:dyDescent="0.25">
      <c r="F67" s="3">
        <v>6.4</v>
      </c>
      <c r="G67" s="3">
        <f t="shared" si="0"/>
        <v>145</v>
      </c>
      <c r="H67" s="28">
        <f t="shared" si="1"/>
        <v>9.9244360122853479</v>
      </c>
      <c r="I67" s="2">
        <f t="shared" si="4"/>
        <v>0.40000000000000069</v>
      </c>
      <c r="J67" s="21">
        <f t="shared" si="2"/>
        <v>0.99995251159649567</v>
      </c>
    </row>
    <row r="68" spans="6:10" x14ac:dyDescent="0.25">
      <c r="F68" s="3">
        <v>6.5</v>
      </c>
      <c r="G68" s="3">
        <f t="shared" ref="G68:G123" si="5">INDEX($C$8:$C$19,MATCH(F68+1,$B$8:$B$19,1))</f>
        <v>145</v>
      </c>
      <c r="H68" s="28">
        <f t="shared" ref="H68:H123" si="6">EXP($C$4+$C$5*G68)</f>
        <v>9.9244360122853479</v>
      </c>
      <c r="I68" s="2">
        <f t="shared" si="4"/>
        <v>0.50000000000000033</v>
      </c>
      <c r="J68" s="21">
        <f t="shared" ref="J68:J123" si="7">1-_xlfn.WEIBULL.DIST(I68,$C$3,H68,1)</f>
        <v>0.9999051585191171</v>
      </c>
    </row>
    <row r="69" spans="6:10" x14ac:dyDescent="0.25">
      <c r="F69" s="3">
        <v>6.6</v>
      </c>
      <c r="G69" s="3">
        <f t="shared" si="5"/>
        <v>145</v>
      </c>
      <c r="H69" s="28">
        <f t="shared" si="6"/>
        <v>9.9244360122853479</v>
      </c>
      <c r="I69" s="2">
        <f t="shared" ref="I69:I123" si="8">IF(OR(F68=$C$23,F68=$C$24),0.1,H69/H68*I68+(F69-F68))</f>
        <v>0.6</v>
      </c>
      <c r="J69" s="21">
        <f t="shared" si="7"/>
        <v>0.99983310453292829</v>
      </c>
    </row>
    <row r="70" spans="6:10" x14ac:dyDescent="0.25">
      <c r="F70" s="3">
        <v>6.7</v>
      </c>
      <c r="G70" s="3">
        <f t="shared" si="5"/>
        <v>145</v>
      </c>
      <c r="H70" s="28">
        <f t="shared" si="6"/>
        <v>9.9244360122853479</v>
      </c>
      <c r="I70" s="2">
        <f t="shared" si="8"/>
        <v>0.70000000000000051</v>
      </c>
      <c r="J70" s="21">
        <f t="shared" si="7"/>
        <v>0.999730872928418</v>
      </c>
    </row>
    <row r="71" spans="6:10" x14ac:dyDescent="0.25">
      <c r="F71" s="3">
        <v>6.8</v>
      </c>
      <c r="G71" s="3">
        <f t="shared" si="5"/>
        <v>145</v>
      </c>
      <c r="H71" s="28">
        <f t="shared" si="6"/>
        <v>9.9244360122853479</v>
      </c>
      <c r="I71" s="2">
        <f t="shared" si="8"/>
        <v>0.80000000000000016</v>
      </c>
      <c r="J71" s="21">
        <f t="shared" si="7"/>
        <v>0.99959289873464463</v>
      </c>
    </row>
    <row r="72" spans="6:10" x14ac:dyDescent="0.25">
      <c r="F72" s="3">
        <v>6.9</v>
      </c>
      <c r="G72" s="3">
        <f t="shared" si="5"/>
        <v>145</v>
      </c>
      <c r="H72" s="28">
        <f t="shared" si="6"/>
        <v>9.9244360122853479</v>
      </c>
      <c r="I72" s="2">
        <f t="shared" si="8"/>
        <v>0.90000000000000069</v>
      </c>
      <c r="J72" s="21">
        <f t="shared" si="7"/>
        <v>0.99941354281817851</v>
      </c>
    </row>
    <row r="73" spans="6:10" x14ac:dyDescent="0.25">
      <c r="F73" s="3">
        <v>7</v>
      </c>
      <c r="G73" s="3">
        <f t="shared" si="5"/>
        <v>140</v>
      </c>
      <c r="H73" s="28">
        <f t="shared" si="6"/>
        <v>10.381236562731843</v>
      </c>
      <c r="I73" s="2">
        <f t="shared" si="8"/>
        <v>1.0414250739178454</v>
      </c>
      <c r="J73" s="21">
        <f t="shared" si="7"/>
        <v>0.9991981363253295</v>
      </c>
    </row>
    <row r="74" spans="6:10" x14ac:dyDescent="0.25">
      <c r="F74" s="3">
        <v>7.1</v>
      </c>
      <c r="G74" s="3">
        <f t="shared" si="5"/>
        <v>140</v>
      </c>
      <c r="H74" s="28">
        <f t="shared" si="6"/>
        <v>10.381236562731843</v>
      </c>
      <c r="I74" s="2">
        <f t="shared" si="8"/>
        <v>1.1414250739178451</v>
      </c>
      <c r="J74" s="21">
        <f t="shared" si="7"/>
        <v>0.99893467195764618</v>
      </c>
    </row>
    <row r="75" spans="6:10" x14ac:dyDescent="0.25">
      <c r="F75" s="3">
        <v>7.2</v>
      </c>
      <c r="G75" s="3">
        <f t="shared" si="5"/>
        <v>140</v>
      </c>
      <c r="H75" s="28">
        <f t="shared" si="6"/>
        <v>10.381236562731843</v>
      </c>
      <c r="I75" s="2">
        <f t="shared" si="8"/>
        <v>1.2414250739178456</v>
      </c>
      <c r="J75" s="21">
        <f t="shared" si="7"/>
        <v>0.99861808552356024</v>
      </c>
    </row>
    <row r="76" spans="6:10" x14ac:dyDescent="0.25">
      <c r="F76" s="3">
        <v>7.3</v>
      </c>
      <c r="G76" s="3">
        <f t="shared" si="5"/>
        <v>140</v>
      </c>
      <c r="H76" s="28">
        <f t="shared" si="6"/>
        <v>10.381236562731843</v>
      </c>
      <c r="I76" s="2">
        <f t="shared" si="8"/>
        <v>1.3414250739178453</v>
      </c>
      <c r="J76" s="21">
        <f t="shared" si="7"/>
        <v>0.99824328227175974</v>
      </c>
    </row>
    <row r="77" spans="6:10" x14ac:dyDescent="0.25">
      <c r="F77" s="3">
        <v>7.4</v>
      </c>
      <c r="G77" s="3">
        <f t="shared" si="5"/>
        <v>140</v>
      </c>
      <c r="H77" s="28">
        <f t="shared" si="6"/>
        <v>10.381236562731843</v>
      </c>
      <c r="I77" s="2">
        <f t="shared" si="8"/>
        <v>1.4414250739178458</v>
      </c>
      <c r="J77" s="21">
        <f t="shared" si="7"/>
        <v>0.99780514310579826</v>
      </c>
    </row>
    <row r="78" spans="6:10" x14ac:dyDescent="0.25">
      <c r="F78" s="3">
        <v>7.5</v>
      </c>
      <c r="G78" s="3">
        <f t="shared" si="5"/>
        <v>140</v>
      </c>
      <c r="H78" s="28">
        <f t="shared" si="6"/>
        <v>10.381236562731843</v>
      </c>
      <c r="I78" s="2">
        <f t="shared" si="8"/>
        <v>1.5414250739178454</v>
      </c>
      <c r="J78" s="21">
        <f t="shared" si="7"/>
        <v>0.99729853061631846</v>
      </c>
    </row>
    <row r="79" spans="6:10" x14ac:dyDescent="0.25">
      <c r="F79" s="3">
        <v>7.6</v>
      </c>
      <c r="G79" s="3">
        <f t="shared" si="5"/>
        <v>140</v>
      </c>
      <c r="H79" s="28">
        <f t="shared" si="6"/>
        <v>10.381236562731843</v>
      </c>
      <c r="I79" s="2">
        <f t="shared" si="8"/>
        <v>1.6414250739178451</v>
      </c>
      <c r="J79" s="21">
        <f t="shared" si="7"/>
        <v>0.99671829502858911</v>
      </c>
    </row>
    <row r="80" spans="6:10" x14ac:dyDescent="0.25">
      <c r="F80" s="3">
        <v>7.7</v>
      </c>
      <c r="G80" s="3">
        <f t="shared" si="5"/>
        <v>140</v>
      </c>
      <c r="H80" s="28">
        <f t="shared" si="6"/>
        <v>10.381236562731843</v>
      </c>
      <c r="I80" s="2">
        <f t="shared" si="8"/>
        <v>1.7414250739178456</v>
      </c>
      <c r="J80" s="21">
        <f t="shared" si="7"/>
        <v>0.99605928013773104</v>
      </c>
    </row>
    <row r="81" spans="6:10" x14ac:dyDescent="0.25">
      <c r="F81" s="3">
        <v>7.8</v>
      </c>
      <c r="G81" s="3">
        <f t="shared" si="5"/>
        <v>140</v>
      </c>
      <c r="H81" s="28">
        <f t="shared" si="6"/>
        <v>10.381236562731843</v>
      </c>
      <c r="I81" s="2">
        <f t="shared" si="8"/>
        <v>1.8414250739178453</v>
      </c>
      <c r="J81" s="21">
        <f t="shared" si="7"/>
        <v>0.99531632928607816</v>
      </c>
    </row>
    <row r="82" spans="6:10" x14ac:dyDescent="0.25">
      <c r="F82" s="3">
        <v>7.9</v>
      </c>
      <c r="G82" s="3">
        <f t="shared" si="5"/>
        <v>140</v>
      </c>
      <c r="H82" s="28">
        <f t="shared" si="6"/>
        <v>10.381236562731843</v>
      </c>
      <c r="I82" s="2">
        <f t="shared" si="8"/>
        <v>1.9414250739178458</v>
      </c>
      <c r="J82" s="21">
        <f t="shared" si="7"/>
        <v>0.9944842914240466</v>
      </c>
    </row>
    <row r="83" spans="6:10" x14ac:dyDescent="0.25">
      <c r="F83" s="3">
        <v>8</v>
      </c>
      <c r="G83" s="3">
        <f t="shared" si="5"/>
        <v>70</v>
      </c>
      <c r="H83" s="28">
        <f t="shared" si="6"/>
        <v>19.491919596031121</v>
      </c>
      <c r="I83" s="2">
        <f t="shared" si="8"/>
        <v>3.7452402576372075</v>
      </c>
      <c r="J83" s="21">
        <f t="shared" si="7"/>
        <v>0.9940030251140789</v>
      </c>
    </row>
    <row r="84" spans="6:10" x14ac:dyDescent="0.25">
      <c r="F84" s="3">
        <v>8.1</v>
      </c>
      <c r="G84" s="3">
        <f t="shared" si="5"/>
        <v>70</v>
      </c>
      <c r="H84" s="28">
        <f t="shared" si="6"/>
        <v>19.491919596031121</v>
      </c>
      <c r="I84" s="2">
        <f t="shared" si="8"/>
        <v>3.8452402576372071</v>
      </c>
      <c r="J84" s="21">
        <f t="shared" si="7"/>
        <v>0.99349425635885247</v>
      </c>
    </row>
    <row r="85" spans="6:10" x14ac:dyDescent="0.25">
      <c r="F85" s="3">
        <v>8.1999999999999993</v>
      </c>
      <c r="G85" s="3">
        <f t="shared" si="5"/>
        <v>70</v>
      </c>
      <c r="H85" s="28">
        <f t="shared" si="6"/>
        <v>19.491919596031121</v>
      </c>
      <c r="I85" s="2">
        <f t="shared" si="8"/>
        <v>3.9452402576372068</v>
      </c>
      <c r="J85" s="21">
        <f t="shared" si="7"/>
        <v>0.9929572124121665</v>
      </c>
    </row>
    <row r="86" spans="6:10" x14ac:dyDescent="0.25">
      <c r="F86" s="3">
        <v>8.3000000000000007</v>
      </c>
      <c r="G86" s="3">
        <f t="shared" si="5"/>
        <v>70</v>
      </c>
      <c r="H86" s="28">
        <f t="shared" si="6"/>
        <v>19.491919596031121</v>
      </c>
      <c r="I86" s="2">
        <f t="shared" si="8"/>
        <v>4.0452402576372082</v>
      </c>
      <c r="J86" s="21">
        <f t="shared" si="7"/>
        <v>0.99239112253756678</v>
      </c>
    </row>
    <row r="87" spans="6:10" x14ac:dyDescent="0.25">
      <c r="F87" s="3">
        <v>8.4</v>
      </c>
      <c r="G87" s="3">
        <f t="shared" si="5"/>
        <v>70</v>
      </c>
      <c r="H87" s="28">
        <f t="shared" si="6"/>
        <v>19.491919596031121</v>
      </c>
      <c r="I87" s="2">
        <f t="shared" si="8"/>
        <v>4.1452402576372078</v>
      </c>
      <c r="J87" s="21">
        <f t="shared" si="7"/>
        <v>0.99179521829166351</v>
      </c>
    </row>
    <row r="88" spans="6:10" x14ac:dyDescent="0.25">
      <c r="F88" s="3">
        <v>8.5</v>
      </c>
      <c r="G88" s="3">
        <f t="shared" si="5"/>
        <v>70</v>
      </c>
      <c r="H88" s="28">
        <f t="shared" si="6"/>
        <v>19.491919596031121</v>
      </c>
      <c r="I88" s="2">
        <f t="shared" si="8"/>
        <v>4.2452402576372075</v>
      </c>
      <c r="J88" s="21">
        <f t="shared" si="7"/>
        <v>0.99116873381148662</v>
      </c>
    </row>
    <row r="89" spans="6:10" x14ac:dyDescent="0.25">
      <c r="F89" s="3">
        <v>8.6</v>
      </c>
      <c r="G89" s="3">
        <f t="shared" si="5"/>
        <v>70</v>
      </c>
      <c r="H89" s="28">
        <f t="shared" si="6"/>
        <v>19.491919596031121</v>
      </c>
      <c r="I89" s="2">
        <f t="shared" si="8"/>
        <v>4.3452402576372071</v>
      </c>
      <c r="J89" s="21">
        <f t="shared" si="7"/>
        <v>0.9905109061059717</v>
      </c>
    </row>
    <row r="90" spans="6:10" x14ac:dyDescent="0.25">
      <c r="F90" s="3">
        <v>8.6999999999999993</v>
      </c>
      <c r="G90" s="3">
        <f t="shared" si="5"/>
        <v>70</v>
      </c>
      <c r="H90" s="28">
        <f t="shared" si="6"/>
        <v>19.491919596031121</v>
      </c>
      <c r="I90" s="2">
        <f t="shared" si="8"/>
        <v>4.4452402576372068</v>
      </c>
      <c r="J90" s="21">
        <f t="shared" si="7"/>
        <v>0.98982097535165192</v>
      </c>
    </row>
    <row r="91" spans="6:10" x14ac:dyDescent="0.25">
      <c r="F91" s="3">
        <v>8.8000000000000007</v>
      </c>
      <c r="G91" s="3">
        <f t="shared" si="5"/>
        <v>70</v>
      </c>
      <c r="H91" s="28">
        <f t="shared" si="6"/>
        <v>19.491919596031121</v>
      </c>
      <c r="I91" s="2">
        <f t="shared" si="8"/>
        <v>4.5452402576372082</v>
      </c>
      <c r="J91" s="21">
        <f t="shared" si="7"/>
        <v>0.98909818519260673</v>
      </c>
    </row>
    <row r="92" spans="6:10" x14ac:dyDescent="0.25">
      <c r="F92" s="3">
        <v>8.9</v>
      </c>
      <c r="G92" s="3">
        <f t="shared" si="5"/>
        <v>70</v>
      </c>
      <c r="H92" s="28">
        <f t="shared" si="6"/>
        <v>19.491919596031121</v>
      </c>
      <c r="I92" s="2">
        <f t="shared" si="8"/>
        <v>4.6452402576372078</v>
      </c>
      <c r="J92" s="21">
        <f t="shared" si="7"/>
        <v>0.9883417830447041</v>
      </c>
    </row>
    <row r="93" spans="6:10" x14ac:dyDescent="0.25">
      <c r="F93" s="3">
        <v>9</v>
      </c>
      <c r="G93" s="3">
        <f t="shared" si="5"/>
        <v>75</v>
      </c>
      <c r="H93" s="28">
        <f t="shared" si="6"/>
        <v>18.634226049899006</v>
      </c>
      <c r="I93" s="2">
        <f t="shared" si="8"/>
        <v>4.5408379888109112</v>
      </c>
      <c r="J93" s="21">
        <f t="shared" si="7"/>
        <v>0.98751378388981459</v>
      </c>
    </row>
    <row r="94" spans="6:10" x14ac:dyDescent="0.25">
      <c r="F94" s="3">
        <v>9.1</v>
      </c>
      <c r="G94" s="3">
        <f t="shared" si="5"/>
        <v>75</v>
      </c>
      <c r="H94" s="28">
        <f t="shared" si="6"/>
        <v>18.634226049899006</v>
      </c>
      <c r="I94" s="2">
        <f t="shared" si="8"/>
        <v>4.6408379888109108</v>
      </c>
      <c r="J94" s="21">
        <f t="shared" si="7"/>
        <v>0.98664733686752515</v>
      </c>
    </row>
    <row r="95" spans="6:10" x14ac:dyDescent="0.25">
      <c r="F95" s="3">
        <v>9.1999999999999993</v>
      </c>
      <c r="G95" s="3">
        <f t="shared" si="5"/>
        <v>75</v>
      </c>
      <c r="H95" s="28">
        <f t="shared" si="6"/>
        <v>18.634226049899006</v>
      </c>
      <c r="I95" s="2">
        <f t="shared" si="8"/>
        <v>4.7408379888109105</v>
      </c>
      <c r="J95" s="21">
        <f t="shared" si="7"/>
        <v>0.98574159609716194</v>
      </c>
    </row>
    <row r="96" spans="6:10" x14ac:dyDescent="0.25">
      <c r="F96" s="3">
        <v>9.3000000000000007</v>
      </c>
      <c r="G96" s="3">
        <f t="shared" si="5"/>
        <v>75</v>
      </c>
      <c r="H96" s="28">
        <f t="shared" si="6"/>
        <v>18.634226049899006</v>
      </c>
      <c r="I96" s="2">
        <f t="shared" si="8"/>
        <v>4.8408379888109119</v>
      </c>
      <c r="J96" s="21">
        <f t="shared" si="7"/>
        <v>0.98479572175796914</v>
      </c>
    </row>
    <row r="97" spans="6:10" x14ac:dyDescent="0.25">
      <c r="F97" s="3">
        <v>9.4</v>
      </c>
      <c r="G97" s="3">
        <f t="shared" si="5"/>
        <v>75</v>
      </c>
      <c r="H97" s="28">
        <f t="shared" si="6"/>
        <v>18.634226049899006</v>
      </c>
      <c r="I97" s="2">
        <f t="shared" si="8"/>
        <v>4.9408379888109115</v>
      </c>
      <c r="J97" s="21">
        <f t="shared" si="7"/>
        <v>0.98380888049754023</v>
      </c>
    </row>
    <row r="98" spans="6:10" x14ac:dyDescent="0.25">
      <c r="F98" s="3">
        <v>9.5</v>
      </c>
      <c r="G98" s="3">
        <f t="shared" si="5"/>
        <v>75</v>
      </c>
      <c r="H98" s="28">
        <f t="shared" si="6"/>
        <v>18.634226049899006</v>
      </c>
      <c r="I98" s="2">
        <f t="shared" si="8"/>
        <v>5.0408379888109112</v>
      </c>
      <c r="J98" s="21">
        <f t="shared" si="7"/>
        <v>0.98278024584570145</v>
      </c>
    </row>
    <row r="99" spans="6:10" x14ac:dyDescent="0.25">
      <c r="F99" s="3">
        <v>9.6</v>
      </c>
      <c r="G99" s="3">
        <f t="shared" si="5"/>
        <v>75</v>
      </c>
      <c r="H99" s="28">
        <f t="shared" si="6"/>
        <v>18.634226049899006</v>
      </c>
      <c r="I99" s="2">
        <f t="shared" si="8"/>
        <v>5.1408379888109108</v>
      </c>
      <c r="J99" s="21">
        <f t="shared" si="7"/>
        <v>0.98170899863374794</v>
      </c>
    </row>
    <row r="100" spans="6:10" x14ac:dyDescent="0.25">
      <c r="F100" s="3">
        <v>9.6999999999999993</v>
      </c>
      <c r="G100" s="3">
        <f t="shared" si="5"/>
        <v>75</v>
      </c>
      <c r="H100" s="28">
        <f t="shared" si="6"/>
        <v>18.634226049899006</v>
      </c>
      <c r="I100" s="2">
        <f t="shared" si="8"/>
        <v>5.2408379888109105</v>
      </c>
      <c r="J100" s="21">
        <f t="shared" si="7"/>
        <v>0.98059432741891728</v>
      </c>
    </row>
    <row r="101" spans="6:10" x14ac:dyDescent="0.25">
      <c r="F101" s="3">
        <v>9.8000000000000007</v>
      </c>
      <c r="G101" s="3">
        <f t="shared" si="5"/>
        <v>75</v>
      </c>
      <c r="H101" s="28">
        <f t="shared" si="6"/>
        <v>18.634226049899006</v>
      </c>
      <c r="I101" s="2">
        <f t="shared" si="8"/>
        <v>5.3408379888109119</v>
      </c>
      <c r="J101" s="21">
        <f t="shared" si="7"/>
        <v>0.97943542891396984</v>
      </c>
    </row>
    <row r="102" spans="6:10" x14ac:dyDescent="0.25">
      <c r="F102" s="3">
        <v>9.9</v>
      </c>
      <c r="G102" s="3">
        <f t="shared" si="5"/>
        <v>75</v>
      </c>
      <c r="H102" s="28">
        <f t="shared" si="6"/>
        <v>18.634226049899006</v>
      </c>
      <c r="I102" s="2">
        <f t="shared" si="8"/>
        <v>5.4408379888109115</v>
      </c>
      <c r="J102" s="21">
        <f t="shared" si="7"/>
        <v>0.97823150842172402</v>
      </c>
    </row>
    <row r="103" spans="6:10" x14ac:dyDescent="0.25">
      <c r="F103" s="3">
        <v>10</v>
      </c>
      <c r="G103" s="3">
        <f t="shared" si="5"/>
        <v>90</v>
      </c>
      <c r="H103" s="28">
        <f t="shared" si="6"/>
        <v>16.281019801788428</v>
      </c>
      <c r="I103" s="2">
        <f t="shared" si="8"/>
        <v>4.8537467237408158</v>
      </c>
      <c r="J103" s="21">
        <f t="shared" si="7"/>
        <v>0.97679731364202949</v>
      </c>
    </row>
    <row r="104" spans="6:10" x14ac:dyDescent="0.25">
      <c r="F104" s="3">
        <v>10.1</v>
      </c>
      <c r="G104" s="3">
        <f t="shared" si="5"/>
        <v>90</v>
      </c>
      <c r="H104" s="28">
        <f t="shared" si="6"/>
        <v>16.281019801788428</v>
      </c>
      <c r="I104" s="2">
        <f t="shared" si="8"/>
        <v>4.9537467237408155</v>
      </c>
      <c r="J104" s="21">
        <f t="shared" si="7"/>
        <v>0.97530195011128751</v>
      </c>
    </row>
    <row r="105" spans="6:10" x14ac:dyDescent="0.25">
      <c r="F105" s="3">
        <v>10.199999999999999</v>
      </c>
      <c r="G105" s="3">
        <f t="shared" si="5"/>
        <v>90</v>
      </c>
      <c r="H105" s="28">
        <f t="shared" si="6"/>
        <v>16.281019801788428</v>
      </c>
      <c r="I105" s="2">
        <f t="shared" si="8"/>
        <v>5.0537467237408151</v>
      </c>
      <c r="J105" s="21">
        <f t="shared" si="7"/>
        <v>0.9737442722954891</v>
      </c>
    </row>
    <row r="106" spans="6:10" x14ac:dyDescent="0.25">
      <c r="F106" s="3">
        <v>10.3</v>
      </c>
      <c r="G106" s="3">
        <f t="shared" si="5"/>
        <v>90</v>
      </c>
      <c r="H106" s="28">
        <f t="shared" si="6"/>
        <v>16.281019801788428</v>
      </c>
      <c r="I106" s="2">
        <f t="shared" si="8"/>
        <v>5.1537467237408165</v>
      </c>
      <c r="J106" s="21">
        <f t="shared" si="7"/>
        <v>0.97212315268896998</v>
      </c>
    </row>
    <row r="107" spans="6:10" x14ac:dyDescent="0.25">
      <c r="F107" s="3">
        <v>10.4</v>
      </c>
      <c r="G107" s="3">
        <f t="shared" si="5"/>
        <v>90</v>
      </c>
      <c r="H107" s="28">
        <f t="shared" si="6"/>
        <v>16.281019801788428</v>
      </c>
      <c r="I107" s="2">
        <f t="shared" si="8"/>
        <v>5.2537467237408162</v>
      </c>
      <c r="J107" s="21">
        <f t="shared" si="7"/>
        <v>0.97043748271370467</v>
      </c>
    </row>
    <row r="108" spans="6:10" x14ac:dyDescent="0.25">
      <c r="F108" s="3">
        <v>10.5</v>
      </c>
      <c r="G108" s="3">
        <f t="shared" si="5"/>
        <v>90</v>
      </c>
      <c r="H108" s="28">
        <f t="shared" si="6"/>
        <v>16.281019801788428</v>
      </c>
      <c r="I108" s="2">
        <f t="shared" si="8"/>
        <v>5.3537467237408158</v>
      </c>
      <c r="J108" s="21">
        <f t="shared" si="7"/>
        <v>0.96868617362674059</v>
      </c>
    </row>
    <row r="109" spans="6:10" x14ac:dyDescent="0.25">
      <c r="F109" s="3">
        <v>10.6</v>
      </c>
      <c r="G109" s="3">
        <f t="shared" si="5"/>
        <v>90</v>
      </c>
      <c r="H109" s="28">
        <f t="shared" si="6"/>
        <v>16.281019801788428</v>
      </c>
      <c r="I109" s="2">
        <f t="shared" si="8"/>
        <v>5.4537467237408155</v>
      </c>
      <c r="J109" s="21">
        <f t="shared" si="7"/>
        <v>0.96686815743509447</v>
      </c>
    </row>
    <row r="110" spans="6:10" x14ac:dyDescent="0.25">
      <c r="F110" s="3">
        <v>10.7</v>
      </c>
      <c r="G110" s="3">
        <f t="shared" si="5"/>
        <v>90</v>
      </c>
      <c r="H110" s="28">
        <f t="shared" si="6"/>
        <v>16.281019801788428</v>
      </c>
      <c r="I110" s="2">
        <f t="shared" si="8"/>
        <v>5.5537467237408151</v>
      </c>
      <c r="J110" s="21">
        <f t="shared" si="7"/>
        <v>0.96498238781739376</v>
      </c>
    </row>
    <row r="111" spans="6:10" x14ac:dyDescent="0.25">
      <c r="F111" s="3">
        <v>10.8</v>
      </c>
      <c r="G111" s="3">
        <f t="shared" si="5"/>
        <v>90</v>
      </c>
      <c r="H111" s="28">
        <f t="shared" si="6"/>
        <v>16.281019801788428</v>
      </c>
      <c r="I111" s="2">
        <f t="shared" si="8"/>
        <v>5.6537467237408165</v>
      </c>
      <c r="J111" s="21">
        <f t="shared" si="7"/>
        <v>0.96302784105150507</v>
      </c>
    </row>
    <row r="112" spans="6:10" x14ac:dyDescent="0.25">
      <c r="F112" s="3">
        <v>10.9</v>
      </c>
      <c r="G112" s="3">
        <f t="shared" si="5"/>
        <v>90</v>
      </c>
      <c r="H112" s="28">
        <f t="shared" si="6"/>
        <v>16.281019801788428</v>
      </c>
      <c r="I112" s="2">
        <f t="shared" si="8"/>
        <v>5.7537467237408162</v>
      </c>
      <c r="J112" s="21">
        <f t="shared" si="7"/>
        <v>0.96100351694735209</v>
      </c>
    </row>
    <row r="113" spans="6:10" x14ac:dyDescent="0.25">
      <c r="F113" s="3">
        <v>11</v>
      </c>
      <c r="G113" s="3">
        <f t="shared" si="5"/>
        <v>85</v>
      </c>
      <c r="H113" s="28">
        <f t="shared" si="6"/>
        <v>17.030400300396192</v>
      </c>
      <c r="I113" s="2">
        <f t="shared" si="8"/>
        <v>6.1185793718913972</v>
      </c>
      <c r="J113" s="21">
        <f t="shared" si="7"/>
        <v>0.95900212973972987</v>
      </c>
    </row>
    <row r="114" spans="6:10" x14ac:dyDescent="0.25">
      <c r="F114" s="3">
        <v>11.1</v>
      </c>
      <c r="G114" s="3">
        <f t="shared" si="5"/>
        <v>85</v>
      </c>
      <c r="H114" s="28">
        <f t="shared" si="6"/>
        <v>17.030400300396192</v>
      </c>
      <c r="I114" s="2">
        <f t="shared" si="8"/>
        <v>6.2185793718913969</v>
      </c>
      <c r="J114" s="21">
        <f t="shared" si="7"/>
        <v>0.956935248130376</v>
      </c>
    </row>
    <row r="115" spans="6:10" x14ac:dyDescent="0.25">
      <c r="F115" s="3">
        <v>11.2</v>
      </c>
      <c r="G115" s="3">
        <f t="shared" si="5"/>
        <v>85</v>
      </c>
      <c r="H115" s="28">
        <f t="shared" si="6"/>
        <v>17.030400300396192</v>
      </c>
      <c r="I115" s="2">
        <f t="shared" si="8"/>
        <v>6.3185793718913965</v>
      </c>
      <c r="J115" s="21">
        <f t="shared" si="7"/>
        <v>0.95480206328853334</v>
      </c>
    </row>
    <row r="116" spans="6:10" x14ac:dyDescent="0.25">
      <c r="F116" s="3">
        <v>11.3</v>
      </c>
      <c r="G116" s="3">
        <f t="shared" si="5"/>
        <v>85</v>
      </c>
      <c r="H116" s="28">
        <f t="shared" si="6"/>
        <v>17.030400300396192</v>
      </c>
      <c r="I116" s="2">
        <f t="shared" si="8"/>
        <v>6.4185793718913979</v>
      </c>
      <c r="J116" s="21">
        <f t="shared" si="7"/>
        <v>0.9526017891151034</v>
      </c>
    </row>
    <row r="117" spans="6:10" x14ac:dyDescent="0.25">
      <c r="F117" s="3">
        <v>11.4</v>
      </c>
      <c r="G117" s="3">
        <f t="shared" si="5"/>
        <v>85</v>
      </c>
      <c r="H117" s="28">
        <f t="shared" si="6"/>
        <v>17.030400300396192</v>
      </c>
      <c r="I117" s="2">
        <f t="shared" si="8"/>
        <v>6.5185793718913976</v>
      </c>
      <c r="J117" s="21">
        <f t="shared" si="7"/>
        <v>0.95033366299762589</v>
      </c>
    </row>
    <row r="118" spans="6:10" x14ac:dyDescent="0.25">
      <c r="F118" s="3">
        <v>11.5</v>
      </c>
      <c r="G118" s="3">
        <f t="shared" si="5"/>
        <v>85</v>
      </c>
      <c r="H118" s="28">
        <f t="shared" si="6"/>
        <v>17.030400300396192</v>
      </c>
      <c r="I118" s="2">
        <f t="shared" si="8"/>
        <v>6.6185793718913972</v>
      </c>
      <c r="J118" s="21">
        <f t="shared" si="7"/>
        <v>0.94799694656507494</v>
      </c>
    </row>
    <row r="119" spans="6:10" x14ac:dyDescent="0.25">
      <c r="F119" s="3">
        <v>11.6</v>
      </c>
      <c r="G119" s="3">
        <f t="shared" si="5"/>
        <v>85</v>
      </c>
      <c r="H119" s="28">
        <f t="shared" si="6"/>
        <v>17.030400300396192</v>
      </c>
      <c r="I119" s="2">
        <f t="shared" si="8"/>
        <v>6.7185793718913969</v>
      </c>
      <c r="J119" s="21">
        <f t="shared" si="7"/>
        <v>0.94559092644171017</v>
      </c>
    </row>
    <row r="120" spans="6:10" x14ac:dyDescent="0.25">
      <c r="F120" s="3">
        <v>11.7</v>
      </c>
      <c r="G120" s="3">
        <f t="shared" si="5"/>
        <v>85</v>
      </c>
      <c r="H120" s="28">
        <f t="shared" si="6"/>
        <v>17.030400300396192</v>
      </c>
      <c r="I120" s="2">
        <f t="shared" si="8"/>
        <v>6.8185793718913965</v>
      </c>
      <c r="J120" s="21">
        <f t="shared" si="7"/>
        <v>0.9431149149991982</v>
      </c>
    </row>
    <row r="121" spans="6:10" x14ac:dyDescent="0.25">
      <c r="F121" s="3">
        <v>11.8</v>
      </c>
      <c r="G121" s="3">
        <f t="shared" si="5"/>
        <v>85</v>
      </c>
      <c r="H121" s="28">
        <f t="shared" si="6"/>
        <v>17.030400300396192</v>
      </c>
      <c r="I121" s="2">
        <f t="shared" si="8"/>
        <v>6.9185793718913979</v>
      </c>
      <c r="J121" s="21">
        <f t="shared" si="7"/>
        <v>0.94056825110619713</v>
      </c>
    </row>
    <row r="122" spans="6:10" x14ac:dyDescent="0.25">
      <c r="F122" s="3">
        <v>11.9</v>
      </c>
      <c r="G122" s="3">
        <f t="shared" si="5"/>
        <v>85</v>
      </c>
      <c r="H122" s="28">
        <f t="shared" si="6"/>
        <v>17.030400300396192</v>
      </c>
      <c r="I122" s="2">
        <f t="shared" si="8"/>
        <v>7.0185793718913976</v>
      </c>
      <c r="J122" s="21">
        <f t="shared" si="7"/>
        <v>0.93795030087457698</v>
      </c>
    </row>
    <row r="123" spans="6:10" x14ac:dyDescent="0.25">
      <c r="F123" s="3">
        <v>12</v>
      </c>
      <c r="G123" s="3">
        <f t="shared" si="5"/>
        <v>85</v>
      </c>
      <c r="H123" s="28">
        <f t="shared" si="6"/>
        <v>17.030400300396192</v>
      </c>
      <c r="I123" s="2">
        <f t="shared" si="8"/>
        <v>7.1185793718913972</v>
      </c>
      <c r="J123" s="21">
        <f t="shared" si="7"/>
        <v>0.9352604584014258</v>
      </c>
    </row>
  </sheetData>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9F389-8B9E-4279-A157-5635C1FE1331}">
  <dimension ref="B2:M123"/>
  <sheetViews>
    <sheetView workbookViewId="0">
      <selection activeCell="S11" sqref="S11"/>
    </sheetView>
  </sheetViews>
  <sheetFormatPr baseColWidth="10" defaultRowHeight="15" x14ac:dyDescent="0.25"/>
  <cols>
    <col min="12" max="12" width="18.85546875" bestFit="1" customWidth="1"/>
    <col min="13" max="13" width="12" bestFit="1" customWidth="1"/>
  </cols>
  <sheetData>
    <row r="2" spans="2:13" x14ac:dyDescent="0.25">
      <c r="B2" s="24" t="s">
        <v>27</v>
      </c>
      <c r="C2" s="25" t="s">
        <v>28</v>
      </c>
      <c r="D2" s="25" t="s">
        <v>29</v>
      </c>
      <c r="F2" s="1" t="s">
        <v>1</v>
      </c>
      <c r="G2" s="1" t="s">
        <v>30</v>
      </c>
      <c r="H2" s="1" t="s">
        <v>31</v>
      </c>
      <c r="I2" s="1" t="s">
        <v>32</v>
      </c>
      <c r="J2" s="1" t="s">
        <v>2</v>
      </c>
      <c r="L2" s="1" t="s">
        <v>33</v>
      </c>
      <c r="M2" s="1" t="s">
        <v>46</v>
      </c>
    </row>
    <row r="3" spans="2:13" x14ac:dyDescent="0.25">
      <c r="B3" s="27" t="s">
        <v>35</v>
      </c>
      <c r="C3" s="27">
        <v>3.1</v>
      </c>
      <c r="D3" s="27" t="s">
        <v>36</v>
      </c>
      <c r="F3" s="3">
        <v>0</v>
      </c>
      <c r="G3" s="3">
        <f>INDEX($C$8:$C$19,MATCH(F3+1,$B$8:$B$19,1))</f>
        <v>125</v>
      </c>
      <c r="H3" s="28">
        <f>EXP($C$4+$C$5*G3)</f>
        <v>11.881707113099401</v>
      </c>
      <c r="I3" s="3">
        <v>0</v>
      </c>
      <c r="J3" s="31">
        <f>1-_xlfn.WEIBULL.DIST(I3,$C$3,H3,1)</f>
        <v>1</v>
      </c>
      <c r="L3" s="3" cm="1">
        <f t="array" ref="L3:L4">_xlfn._xlws.FILTER($B$8:$B$19,$D$8:$D$19=1)</f>
        <v>4</v>
      </c>
      <c r="M3" s="31">
        <f>_xlfn.XLOOKUP(L3,$F$3:$F$123,$J$3:$J$123)</f>
        <v>0.91835449132805935</v>
      </c>
    </row>
    <row r="4" spans="2:13" ht="18.75" x14ac:dyDescent="0.25">
      <c r="B4" s="27" t="s">
        <v>37</v>
      </c>
      <c r="C4" s="27">
        <v>3.6</v>
      </c>
      <c r="D4" s="27" t="s">
        <v>36</v>
      </c>
      <c r="F4" s="3">
        <v>0.1</v>
      </c>
      <c r="G4" s="3">
        <f t="shared" ref="G4:G67" si="0">INDEX($C$8:$C$19,MATCH(F4+1,$B$8:$B$19,1))</f>
        <v>125</v>
      </c>
      <c r="H4" s="28">
        <f t="shared" ref="H4:H67" si="1">EXP($C$4+$C$5*G4)</f>
        <v>11.881707113099401</v>
      </c>
      <c r="I4" s="2">
        <f>IF(OR(F3=$L$3,F3=$L$4),0.1,H4/H3*I3+(F4-F3))</f>
        <v>0.1</v>
      </c>
      <c r="J4" s="31">
        <f t="shared" ref="J4:J67" si="2">1-_xlfn.WEIBULL.DIST(I4,$C$3,H4,1)</f>
        <v>0.99999963027781813</v>
      </c>
      <c r="L4" s="3">
        <v>6</v>
      </c>
      <c r="M4" s="31">
        <f t="shared" ref="M4:M5" si="3">_xlfn.XLOOKUP(L4,$F$3:$F$123,$J$3:$J$123)</f>
        <v>0.93900105935475864</v>
      </c>
    </row>
    <row r="5" spans="2:13" ht="18.75" x14ac:dyDescent="0.25">
      <c r="B5" s="27" t="s">
        <v>38</v>
      </c>
      <c r="C5" s="27">
        <v>-8.9999999999999993E-3</v>
      </c>
      <c r="D5" s="27" t="s">
        <v>39</v>
      </c>
      <c r="F5" s="3">
        <v>0.2</v>
      </c>
      <c r="G5" s="3">
        <f t="shared" si="0"/>
        <v>125</v>
      </c>
      <c r="H5" s="28">
        <f t="shared" si="1"/>
        <v>11.881707113099401</v>
      </c>
      <c r="I5" s="2">
        <f t="shared" ref="I5:I68" si="4">IF(OR(F4=$L$3,F4=$L$4),0.1,H5/H4*I4+(F5-F4))</f>
        <v>0.2</v>
      </c>
      <c r="J5" s="31">
        <f t="shared" si="2"/>
        <v>0.9999968299370543</v>
      </c>
      <c r="L5" s="3">
        <v>12</v>
      </c>
      <c r="M5" s="31">
        <f t="shared" si="3"/>
        <v>0.9352604584014258</v>
      </c>
    </row>
    <row r="6" spans="2:13" x14ac:dyDescent="0.25">
      <c r="F6" s="3">
        <v>0.3</v>
      </c>
      <c r="G6" s="3">
        <f t="shared" si="0"/>
        <v>125</v>
      </c>
      <c r="H6" s="28">
        <f t="shared" si="1"/>
        <v>11.881707113099401</v>
      </c>
      <c r="I6" s="2">
        <f t="shared" si="4"/>
        <v>0.3</v>
      </c>
      <c r="J6" s="31">
        <f t="shared" si="2"/>
        <v>0.99998885836163998</v>
      </c>
    </row>
    <row r="7" spans="2:13" x14ac:dyDescent="0.25">
      <c r="B7" s="24" t="s">
        <v>40</v>
      </c>
      <c r="C7" s="25" t="s">
        <v>41</v>
      </c>
      <c r="D7" s="36" t="s">
        <v>64</v>
      </c>
      <c r="F7" s="3">
        <v>0.4</v>
      </c>
      <c r="G7" s="3">
        <f t="shared" si="0"/>
        <v>125</v>
      </c>
      <c r="H7" s="28">
        <f t="shared" si="1"/>
        <v>11.881707113099401</v>
      </c>
      <c r="I7" s="2">
        <f t="shared" si="4"/>
        <v>0.4</v>
      </c>
      <c r="J7" s="31">
        <f t="shared" si="2"/>
        <v>0.99997281961159279</v>
      </c>
      <c r="L7" s="26" t="s">
        <v>42</v>
      </c>
      <c r="M7" s="33">
        <f>PRODUCT(M3:M5)</f>
        <v>0.80650861322036804</v>
      </c>
    </row>
    <row r="8" spans="2:13" x14ac:dyDescent="0.25">
      <c r="B8" s="27">
        <v>1</v>
      </c>
      <c r="C8" s="27">
        <v>125</v>
      </c>
      <c r="D8" s="32">
        <v>0</v>
      </c>
      <c r="F8" s="3">
        <v>0.5</v>
      </c>
      <c r="G8" s="3">
        <f t="shared" si="0"/>
        <v>125</v>
      </c>
      <c r="H8" s="28">
        <f t="shared" si="1"/>
        <v>11.881707113099401</v>
      </c>
      <c r="I8" s="2">
        <f t="shared" si="4"/>
        <v>0.5</v>
      </c>
      <c r="J8" s="31">
        <f t="shared" si="2"/>
        <v>0.99994571612857364</v>
      </c>
    </row>
    <row r="9" spans="2:13" x14ac:dyDescent="0.25">
      <c r="B9" s="27">
        <v>2</v>
      </c>
      <c r="C9" s="27">
        <v>140</v>
      </c>
      <c r="D9" s="32">
        <v>0</v>
      </c>
      <c r="F9" s="3">
        <v>0.6</v>
      </c>
      <c r="G9" s="3">
        <f t="shared" si="0"/>
        <v>125</v>
      </c>
      <c r="H9" s="28">
        <f t="shared" si="1"/>
        <v>11.881707113099401</v>
      </c>
      <c r="I9" s="2">
        <f t="shared" si="4"/>
        <v>0.6</v>
      </c>
      <c r="J9" s="31">
        <f t="shared" si="2"/>
        <v>0.9999044735321686</v>
      </c>
    </row>
    <row r="10" spans="2:13" x14ac:dyDescent="0.25">
      <c r="B10" s="27">
        <v>3</v>
      </c>
      <c r="C10" s="27">
        <v>140</v>
      </c>
      <c r="D10" s="32">
        <v>0</v>
      </c>
      <c r="F10" s="3">
        <v>0.7</v>
      </c>
      <c r="G10" s="3">
        <f t="shared" si="0"/>
        <v>125</v>
      </c>
      <c r="H10" s="28">
        <f t="shared" si="1"/>
        <v>11.881707113099401</v>
      </c>
      <c r="I10" s="2">
        <f t="shared" si="4"/>
        <v>0.7</v>
      </c>
      <c r="J10" s="31">
        <f t="shared" si="2"/>
        <v>0.99984595554885169</v>
      </c>
    </row>
    <row r="11" spans="2:13" x14ac:dyDescent="0.25">
      <c r="B11" s="27">
        <v>4</v>
      </c>
      <c r="C11" s="27">
        <v>200</v>
      </c>
      <c r="D11" s="32">
        <v>1</v>
      </c>
      <c r="F11" s="3">
        <v>0.8</v>
      </c>
      <c r="G11" s="3">
        <f t="shared" si="0"/>
        <v>125</v>
      </c>
      <c r="H11" s="28">
        <f t="shared" si="1"/>
        <v>11.881707113099401</v>
      </c>
      <c r="I11" s="2">
        <f t="shared" si="4"/>
        <v>0.8</v>
      </c>
      <c r="J11" s="31">
        <f t="shared" si="2"/>
        <v>0.99976697423550276</v>
      </c>
    </row>
    <row r="12" spans="2:13" x14ac:dyDescent="0.25">
      <c r="B12" s="27">
        <v>5</v>
      </c>
      <c r="C12" s="27">
        <v>210</v>
      </c>
      <c r="D12" s="32">
        <v>0</v>
      </c>
      <c r="F12" s="3">
        <v>0.9</v>
      </c>
      <c r="G12" s="3">
        <f t="shared" si="0"/>
        <v>125</v>
      </c>
      <c r="H12" s="28">
        <f t="shared" si="1"/>
        <v>11.881707113099401</v>
      </c>
      <c r="I12" s="2">
        <f t="shared" si="4"/>
        <v>0.9</v>
      </c>
      <c r="J12" s="31">
        <f t="shared" si="2"/>
        <v>0.99966429758941333</v>
      </c>
    </row>
    <row r="13" spans="2:13" x14ac:dyDescent="0.25">
      <c r="B13" s="27">
        <v>6</v>
      </c>
      <c r="C13" s="27">
        <v>240</v>
      </c>
      <c r="D13" s="32">
        <v>1</v>
      </c>
      <c r="F13" s="3">
        <v>1</v>
      </c>
      <c r="G13" s="3">
        <f t="shared" si="0"/>
        <v>140</v>
      </c>
      <c r="H13" s="28">
        <f t="shared" si="1"/>
        <v>10.381236562731843</v>
      </c>
      <c r="I13" s="2">
        <f t="shared" si="4"/>
        <v>0.88634432051923062</v>
      </c>
      <c r="J13" s="31">
        <f t="shared" si="2"/>
        <v>0.99951349219924823</v>
      </c>
    </row>
    <row r="14" spans="2:13" x14ac:dyDescent="0.25">
      <c r="B14" s="27">
        <v>7</v>
      </c>
      <c r="C14" s="27">
        <v>145</v>
      </c>
      <c r="D14" s="32">
        <v>0</v>
      </c>
      <c r="F14" s="3">
        <v>1.1000000000000001</v>
      </c>
      <c r="G14" s="3">
        <f t="shared" si="0"/>
        <v>140</v>
      </c>
      <c r="H14" s="28">
        <f t="shared" si="1"/>
        <v>10.381236562731843</v>
      </c>
      <c r="I14" s="2">
        <f t="shared" si="4"/>
        <v>0.98634432051923071</v>
      </c>
      <c r="J14" s="31">
        <f t="shared" si="2"/>
        <v>0.99932240662892946</v>
      </c>
    </row>
    <row r="15" spans="2:13" x14ac:dyDescent="0.25">
      <c r="B15" s="27">
        <v>8</v>
      </c>
      <c r="C15" s="27">
        <v>140</v>
      </c>
      <c r="D15" s="32">
        <v>0</v>
      </c>
      <c r="F15" s="3">
        <v>1.2</v>
      </c>
      <c r="G15" s="3">
        <f t="shared" si="0"/>
        <v>140</v>
      </c>
      <c r="H15" s="28">
        <f t="shared" si="1"/>
        <v>10.381236562731843</v>
      </c>
      <c r="I15" s="2">
        <f t="shared" si="4"/>
        <v>1.0863443205192307</v>
      </c>
      <c r="J15" s="31">
        <f t="shared" si="2"/>
        <v>0.99908603717260525</v>
      </c>
    </row>
    <row r="16" spans="2:13" x14ac:dyDescent="0.25">
      <c r="B16" s="27">
        <v>9</v>
      </c>
      <c r="C16" s="27">
        <v>70</v>
      </c>
      <c r="D16" s="32">
        <v>0</v>
      </c>
      <c r="F16" s="3">
        <v>1.3</v>
      </c>
      <c r="G16" s="3">
        <f t="shared" si="0"/>
        <v>140</v>
      </c>
      <c r="H16" s="28">
        <f t="shared" si="1"/>
        <v>10.381236562731843</v>
      </c>
      <c r="I16" s="2">
        <f t="shared" si="4"/>
        <v>1.1863443205192308</v>
      </c>
      <c r="J16" s="31">
        <f t="shared" si="2"/>
        <v>0.99879933923370223</v>
      </c>
    </row>
    <row r="17" spans="2:10" x14ac:dyDescent="0.25">
      <c r="B17" s="27">
        <v>10</v>
      </c>
      <c r="C17" s="27">
        <v>75</v>
      </c>
      <c r="D17" s="32">
        <v>0</v>
      </c>
      <c r="F17" s="3">
        <v>1.4</v>
      </c>
      <c r="G17" s="3">
        <f t="shared" si="0"/>
        <v>140</v>
      </c>
      <c r="H17" s="28">
        <f t="shared" si="1"/>
        <v>10.381236562731843</v>
      </c>
      <c r="I17" s="2">
        <f t="shared" si="4"/>
        <v>1.2863443205192306</v>
      </c>
      <c r="J17" s="31">
        <f t="shared" si="2"/>
        <v>0.99845723410803078</v>
      </c>
    </row>
    <row r="18" spans="2:10" x14ac:dyDescent="0.25">
      <c r="B18" s="27">
        <v>11</v>
      </c>
      <c r="C18" s="27">
        <v>90</v>
      </c>
      <c r="D18" s="32">
        <v>0</v>
      </c>
      <c r="F18" s="3">
        <v>1.5</v>
      </c>
      <c r="G18" s="3">
        <f t="shared" si="0"/>
        <v>140</v>
      </c>
      <c r="H18" s="28">
        <f t="shared" si="1"/>
        <v>10.381236562731843</v>
      </c>
      <c r="I18" s="2">
        <f t="shared" si="4"/>
        <v>1.3863443205192307</v>
      </c>
      <c r="J18" s="31">
        <f t="shared" si="2"/>
        <v>0.99805461535335305</v>
      </c>
    </row>
    <row r="19" spans="2:10" x14ac:dyDescent="0.25">
      <c r="B19" s="27">
        <v>12</v>
      </c>
      <c r="C19" s="27">
        <v>85</v>
      </c>
      <c r="D19" s="32">
        <v>0</v>
      </c>
      <c r="F19" s="3">
        <v>1.6</v>
      </c>
      <c r="G19" s="3">
        <f t="shared" si="0"/>
        <v>140</v>
      </c>
      <c r="H19" s="28">
        <f t="shared" si="1"/>
        <v>10.381236562731843</v>
      </c>
      <c r="I19" s="2">
        <f t="shared" si="4"/>
        <v>1.4863443205192308</v>
      </c>
      <c r="J19" s="31">
        <f t="shared" si="2"/>
        <v>0.997586354907952</v>
      </c>
    </row>
    <row r="20" spans="2:10" x14ac:dyDescent="0.25">
      <c r="F20" s="3">
        <v>1.7</v>
      </c>
      <c r="G20" s="3">
        <f t="shared" si="0"/>
        <v>140</v>
      </c>
      <c r="H20" s="28">
        <f t="shared" si="1"/>
        <v>10.381236562731843</v>
      </c>
      <c r="I20" s="2">
        <f t="shared" si="4"/>
        <v>1.5863443205192307</v>
      </c>
      <c r="J20" s="31">
        <f t="shared" si="2"/>
        <v>0.99704730907445271</v>
      </c>
    </row>
    <row r="21" spans="2:10" x14ac:dyDescent="0.25">
      <c r="C21" s="1" t="s">
        <v>47</v>
      </c>
      <c r="D21" s="34">
        <f>SUM(D8:D19)</f>
        <v>2</v>
      </c>
      <c r="F21" s="3">
        <v>1.8</v>
      </c>
      <c r="G21" s="3">
        <f t="shared" si="0"/>
        <v>140</v>
      </c>
      <c r="H21" s="28">
        <f t="shared" si="1"/>
        <v>10.381236562731843</v>
      </c>
      <c r="I21" s="2">
        <f t="shared" si="4"/>
        <v>1.6863443205192308</v>
      </c>
      <c r="J21" s="31">
        <f t="shared" si="2"/>
        <v>0.99643232445408358</v>
      </c>
    </row>
    <row r="22" spans="2:10" x14ac:dyDescent="0.25">
      <c r="F22" s="3">
        <v>1.9</v>
      </c>
      <c r="G22" s="3">
        <f t="shared" si="0"/>
        <v>140</v>
      </c>
      <c r="H22" s="28">
        <f t="shared" si="1"/>
        <v>10.381236562731843</v>
      </c>
      <c r="I22" s="2">
        <f t="shared" si="4"/>
        <v>1.7863443205192306</v>
      </c>
      <c r="J22" s="31">
        <f t="shared" si="2"/>
        <v>0.99573624389496562</v>
      </c>
    </row>
    <row r="23" spans="2:10" x14ac:dyDescent="0.25">
      <c r="F23" s="3">
        <v>2</v>
      </c>
      <c r="G23" s="3">
        <f t="shared" si="0"/>
        <v>140</v>
      </c>
      <c r="H23" s="28">
        <f t="shared" si="1"/>
        <v>10.381236562731843</v>
      </c>
      <c r="I23" s="2">
        <f t="shared" si="4"/>
        <v>1.8863443205192307</v>
      </c>
      <c r="J23" s="31">
        <f t="shared" si="2"/>
        <v>0.9949539125025153</v>
      </c>
    </row>
    <row r="24" spans="2:10" x14ac:dyDescent="0.25">
      <c r="F24" s="3">
        <v>2.1</v>
      </c>
      <c r="G24" s="3">
        <f t="shared" si="0"/>
        <v>140</v>
      </c>
      <c r="H24" s="28">
        <f t="shared" si="1"/>
        <v>10.381236562731843</v>
      </c>
      <c r="I24" s="2">
        <f t="shared" si="4"/>
        <v>1.9863443205192308</v>
      </c>
      <c r="J24" s="31">
        <f t="shared" si="2"/>
        <v>0.99408018374859142</v>
      </c>
    </row>
    <row r="25" spans="2:10" x14ac:dyDescent="0.25">
      <c r="F25" s="3">
        <v>2.2000000000000002</v>
      </c>
      <c r="G25" s="3">
        <f t="shared" si="0"/>
        <v>140</v>
      </c>
      <c r="H25" s="28">
        <f t="shared" si="1"/>
        <v>10.381236562731843</v>
      </c>
      <c r="I25" s="2">
        <f t="shared" si="4"/>
        <v>2.0863443205192311</v>
      </c>
      <c r="J25" s="31">
        <f t="shared" si="2"/>
        <v>0.99310992570732126</v>
      </c>
    </row>
    <row r="26" spans="2:10" x14ac:dyDescent="0.25">
      <c r="F26" s="3">
        <v>2.2999999999999998</v>
      </c>
      <c r="G26" s="3">
        <f t="shared" si="0"/>
        <v>140</v>
      </c>
      <c r="H26" s="28">
        <f t="shared" si="1"/>
        <v>10.381236562731843</v>
      </c>
      <c r="I26" s="2">
        <f t="shared" si="4"/>
        <v>2.1863443205192308</v>
      </c>
      <c r="J26" s="31">
        <f t="shared" si="2"/>
        <v>0.99203802743876257</v>
      </c>
    </row>
    <row r="27" spans="2:10" x14ac:dyDescent="0.25">
      <c r="F27" s="3">
        <v>2.4</v>
      </c>
      <c r="G27" s="3">
        <f t="shared" si="0"/>
        <v>140</v>
      </c>
      <c r="H27" s="28">
        <f t="shared" si="1"/>
        <v>10.381236562731843</v>
      </c>
      <c r="I27" s="2">
        <f t="shared" si="4"/>
        <v>2.2863443205192309</v>
      </c>
      <c r="J27" s="31">
        <f t="shared" si="2"/>
        <v>0.99085940553614482</v>
      </c>
    </row>
    <row r="28" spans="2:10" x14ac:dyDescent="0.25">
      <c r="F28" s="3">
        <v>2.5</v>
      </c>
      <c r="G28" s="3">
        <f t="shared" si="0"/>
        <v>140</v>
      </c>
      <c r="H28" s="28">
        <f t="shared" si="1"/>
        <v>10.381236562731843</v>
      </c>
      <c r="I28" s="2">
        <f t="shared" si="4"/>
        <v>2.386344320519231</v>
      </c>
      <c r="J28" s="31">
        <f t="shared" si="2"/>
        <v>0.98956901084800075</v>
      </c>
    </row>
    <row r="29" spans="2:10" x14ac:dyDescent="0.25">
      <c r="F29" s="3">
        <v>2.6</v>
      </c>
      <c r="G29" s="3">
        <f t="shared" si="0"/>
        <v>140</v>
      </c>
      <c r="H29" s="28">
        <f t="shared" si="1"/>
        <v>10.381236562731843</v>
      </c>
      <c r="I29" s="2">
        <f t="shared" si="4"/>
        <v>2.486344320519231</v>
      </c>
      <c r="J29" s="31">
        <f t="shared" si="2"/>
        <v>0.98816183538278235</v>
      </c>
    </row>
    <row r="30" spans="2:10" x14ac:dyDescent="0.25">
      <c r="F30" s="3">
        <v>2.7</v>
      </c>
      <c r="G30" s="3">
        <f t="shared" si="0"/>
        <v>140</v>
      </c>
      <c r="H30" s="28">
        <f t="shared" si="1"/>
        <v>10.381236562731843</v>
      </c>
      <c r="I30" s="2">
        <f t="shared" si="4"/>
        <v>2.5863443205192311</v>
      </c>
      <c r="J30" s="31">
        <f t="shared" si="2"/>
        <v>0.98663291940037856</v>
      </c>
    </row>
    <row r="31" spans="2:10" x14ac:dyDescent="0.25">
      <c r="F31" s="3">
        <v>2.8</v>
      </c>
      <c r="G31" s="3">
        <f t="shared" si="0"/>
        <v>140</v>
      </c>
      <c r="H31" s="28">
        <f t="shared" si="1"/>
        <v>10.381236562731843</v>
      </c>
      <c r="I31" s="2">
        <f t="shared" si="4"/>
        <v>2.6863443205192308</v>
      </c>
      <c r="J31" s="31">
        <f t="shared" si="2"/>
        <v>0.98497735869216119</v>
      </c>
    </row>
    <row r="32" spans="2:10" x14ac:dyDescent="0.25">
      <c r="F32" s="3">
        <v>2.9</v>
      </c>
      <c r="G32" s="3">
        <f t="shared" si="0"/>
        <v>140</v>
      </c>
      <c r="H32" s="28">
        <f t="shared" si="1"/>
        <v>10.381236562731843</v>
      </c>
      <c r="I32" s="2">
        <f t="shared" si="4"/>
        <v>2.7863443205192309</v>
      </c>
      <c r="J32" s="31">
        <f t="shared" si="2"/>
        <v>0.98319031204870855</v>
      </c>
    </row>
    <row r="33" spans="6:10" x14ac:dyDescent="0.25">
      <c r="F33" s="3">
        <v>3</v>
      </c>
      <c r="G33" s="3">
        <f t="shared" si="0"/>
        <v>200</v>
      </c>
      <c r="H33" s="28">
        <f t="shared" si="1"/>
        <v>6.0496474644129474</v>
      </c>
      <c r="I33" s="2">
        <f t="shared" si="4"/>
        <v>1.7237372832947742</v>
      </c>
      <c r="J33" s="31">
        <f t="shared" si="2"/>
        <v>0.97980359037849463</v>
      </c>
    </row>
    <row r="34" spans="6:10" x14ac:dyDescent="0.25">
      <c r="F34" s="3">
        <v>3.1</v>
      </c>
      <c r="G34" s="3">
        <f t="shared" si="0"/>
        <v>200</v>
      </c>
      <c r="H34" s="28">
        <f t="shared" si="1"/>
        <v>6.0496474644129474</v>
      </c>
      <c r="I34" s="2">
        <f t="shared" si="4"/>
        <v>1.8237372832947742</v>
      </c>
      <c r="J34" s="31">
        <f t="shared" si="2"/>
        <v>0.97599212664143153</v>
      </c>
    </row>
    <row r="35" spans="6:10" x14ac:dyDescent="0.25">
      <c r="F35" s="3">
        <v>3.2</v>
      </c>
      <c r="G35" s="3">
        <f t="shared" si="0"/>
        <v>200</v>
      </c>
      <c r="H35" s="28">
        <f t="shared" si="1"/>
        <v>6.0496474644129474</v>
      </c>
      <c r="I35" s="2">
        <f t="shared" si="4"/>
        <v>1.9237372832947743</v>
      </c>
      <c r="J35" s="31">
        <f t="shared" si="2"/>
        <v>0.97173317397797321</v>
      </c>
    </row>
    <row r="36" spans="6:10" x14ac:dyDescent="0.25">
      <c r="F36" s="3">
        <v>3.3</v>
      </c>
      <c r="G36" s="3">
        <f t="shared" si="0"/>
        <v>200</v>
      </c>
      <c r="H36" s="28">
        <f t="shared" si="1"/>
        <v>6.0496474644129474</v>
      </c>
      <c r="I36" s="2">
        <f t="shared" si="4"/>
        <v>2.023737283294774</v>
      </c>
      <c r="J36" s="31">
        <f t="shared" si="2"/>
        <v>0.96700491036003944</v>
      </c>
    </row>
    <row r="37" spans="6:10" x14ac:dyDescent="0.25">
      <c r="F37" s="3">
        <v>3.4</v>
      </c>
      <c r="G37" s="3">
        <f t="shared" si="0"/>
        <v>200</v>
      </c>
      <c r="H37" s="28">
        <f t="shared" si="1"/>
        <v>6.0496474644129474</v>
      </c>
      <c r="I37" s="2">
        <f t="shared" si="4"/>
        <v>2.1237372832947741</v>
      </c>
      <c r="J37" s="31">
        <f t="shared" si="2"/>
        <v>0.96178656588752842</v>
      </c>
    </row>
    <row r="38" spans="6:10" x14ac:dyDescent="0.25">
      <c r="F38" s="3">
        <v>3.5</v>
      </c>
      <c r="G38" s="3">
        <f t="shared" si="0"/>
        <v>200</v>
      </c>
      <c r="H38" s="28">
        <f t="shared" si="1"/>
        <v>6.0496474644129474</v>
      </c>
      <c r="I38" s="2">
        <f t="shared" si="4"/>
        <v>2.2237372832947742</v>
      </c>
      <c r="J38" s="31">
        <f t="shared" si="2"/>
        <v>0.95605855283333052</v>
      </c>
    </row>
    <row r="39" spans="6:10" x14ac:dyDescent="0.25">
      <c r="F39" s="3">
        <v>3.6</v>
      </c>
      <c r="G39" s="3">
        <f t="shared" si="0"/>
        <v>200</v>
      </c>
      <c r="H39" s="28">
        <f t="shared" si="1"/>
        <v>6.0496474644129474</v>
      </c>
      <c r="I39" s="2">
        <f t="shared" si="4"/>
        <v>2.3237372832947742</v>
      </c>
      <c r="J39" s="31">
        <f t="shared" si="2"/>
        <v>0.94980259765995068</v>
      </c>
    </row>
    <row r="40" spans="6:10" x14ac:dyDescent="0.25">
      <c r="F40" s="3">
        <v>3.7</v>
      </c>
      <c r="G40" s="3">
        <f t="shared" si="0"/>
        <v>200</v>
      </c>
      <c r="H40" s="28">
        <f t="shared" si="1"/>
        <v>6.0496474644129474</v>
      </c>
      <c r="I40" s="2">
        <f t="shared" si="4"/>
        <v>2.4237372832947743</v>
      </c>
      <c r="J40" s="31">
        <f t="shared" si="2"/>
        <v>0.94300187412456205</v>
      </c>
    </row>
    <row r="41" spans="6:10" x14ac:dyDescent="0.25">
      <c r="F41" s="3">
        <v>3.8</v>
      </c>
      <c r="G41" s="3">
        <f t="shared" si="0"/>
        <v>200</v>
      </c>
      <c r="H41" s="28">
        <f t="shared" si="1"/>
        <v>6.0496474644129474</v>
      </c>
      <c r="I41" s="2">
        <f t="shared" si="4"/>
        <v>2.523737283294774</v>
      </c>
      <c r="J41" s="31">
        <f t="shared" si="2"/>
        <v>0.93564113648931047</v>
      </c>
    </row>
    <row r="42" spans="6:10" x14ac:dyDescent="0.25">
      <c r="F42" s="3">
        <v>3.9</v>
      </c>
      <c r="G42" s="3">
        <f t="shared" si="0"/>
        <v>200</v>
      </c>
      <c r="H42" s="28">
        <f t="shared" si="1"/>
        <v>6.0496474644129474</v>
      </c>
      <c r="I42" s="2">
        <f t="shared" si="4"/>
        <v>2.6237372832947741</v>
      </c>
      <c r="J42" s="31">
        <f t="shared" si="2"/>
        <v>0.92770685176056689</v>
      </c>
    </row>
    <row r="43" spans="6:10" x14ac:dyDescent="0.25">
      <c r="F43" s="3">
        <v>4</v>
      </c>
      <c r="G43" s="3">
        <f t="shared" si="0"/>
        <v>210</v>
      </c>
      <c r="H43" s="28">
        <f t="shared" si="1"/>
        <v>5.528961477624005</v>
      </c>
      <c r="I43" s="2">
        <f t="shared" si="4"/>
        <v>2.4979153251619053</v>
      </c>
      <c r="J43" s="31">
        <f t="shared" si="2"/>
        <v>0.91835449132805935</v>
      </c>
    </row>
    <row r="44" spans="6:10" x14ac:dyDescent="0.25">
      <c r="F44" s="3">
        <v>4.0999999999999996</v>
      </c>
      <c r="G44" s="3">
        <f t="shared" si="0"/>
        <v>210</v>
      </c>
      <c r="H44" s="28">
        <f t="shared" si="1"/>
        <v>5.528961477624005</v>
      </c>
      <c r="I44" s="2">
        <f t="shared" si="4"/>
        <v>0.1</v>
      </c>
      <c r="J44" s="31">
        <f t="shared" si="2"/>
        <v>0.99999603900685041</v>
      </c>
    </row>
    <row r="45" spans="6:10" x14ac:dyDescent="0.25">
      <c r="F45" s="3">
        <v>4.2</v>
      </c>
      <c r="G45" s="3">
        <f t="shared" si="0"/>
        <v>210</v>
      </c>
      <c r="H45" s="28">
        <f t="shared" si="1"/>
        <v>5.528961477624005</v>
      </c>
      <c r="I45" s="2">
        <f t="shared" si="4"/>
        <v>0.20000000000000054</v>
      </c>
      <c r="J45" s="31">
        <f t="shared" si="2"/>
        <v>0.99996603821070773</v>
      </c>
    </row>
    <row r="46" spans="6:10" x14ac:dyDescent="0.25">
      <c r="F46" s="3">
        <v>4.3</v>
      </c>
      <c r="G46" s="3">
        <f t="shared" si="0"/>
        <v>210</v>
      </c>
      <c r="H46" s="28">
        <f t="shared" si="1"/>
        <v>5.528961477624005</v>
      </c>
      <c r="I46" s="2">
        <f t="shared" si="4"/>
        <v>0.30000000000000016</v>
      </c>
      <c r="J46" s="31">
        <f t="shared" si="2"/>
        <v>0.99988064106878471</v>
      </c>
    </row>
    <row r="47" spans="6:10" x14ac:dyDescent="0.25">
      <c r="F47" s="3">
        <v>4.4000000000000004</v>
      </c>
      <c r="G47" s="3">
        <f t="shared" si="0"/>
        <v>210</v>
      </c>
      <c r="H47" s="28">
        <f t="shared" si="1"/>
        <v>5.528961477624005</v>
      </c>
      <c r="I47" s="2">
        <f t="shared" si="4"/>
        <v>0.40000000000000069</v>
      </c>
      <c r="J47" s="31">
        <f t="shared" si="2"/>
        <v>0.99970884269362892</v>
      </c>
    </row>
    <row r="48" spans="6:10" x14ac:dyDescent="0.25">
      <c r="F48" s="3">
        <v>4.5</v>
      </c>
      <c r="G48" s="3">
        <f t="shared" si="0"/>
        <v>210</v>
      </c>
      <c r="H48" s="28">
        <f t="shared" si="1"/>
        <v>5.528961477624005</v>
      </c>
      <c r="I48" s="2">
        <f t="shared" si="4"/>
        <v>0.50000000000000033</v>
      </c>
      <c r="J48" s="31">
        <f t="shared" si="2"/>
        <v>0.99941858573661679</v>
      </c>
    </row>
    <row r="49" spans="6:10" x14ac:dyDescent="0.25">
      <c r="F49" s="3">
        <v>4.5999999999999996</v>
      </c>
      <c r="G49" s="3">
        <f t="shared" si="0"/>
        <v>210</v>
      </c>
      <c r="H49" s="28">
        <f t="shared" si="1"/>
        <v>5.528961477624005</v>
      </c>
      <c r="I49" s="2">
        <f t="shared" si="4"/>
        <v>0.6</v>
      </c>
      <c r="J49" s="31">
        <f t="shared" si="2"/>
        <v>0.99897705660255576</v>
      </c>
    </row>
    <row r="50" spans="6:10" x14ac:dyDescent="0.25">
      <c r="F50" s="3">
        <v>4.7</v>
      </c>
      <c r="G50" s="3">
        <f t="shared" si="0"/>
        <v>210</v>
      </c>
      <c r="H50" s="28">
        <f t="shared" si="1"/>
        <v>5.528961477624005</v>
      </c>
      <c r="I50" s="2">
        <f t="shared" si="4"/>
        <v>0.70000000000000051</v>
      </c>
      <c r="J50" s="31">
        <f t="shared" si="2"/>
        <v>0.99835088656907367</v>
      </c>
    </row>
    <row r="51" spans="6:10" x14ac:dyDescent="0.25">
      <c r="F51" s="3">
        <v>4.8</v>
      </c>
      <c r="G51" s="3">
        <f t="shared" si="0"/>
        <v>210</v>
      </c>
      <c r="H51" s="28">
        <f t="shared" si="1"/>
        <v>5.528961477624005</v>
      </c>
      <c r="I51" s="2">
        <f t="shared" si="4"/>
        <v>0.80000000000000016</v>
      </c>
      <c r="J51" s="31">
        <f t="shared" si="2"/>
        <v>0.99750631352109864</v>
      </c>
    </row>
    <row r="52" spans="6:10" x14ac:dyDescent="0.25">
      <c r="F52" s="3">
        <v>4.9000000000000004</v>
      </c>
      <c r="G52" s="3">
        <f t="shared" si="0"/>
        <v>210</v>
      </c>
      <c r="H52" s="28">
        <f t="shared" si="1"/>
        <v>5.528961477624005</v>
      </c>
      <c r="I52" s="2">
        <f t="shared" si="4"/>
        <v>0.90000000000000069</v>
      </c>
      <c r="J52" s="31">
        <f t="shared" si="2"/>
        <v>0.99640932699282403</v>
      </c>
    </row>
    <row r="53" spans="6:10" x14ac:dyDescent="0.25">
      <c r="F53" s="3">
        <v>5</v>
      </c>
      <c r="G53" s="3">
        <f t="shared" si="0"/>
        <v>240</v>
      </c>
      <c r="H53" s="28">
        <f t="shared" si="1"/>
        <v>4.2206958169965541</v>
      </c>
      <c r="I53" s="2">
        <f t="shared" si="4"/>
        <v>0.78704154490316813</v>
      </c>
      <c r="J53" s="31">
        <f t="shared" si="2"/>
        <v>0.99453346144816446</v>
      </c>
    </row>
    <row r="54" spans="6:10" x14ac:dyDescent="0.25">
      <c r="F54" s="3">
        <v>5.0999999999999996</v>
      </c>
      <c r="G54" s="3">
        <f t="shared" si="0"/>
        <v>240</v>
      </c>
      <c r="H54" s="28">
        <f t="shared" si="1"/>
        <v>4.2206958169965541</v>
      </c>
      <c r="I54" s="2">
        <f t="shared" si="4"/>
        <v>0.88704154490316778</v>
      </c>
      <c r="J54" s="31">
        <f t="shared" si="2"/>
        <v>0.99208934862083498</v>
      </c>
    </row>
    <row r="55" spans="6:10" x14ac:dyDescent="0.25">
      <c r="F55" s="3">
        <v>5.2</v>
      </c>
      <c r="G55" s="3">
        <f t="shared" si="0"/>
        <v>240</v>
      </c>
      <c r="H55" s="28">
        <f t="shared" si="1"/>
        <v>4.2206958169965541</v>
      </c>
      <c r="I55" s="2">
        <f t="shared" si="4"/>
        <v>0.98704154490316831</v>
      </c>
      <c r="J55" s="31">
        <f t="shared" si="2"/>
        <v>0.98900108435350675</v>
      </c>
    </row>
    <row r="56" spans="6:10" x14ac:dyDescent="0.25">
      <c r="F56" s="3">
        <v>5.3</v>
      </c>
      <c r="G56" s="3">
        <f t="shared" si="0"/>
        <v>240</v>
      </c>
      <c r="H56" s="28">
        <f t="shared" si="1"/>
        <v>4.2206958169965541</v>
      </c>
      <c r="I56" s="2">
        <f t="shared" si="4"/>
        <v>1.0870415449031681</v>
      </c>
      <c r="J56" s="31">
        <f t="shared" si="2"/>
        <v>0.98519401235980097</v>
      </c>
    </row>
    <row r="57" spans="6:10" x14ac:dyDescent="0.25">
      <c r="F57" s="3">
        <v>5.4</v>
      </c>
      <c r="G57" s="3">
        <f t="shared" si="0"/>
        <v>240</v>
      </c>
      <c r="H57" s="28">
        <f t="shared" si="1"/>
        <v>4.2206958169965541</v>
      </c>
      <c r="I57" s="2">
        <f t="shared" si="4"/>
        <v>1.1870415449031686</v>
      </c>
      <c r="J57" s="31">
        <f t="shared" si="2"/>
        <v>0.980595357486023</v>
      </c>
    </row>
    <row r="58" spans="6:10" x14ac:dyDescent="0.25">
      <c r="F58" s="3">
        <v>5.5</v>
      </c>
      <c r="G58" s="3">
        <f t="shared" si="0"/>
        <v>240</v>
      </c>
      <c r="H58" s="28">
        <f t="shared" si="1"/>
        <v>4.2206958169965541</v>
      </c>
      <c r="I58" s="2">
        <f t="shared" si="4"/>
        <v>1.2870415449031682</v>
      </c>
      <c r="J58" s="31">
        <f t="shared" si="2"/>
        <v>0.97513490002569392</v>
      </c>
    </row>
    <row r="59" spans="6:10" x14ac:dyDescent="0.25">
      <c r="F59" s="3">
        <v>5.6</v>
      </c>
      <c r="G59" s="3">
        <f t="shared" si="0"/>
        <v>240</v>
      </c>
      <c r="H59" s="28">
        <f t="shared" si="1"/>
        <v>4.2206958169965541</v>
      </c>
      <c r="I59" s="2">
        <f t="shared" si="4"/>
        <v>1.3870415449031679</v>
      </c>
      <c r="J59" s="31">
        <f t="shared" si="2"/>
        <v>0.96874568937072258</v>
      </c>
    </row>
    <row r="60" spans="6:10" x14ac:dyDescent="0.25">
      <c r="F60" s="3">
        <v>5.7</v>
      </c>
      <c r="G60" s="3">
        <f t="shared" si="0"/>
        <v>240</v>
      </c>
      <c r="H60" s="28">
        <f t="shared" si="1"/>
        <v>4.2206958169965541</v>
      </c>
      <c r="I60" s="2">
        <f t="shared" si="4"/>
        <v>1.4870415449031684</v>
      </c>
      <c r="J60" s="31">
        <f t="shared" si="2"/>
        <v>0.96136479259446139</v>
      </c>
    </row>
    <row r="61" spans="6:10" x14ac:dyDescent="0.25">
      <c r="F61" s="3">
        <v>5.8</v>
      </c>
      <c r="G61" s="3">
        <f t="shared" si="0"/>
        <v>240</v>
      </c>
      <c r="H61" s="28">
        <f t="shared" si="1"/>
        <v>4.2206958169965541</v>
      </c>
      <c r="I61" s="2">
        <f t="shared" si="4"/>
        <v>1.5870415449031681</v>
      </c>
      <c r="J61" s="31">
        <f t="shared" si="2"/>
        <v>0.9529340712322939</v>
      </c>
    </row>
    <row r="62" spans="6:10" x14ac:dyDescent="0.25">
      <c r="F62" s="3">
        <v>5.9</v>
      </c>
      <c r="G62" s="3">
        <f t="shared" si="0"/>
        <v>240</v>
      </c>
      <c r="H62" s="28">
        <f t="shared" si="1"/>
        <v>4.2206958169965541</v>
      </c>
      <c r="I62" s="2">
        <f t="shared" si="4"/>
        <v>1.6870415449031686</v>
      </c>
      <c r="J62" s="31">
        <f t="shared" si="2"/>
        <v>0.9434009774203862</v>
      </c>
    </row>
    <row r="63" spans="6:10" x14ac:dyDescent="0.25">
      <c r="F63" s="3">
        <v>6</v>
      </c>
      <c r="G63" s="3">
        <f t="shared" si="0"/>
        <v>145</v>
      </c>
      <c r="H63" s="28">
        <f t="shared" si="1"/>
        <v>9.9244360122853479</v>
      </c>
      <c r="I63" s="2">
        <f t="shared" si="4"/>
        <v>4.0668662676508109</v>
      </c>
      <c r="J63" s="31">
        <f t="shared" si="2"/>
        <v>0.93900105935475864</v>
      </c>
    </row>
    <row r="64" spans="6:10" x14ac:dyDescent="0.25">
      <c r="F64" s="3">
        <v>6.1</v>
      </c>
      <c r="G64" s="3">
        <f t="shared" si="0"/>
        <v>145</v>
      </c>
      <c r="H64" s="28">
        <f t="shared" si="1"/>
        <v>9.9244360122853479</v>
      </c>
      <c r="I64" s="2">
        <f t="shared" si="4"/>
        <v>0.1</v>
      </c>
      <c r="J64" s="31">
        <f t="shared" si="2"/>
        <v>0.99999935403086393</v>
      </c>
    </row>
    <row r="65" spans="6:10" x14ac:dyDescent="0.25">
      <c r="F65" s="3">
        <v>6.2</v>
      </c>
      <c r="G65" s="3">
        <f t="shared" si="0"/>
        <v>145</v>
      </c>
      <c r="H65" s="28">
        <f t="shared" si="1"/>
        <v>9.9244360122853479</v>
      </c>
      <c r="I65" s="2">
        <f t="shared" si="4"/>
        <v>0.20000000000000054</v>
      </c>
      <c r="J65" s="31">
        <f t="shared" si="2"/>
        <v>0.99999446135292813</v>
      </c>
    </row>
    <row r="66" spans="6:10" x14ac:dyDescent="0.25">
      <c r="F66" s="3">
        <v>6.3</v>
      </c>
      <c r="G66" s="3">
        <f t="shared" si="0"/>
        <v>145</v>
      </c>
      <c r="H66" s="28">
        <f t="shared" si="1"/>
        <v>9.9244360122853479</v>
      </c>
      <c r="I66" s="2">
        <f t="shared" si="4"/>
        <v>0.30000000000000016</v>
      </c>
      <c r="J66" s="31">
        <f t="shared" si="2"/>
        <v>0.99998053369287632</v>
      </c>
    </row>
    <row r="67" spans="6:10" x14ac:dyDescent="0.25">
      <c r="F67" s="3">
        <v>6.4</v>
      </c>
      <c r="G67" s="3">
        <f t="shared" si="0"/>
        <v>145</v>
      </c>
      <c r="H67" s="28">
        <f t="shared" si="1"/>
        <v>9.9244360122853479</v>
      </c>
      <c r="I67" s="2">
        <f t="shared" si="4"/>
        <v>0.40000000000000069</v>
      </c>
      <c r="J67" s="31">
        <f t="shared" si="2"/>
        <v>0.99995251159649567</v>
      </c>
    </row>
    <row r="68" spans="6:10" x14ac:dyDescent="0.25">
      <c r="F68" s="3">
        <v>6.5</v>
      </c>
      <c r="G68" s="3">
        <f t="shared" ref="G68:G123" si="5">INDEX($C$8:$C$19,MATCH(F68+1,$B$8:$B$19,1))</f>
        <v>145</v>
      </c>
      <c r="H68" s="28">
        <f t="shared" ref="H68:H123" si="6">EXP($C$4+$C$5*G68)</f>
        <v>9.9244360122853479</v>
      </c>
      <c r="I68" s="2">
        <f t="shared" si="4"/>
        <v>0.50000000000000033</v>
      </c>
      <c r="J68" s="31">
        <f t="shared" ref="J68:J123" si="7">1-_xlfn.WEIBULL.DIST(I68,$C$3,H68,1)</f>
        <v>0.9999051585191171</v>
      </c>
    </row>
    <row r="69" spans="6:10" x14ac:dyDescent="0.25">
      <c r="F69" s="3">
        <v>6.6</v>
      </c>
      <c r="G69" s="3">
        <f t="shared" si="5"/>
        <v>145</v>
      </c>
      <c r="H69" s="28">
        <f t="shared" si="6"/>
        <v>9.9244360122853479</v>
      </c>
      <c r="I69" s="2">
        <f t="shared" ref="I69:I123" si="8">IF(OR(F68=$L$3,F68=$L$4),0.1,H69/H68*I68+(F69-F68))</f>
        <v>0.6</v>
      </c>
      <c r="J69" s="31">
        <f t="shared" si="7"/>
        <v>0.99983310453292829</v>
      </c>
    </row>
    <row r="70" spans="6:10" x14ac:dyDescent="0.25">
      <c r="F70" s="3">
        <v>6.7</v>
      </c>
      <c r="G70" s="3">
        <f t="shared" si="5"/>
        <v>145</v>
      </c>
      <c r="H70" s="28">
        <f t="shared" si="6"/>
        <v>9.9244360122853479</v>
      </c>
      <c r="I70" s="2">
        <f t="shared" si="8"/>
        <v>0.70000000000000051</v>
      </c>
      <c r="J70" s="31">
        <f t="shared" si="7"/>
        <v>0.999730872928418</v>
      </c>
    </row>
    <row r="71" spans="6:10" x14ac:dyDescent="0.25">
      <c r="F71" s="3">
        <v>6.8</v>
      </c>
      <c r="G71" s="3">
        <f t="shared" si="5"/>
        <v>145</v>
      </c>
      <c r="H71" s="28">
        <f t="shared" si="6"/>
        <v>9.9244360122853479</v>
      </c>
      <c r="I71" s="2">
        <f t="shared" si="8"/>
        <v>0.80000000000000016</v>
      </c>
      <c r="J71" s="31">
        <f t="shared" si="7"/>
        <v>0.99959289873464463</v>
      </c>
    </row>
    <row r="72" spans="6:10" x14ac:dyDescent="0.25">
      <c r="F72" s="3">
        <v>6.9</v>
      </c>
      <c r="G72" s="3">
        <f t="shared" si="5"/>
        <v>145</v>
      </c>
      <c r="H72" s="28">
        <f t="shared" si="6"/>
        <v>9.9244360122853479</v>
      </c>
      <c r="I72" s="2">
        <f t="shared" si="8"/>
        <v>0.90000000000000069</v>
      </c>
      <c r="J72" s="31">
        <f t="shared" si="7"/>
        <v>0.99941354281817851</v>
      </c>
    </row>
    <row r="73" spans="6:10" x14ac:dyDescent="0.25">
      <c r="F73" s="3">
        <v>7</v>
      </c>
      <c r="G73" s="3">
        <f t="shared" si="5"/>
        <v>140</v>
      </c>
      <c r="H73" s="28">
        <f t="shared" si="6"/>
        <v>10.381236562731843</v>
      </c>
      <c r="I73" s="2">
        <f t="shared" si="8"/>
        <v>1.0414250739178454</v>
      </c>
      <c r="J73" s="31">
        <f t="shared" si="7"/>
        <v>0.9991981363253295</v>
      </c>
    </row>
    <row r="74" spans="6:10" x14ac:dyDescent="0.25">
      <c r="F74" s="3">
        <v>7.1</v>
      </c>
      <c r="G74" s="3">
        <f t="shared" si="5"/>
        <v>140</v>
      </c>
      <c r="H74" s="28">
        <f t="shared" si="6"/>
        <v>10.381236562731843</v>
      </c>
      <c r="I74" s="2">
        <f t="shared" si="8"/>
        <v>1.1414250739178451</v>
      </c>
      <c r="J74" s="31">
        <f t="shared" si="7"/>
        <v>0.99893467195764618</v>
      </c>
    </row>
    <row r="75" spans="6:10" x14ac:dyDescent="0.25">
      <c r="F75" s="3">
        <v>7.2</v>
      </c>
      <c r="G75" s="3">
        <f t="shared" si="5"/>
        <v>140</v>
      </c>
      <c r="H75" s="28">
        <f t="shared" si="6"/>
        <v>10.381236562731843</v>
      </c>
      <c r="I75" s="2">
        <f t="shared" si="8"/>
        <v>1.2414250739178456</v>
      </c>
      <c r="J75" s="31">
        <f t="shared" si="7"/>
        <v>0.99861808552356024</v>
      </c>
    </row>
    <row r="76" spans="6:10" x14ac:dyDescent="0.25">
      <c r="F76" s="3">
        <v>7.3</v>
      </c>
      <c r="G76" s="3">
        <f t="shared" si="5"/>
        <v>140</v>
      </c>
      <c r="H76" s="28">
        <f t="shared" si="6"/>
        <v>10.381236562731843</v>
      </c>
      <c r="I76" s="2">
        <f t="shared" si="8"/>
        <v>1.3414250739178453</v>
      </c>
      <c r="J76" s="31">
        <f t="shared" si="7"/>
        <v>0.99824328227175974</v>
      </c>
    </row>
    <row r="77" spans="6:10" x14ac:dyDescent="0.25">
      <c r="F77" s="3">
        <v>7.4</v>
      </c>
      <c r="G77" s="3">
        <f t="shared" si="5"/>
        <v>140</v>
      </c>
      <c r="H77" s="28">
        <f t="shared" si="6"/>
        <v>10.381236562731843</v>
      </c>
      <c r="I77" s="2">
        <f t="shared" si="8"/>
        <v>1.4414250739178458</v>
      </c>
      <c r="J77" s="31">
        <f t="shared" si="7"/>
        <v>0.99780514310579826</v>
      </c>
    </row>
    <row r="78" spans="6:10" x14ac:dyDescent="0.25">
      <c r="F78" s="3">
        <v>7.5</v>
      </c>
      <c r="G78" s="3">
        <f t="shared" si="5"/>
        <v>140</v>
      </c>
      <c r="H78" s="28">
        <f t="shared" si="6"/>
        <v>10.381236562731843</v>
      </c>
      <c r="I78" s="2">
        <f t="shared" si="8"/>
        <v>1.5414250739178454</v>
      </c>
      <c r="J78" s="31">
        <f t="shared" si="7"/>
        <v>0.99729853061631846</v>
      </c>
    </row>
    <row r="79" spans="6:10" x14ac:dyDescent="0.25">
      <c r="F79" s="3">
        <v>7.6</v>
      </c>
      <c r="G79" s="3">
        <f t="shared" si="5"/>
        <v>140</v>
      </c>
      <c r="H79" s="28">
        <f t="shared" si="6"/>
        <v>10.381236562731843</v>
      </c>
      <c r="I79" s="2">
        <f t="shared" si="8"/>
        <v>1.6414250739178451</v>
      </c>
      <c r="J79" s="31">
        <f t="shared" si="7"/>
        <v>0.99671829502858911</v>
      </c>
    </row>
    <row r="80" spans="6:10" x14ac:dyDescent="0.25">
      <c r="F80" s="3">
        <v>7.7</v>
      </c>
      <c r="G80" s="3">
        <f t="shared" si="5"/>
        <v>140</v>
      </c>
      <c r="H80" s="28">
        <f t="shared" si="6"/>
        <v>10.381236562731843</v>
      </c>
      <c r="I80" s="2">
        <f t="shared" si="8"/>
        <v>1.7414250739178456</v>
      </c>
      <c r="J80" s="31">
        <f t="shared" si="7"/>
        <v>0.99605928013773104</v>
      </c>
    </row>
    <row r="81" spans="6:10" x14ac:dyDescent="0.25">
      <c r="F81" s="3">
        <v>7.8</v>
      </c>
      <c r="G81" s="3">
        <f t="shared" si="5"/>
        <v>140</v>
      </c>
      <c r="H81" s="28">
        <f t="shared" si="6"/>
        <v>10.381236562731843</v>
      </c>
      <c r="I81" s="2">
        <f t="shared" si="8"/>
        <v>1.8414250739178453</v>
      </c>
      <c r="J81" s="31">
        <f t="shared" si="7"/>
        <v>0.99531632928607816</v>
      </c>
    </row>
    <row r="82" spans="6:10" x14ac:dyDescent="0.25">
      <c r="F82" s="3">
        <v>7.9</v>
      </c>
      <c r="G82" s="3">
        <f t="shared" si="5"/>
        <v>140</v>
      </c>
      <c r="H82" s="28">
        <f t="shared" si="6"/>
        <v>10.381236562731843</v>
      </c>
      <c r="I82" s="2">
        <f t="shared" si="8"/>
        <v>1.9414250739178458</v>
      </c>
      <c r="J82" s="31">
        <f t="shared" si="7"/>
        <v>0.9944842914240466</v>
      </c>
    </row>
    <row r="83" spans="6:10" x14ac:dyDescent="0.25">
      <c r="F83" s="3">
        <v>8</v>
      </c>
      <c r="G83" s="3">
        <f t="shared" si="5"/>
        <v>70</v>
      </c>
      <c r="H83" s="28">
        <f t="shared" si="6"/>
        <v>19.491919596031121</v>
      </c>
      <c r="I83" s="2">
        <f t="shared" si="8"/>
        <v>3.7452402576372075</v>
      </c>
      <c r="J83" s="31">
        <f t="shared" si="7"/>
        <v>0.9940030251140789</v>
      </c>
    </row>
    <row r="84" spans="6:10" x14ac:dyDescent="0.25">
      <c r="F84" s="3">
        <v>8.1</v>
      </c>
      <c r="G84" s="3">
        <f t="shared" si="5"/>
        <v>70</v>
      </c>
      <c r="H84" s="28">
        <f t="shared" si="6"/>
        <v>19.491919596031121</v>
      </c>
      <c r="I84" s="2">
        <f t="shared" si="8"/>
        <v>3.8452402576372071</v>
      </c>
      <c r="J84" s="31">
        <f t="shared" si="7"/>
        <v>0.99349425635885247</v>
      </c>
    </row>
    <row r="85" spans="6:10" x14ac:dyDescent="0.25">
      <c r="F85" s="3">
        <v>8.1999999999999993</v>
      </c>
      <c r="G85" s="3">
        <f t="shared" si="5"/>
        <v>70</v>
      </c>
      <c r="H85" s="28">
        <f t="shared" si="6"/>
        <v>19.491919596031121</v>
      </c>
      <c r="I85" s="2">
        <f t="shared" si="8"/>
        <v>3.9452402576372068</v>
      </c>
      <c r="J85" s="31">
        <f t="shared" si="7"/>
        <v>0.9929572124121665</v>
      </c>
    </row>
    <row r="86" spans="6:10" x14ac:dyDescent="0.25">
      <c r="F86" s="3">
        <v>8.3000000000000007</v>
      </c>
      <c r="G86" s="3">
        <f t="shared" si="5"/>
        <v>70</v>
      </c>
      <c r="H86" s="28">
        <f t="shared" si="6"/>
        <v>19.491919596031121</v>
      </c>
      <c r="I86" s="2">
        <f t="shared" si="8"/>
        <v>4.0452402576372082</v>
      </c>
      <c r="J86" s="31">
        <f t="shared" si="7"/>
        <v>0.99239112253756678</v>
      </c>
    </row>
    <row r="87" spans="6:10" x14ac:dyDescent="0.25">
      <c r="F87" s="3">
        <v>8.4</v>
      </c>
      <c r="G87" s="3">
        <f t="shared" si="5"/>
        <v>70</v>
      </c>
      <c r="H87" s="28">
        <f t="shared" si="6"/>
        <v>19.491919596031121</v>
      </c>
      <c r="I87" s="2">
        <f t="shared" si="8"/>
        <v>4.1452402576372078</v>
      </c>
      <c r="J87" s="31">
        <f t="shared" si="7"/>
        <v>0.99179521829166351</v>
      </c>
    </row>
    <row r="88" spans="6:10" x14ac:dyDescent="0.25">
      <c r="F88" s="3">
        <v>8.5</v>
      </c>
      <c r="G88" s="3">
        <f t="shared" si="5"/>
        <v>70</v>
      </c>
      <c r="H88" s="28">
        <f t="shared" si="6"/>
        <v>19.491919596031121</v>
      </c>
      <c r="I88" s="2">
        <f t="shared" si="8"/>
        <v>4.2452402576372075</v>
      </c>
      <c r="J88" s="31">
        <f t="shared" si="7"/>
        <v>0.99116873381148662</v>
      </c>
    </row>
    <row r="89" spans="6:10" x14ac:dyDescent="0.25">
      <c r="F89" s="3">
        <v>8.6</v>
      </c>
      <c r="G89" s="3">
        <f t="shared" si="5"/>
        <v>70</v>
      </c>
      <c r="H89" s="28">
        <f t="shared" si="6"/>
        <v>19.491919596031121</v>
      </c>
      <c r="I89" s="2">
        <f t="shared" si="8"/>
        <v>4.3452402576372071</v>
      </c>
      <c r="J89" s="31">
        <f t="shared" si="7"/>
        <v>0.9905109061059717</v>
      </c>
    </row>
    <row r="90" spans="6:10" x14ac:dyDescent="0.25">
      <c r="F90" s="3">
        <v>8.6999999999999993</v>
      </c>
      <c r="G90" s="3">
        <f t="shared" si="5"/>
        <v>70</v>
      </c>
      <c r="H90" s="28">
        <f t="shared" si="6"/>
        <v>19.491919596031121</v>
      </c>
      <c r="I90" s="2">
        <f t="shared" si="8"/>
        <v>4.4452402576372068</v>
      </c>
      <c r="J90" s="31">
        <f t="shared" si="7"/>
        <v>0.98982097535165192</v>
      </c>
    </row>
    <row r="91" spans="6:10" x14ac:dyDescent="0.25">
      <c r="F91" s="3">
        <v>8.8000000000000007</v>
      </c>
      <c r="G91" s="3">
        <f t="shared" si="5"/>
        <v>70</v>
      </c>
      <c r="H91" s="28">
        <f t="shared" si="6"/>
        <v>19.491919596031121</v>
      </c>
      <c r="I91" s="2">
        <f t="shared" si="8"/>
        <v>4.5452402576372082</v>
      </c>
      <c r="J91" s="31">
        <f t="shared" si="7"/>
        <v>0.98909818519260673</v>
      </c>
    </row>
    <row r="92" spans="6:10" x14ac:dyDescent="0.25">
      <c r="F92" s="3">
        <v>8.9</v>
      </c>
      <c r="G92" s="3">
        <f t="shared" si="5"/>
        <v>70</v>
      </c>
      <c r="H92" s="28">
        <f t="shared" si="6"/>
        <v>19.491919596031121</v>
      </c>
      <c r="I92" s="2">
        <f t="shared" si="8"/>
        <v>4.6452402576372078</v>
      </c>
      <c r="J92" s="31">
        <f t="shared" si="7"/>
        <v>0.9883417830447041</v>
      </c>
    </row>
    <row r="93" spans="6:10" x14ac:dyDescent="0.25">
      <c r="F93" s="3">
        <v>9</v>
      </c>
      <c r="G93" s="3">
        <f t="shared" si="5"/>
        <v>75</v>
      </c>
      <c r="H93" s="28">
        <f t="shared" si="6"/>
        <v>18.634226049899006</v>
      </c>
      <c r="I93" s="2">
        <f t="shared" si="8"/>
        <v>4.5408379888109112</v>
      </c>
      <c r="J93" s="31">
        <f t="shared" si="7"/>
        <v>0.98751378388981459</v>
      </c>
    </row>
    <row r="94" spans="6:10" x14ac:dyDescent="0.25">
      <c r="F94" s="3">
        <v>9.1</v>
      </c>
      <c r="G94" s="3">
        <f t="shared" si="5"/>
        <v>75</v>
      </c>
      <c r="H94" s="28">
        <f t="shared" si="6"/>
        <v>18.634226049899006</v>
      </c>
      <c r="I94" s="2">
        <f t="shared" si="8"/>
        <v>4.6408379888109108</v>
      </c>
      <c r="J94" s="31">
        <f t="shared" si="7"/>
        <v>0.98664733686752515</v>
      </c>
    </row>
    <row r="95" spans="6:10" x14ac:dyDescent="0.25">
      <c r="F95" s="3">
        <v>9.1999999999999993</v>
      </c>
      <c r="G95" s="3">
        <f t="shared" si="5"/>
        <v>75</v>
      </c>
      <c r="H95" s="28">
        <f t="shared" si="6"/>
        <v>18.634226049899006</v>
      </c>
      <c r="I95" s="2">
        <f t="shared" si="8"/>
        <v>4.7408379888109105</v>
      </c>
      <c r="J95" s="31">
        <f t="shared" si="7"/>
        <v>0.98574159609716194</v>
      </c>
    </row>
    <row r="96" spans="6:10" x14ac:dyDescent="0.25">
      <c r="F96" s="3">
        <v>9.3000000000000007</v>
      </c>
      <c r="G96" s="3">
        <f t="shared" si="5"/>
        <v>75</v>
      </c>
      <c r="H96" s="28">
        <f t="shared" si="6"/>
        <v>18.634226049899006</v>
      </c>
      <c r="I96" s="2">
        <f t="shared" si="8"/>
        <v>4.8408379888109119</v>
      </c>
      <c r="J96" s="31">
        <f t="shared" si="7"/>
        <v>0.98479572175796914</v>
      </c>
    </row>
    <row r="97" spans="6:10" x14ac:dyDescent="0.25">
      <c r="F97" s="3">
        <v>9.4</v>
      </c>
      <c r="G97" s="3">
        <f t="shared" si="5"/>
        <v>75</v>
      </c>
      <c r="H97" s="28">
        <f t="shared" si="6"/>
        <v>18.634226049899006</v>
      </c>
      <c r="I97" s="2">
        <f t="shared" si="8"/>
        <v>4.9408379888109115</v>
      </c>
      <c r="J97" s="31">
        <f t="shared" si="7"/>
        <v>0.98380888049754023</v>
      </c>
    </row>
    <row r="98" spans="6:10" x14ac:dyDescent="0.25">
      <c r="F98" s="3">
        <v>9.5</v>
      </c>
      <c r="G98" s="3">
        <f t="shared" si="5"/>
        <v>75</v>
      </c>
      <c r="H98" s="28">
        <f t="shared" si="6"/>
        <v>18.634226049899006</v>
      </c>
      <c r="I98" s="2">
        <f t="shared" si="8"/>
        <v>5.0408379888109112</v>
      </c>
      <c r="J98" s="31">
        <f t="shared" si="7"/>
        <v>0.98278024584570145</v>
      </c>
    </row>
    <row r="99" spans="6:10" x14ac:dyDescent="0.25">
      <c r="F99" s="3">
        <v>9.6</v>
      </c>
      <c r="G99" s="3">
        <f t="shared" si="5"/>
        <v>75</v>
      </c>
      <c r="H99" s="28">
        <f t="shared" si="6"/>
        <v>18.634226049899006</v>
      </c>
      <c r="I99" s="2">
        <f t="shared" si="8"/>
        <v>5.1408379888109108</v>
      </c>
      <c r="J99" s="31">
        <f t="shared" si="7"/>
        <v>0.98170899863374794</v>
      </c>
    </row>
    <row r="100" spans="6:10" x14ac:dyDescent="0.25">
      <c r="F100" s="3">
        <v>9.6999999999999993</v>
      </c>
      <c r="G100" s="3">
        <f t="shared" si="5"/>
        <v>75</v>
      </c>
      <c r="H100" s="28">
        <f t="shared" si="6"/>
        <v>18.634226049899006</v>
      </c>
      <c r="I100" s="2">
        <f t="shared" si="8"/>
        <v>5.2408379888109105</v>
      </c>
      <c r="J100" s="31">
        <f t="shared" si="7"/>
        <v>0.98059432741891728</v>
      </c>
    </row>
    <row r="101" spans="6:10" x14ac:dyDescent="0.25">
      <c r="F101" s="3">
        <v>9.8000000000000007</v>
      </c>
      <c r="G101" s="3">
        <f t="shared" si="5"/>
        <v>75</v>
      </c>
      <c r="H101" s="28">
        <f t="shared" si="6"/>
        <v>18.634226049899006</v>
      </c>
      <c r="I101" s="2">
        <f t="shared" si="8"/>
        <v>5.3408379888109119</v>
      </c>
      <c r="J101" s="31">
        <f t="shared" si="7"/>
        <v>0.97943542891396984</v>
      </c>
    </row>
    <row r="102" spans="6:10" x14ac:dyDescent="0.25">
      <c r="F102" s="3">
        <v>9.9</v>
      </c>
      <c r="G102" s="3">
        <f t="shared" si="5"/>
        <v>75</v>
      </c>
      <c r="H102" s="28">
        <f t="shared" si="6"/>
        <v>18.634226049899006</v>
      </c>
      <c r="I102" s="2">
        <f t="shared" si="8"/>
        <v>5.4408379888109115</v>
      </c>
      <c r="J102" s="31">
        <f t="shared" si="7"/>
        <v>0.97823150842172402</v>
      </c>
    </row>
    <row r="103" spans="6:10" x14ac:dyDescent="0.25">
      <c r="F103" s="3">
        <v>10</v>
      </c>
      <c r="G103" s="3">
        <f t="shared" si="5"/>
        <v>90</v>
      </c>
      <c r="H103" s="28">
        <f t="shared" si="6"/>
        <v>16.281019801788428</v>
      </c>
      <c r="I103" s="2">
        <f t="shared" si="8"/>
        <v>4.8537467237408158</v>
      </c>
      <c r="J103" s="31">
        <f t="shared" si="7"/>
        <v>0.97679731364202949</v>
      </c>
    </row>
    <row r="104" spans="6:10" x14ac:dyDescent="0.25">
      <c r="F104" s="3">
        <v>10.1</v>
      </c>
      <c r="G104" s="3">
        <f t="shared" si="5"/>
        <v>90</v>
      </c>
      <c r="H104" s="28">
        <f t="shared" si="6"/>
        <v>16.281019801788428</v>
      </c>
      <c r="I104" s="2">
        <f t="shared" si="8"/>
        <v>4.9537467237408155</v>
      </c>
      <c r="J104" s="31">
        <f t="shared" si="7"/>
        <v>0.97530195011128751</v>
      </c>
    </row>
    <row r="105" spans="6:10" x14ac:dyDescent="0.25">
      <c r="F105" s="3">
        <v>10.199999999999999</v>
      </c>
      <c r="G105" s="3">
        <f t="shared" si="5"/>
        <v>90</v>
      </c>
      <c r="H105" s="28">
        <f t="shared" si="6"/>
        <v>16.281019801788428</v>
      </c>
      <c r="I105" s="2">
        <f t="shared" si="8"/>
        <v>5.0537467237408151</v>
      </c>
      <c r="J105" s="31">
        <f t="shared" si="7"/>
        <v>0.9737442722954891</v>
      </c>
    </row>
    <row r="106" spans="6:10" x14ac:dyDescent="0.25">
      <c r="F106" s="3">
        <v>10.3</v>
      </c>
      <c r="G106" s="3">
        <f t="shared" si="5"/>
        <v>90</v>
      </c>
      <c r="H106" s="28">
        <f t="shared" si="6"/>
        <v>16.281019801788428</v>
      </c>
      <c r="I106" s="2">
        <f t="shared" si="8"/>
        <v>5.1537467237408165</v>
      </c>
      <c r="J106" s="31">
        <f t="shared" si="7"/>
        <v>0.97212315268896998</v>
      </c>
    </row>
    <row r="107" spans="6:10" x14ac:dyDescent="0.25">
      <c r="F107" s="3">
        <v>10.4</v>
      </c>
      <c r="G107" s="3">
        <f t="shared" si="5"/>
        <v>90</v>
      </c>
      <c r="H107" s="28">
        <f t="shared" si="6"/>
        <v>16.281019801788428</v>
      </c>
      <c r="I107" s="2">
        <f t="shared" si="8"/>
        <v>5.2537467237408162</v>
      </c>
      <c r="J107" s="31">
        <f t="shared" si="7"/>
        <v>0.97043748271370467</v>
      </c>
    </row>
    <row r="108" spans="6:10" x14ac:dyDescent="0.25">
      <c r="F108" s="3">
        <v>10.5</v>
      </c>
      <c r="G108" s="3">
        <f t="shared" si="5"/>
        <v>90</v>
      </c>
      <c r="H108" s="28">
        <f t="shared" si="6"/>
        <v>16.281019801788428</v>
      </c>
      <c r="I108" s="2">
        <f t="shared" si="8"/>
        <v>5.3537467237408158</v>
      </c>
      <c r="J108" s="31">
        <f t="shared" si="7"/>
        <v>0.96868617362674059</v>
      </c>
    </row>
    <row r="109" spans="6:10" x14ac:dyDescent="0.25">
      <c r="F109" s="3">
        <v>10.6</v>
      </c>
      <c r="G109" s="3">
        <f t="shared" si="5"/>
        <v>90</v>
      </c>
      <c r="H109" s="28">
        <f t="shared" si="6"/>
        <v>16.281019801788428</v>
      </c>
      <c r="I109" s="2">
        <f t="shared" si="8"/>
        <v>5.4537467237408155</v>
      </c>
      <c r="J109" s="31">
        <f t="shared" si="7"/>
        <v>0.96686815743509447</v>
      </c>
    </row>
    <row r="110" spans="6:10" x14ac:dyDescent="0.25">
      <c r="F110" s="3">
        <v>10.7</v>
      </c>
      <c r="G110" s="3">
        <f t="shared" si="5"/>
        <v>90</v>
      </c>
      <c r="H110" s="28">
        <f t="shared" si="6"/>
        <v>16.281019801788428</v>
      </c>
      <c r="I110" s="2">
        <f t="shared" si="8"/>
        <v>5.5537467237408151</v>
      </c>
      <c r="J110" s="31">
        <f t="shared" si="7"/>
        <v>0.96498238781739376</v>
      </c>
    </row>
    <row r="111" spans="6:10" x14ac:dyDescent="0.25">
      <c r="F111" s="3">
        <v>10.8</v>
      </c>
      <c r="G111" s="3">
        <f t="shared" si="5"/>
        <v>90</v>
      </c>
      <c r="H111" s="28">
        <f t="shared" si="6"/>
        <v>16.281019801788428</v>
      </c>
      <c r="I111" s="2">
        <f t="shared" si="8"/>
        <v>5.6537467237408165</v>
      </c>
      <c r="J111" s="31">
        <f t="shared" si="7"/>
        <v>0.96302784105150507</v>
      </c>
    </row>
    <row r="112" spans="6:10" x14ac:dyDescent="0.25">
      <c r="F112" s="3">
        <v>10.9</v>
      </c>
      <c r="G112" s="3">
        <f t="shared" si="5"/>
        <v>90</v>
      </c>
      <c r="H112" s="28">
        <f t="shared" si="6"/>
        <v>16.281019801788428</v>
      </c>
      <c r="I112" s="2">
        <f t="shared" si="8"/>
        <v>5.7537467237408162</v>
      </c>
      <c r="J112" s="31">
        <f t="shared" si="7"/>
        <v>0.96100351694735209</v>
      </c>
    </row>
    <row r="113" spans="6:10" x14ac:dyDescent="0.25">
      <c r="F113" s="3">
        <v>11</v>
      </c>
      <c r="G113" s="3">
        <f t="shared" si="5"/>
        <v>85</v>
      </c>
      <c r="H113" s="28">
        <f t="shared" si="6"/>
        <v>17.030400300396192</v>
      </c>
      <c r="I113" s="2">
        <f t="shared" si="8"/>
        <v>6.1185793718913972</v>
      </c>
      <c r="J113" s="31">
        <f t="shared" si="7"/>
        <v>0.95900212973972987</v>
      </c>
    </row>
    <row r="114" spans="6:10" x14ac:dyDescent="0.25">
      <c r="F114" s="3">
        <v>11.1</v>
      </c>
      <c r="G114" s="3">
        <f t="shared" si="5"/>
        <v>85</v>
      </c>
      <c r="H114" s="28">
        <f t="shared" si="6"/>
        <v>17.030400300396192</v>
      </c>
      <c r="I114" s="2">
        <f t="shared" si="8"/>
        <v>6.2185793718913969</v>
      </c>
      <c r="J114" s="31">
        <f t="shared" si="7"/>
        <v>0.956935248130376</v>
      </c>
    </row>
    <row r="115" spans="6:10" x14ac:dyDescent="0.25">
      <c r="F115" s="3">
        <v>11.2</v>
      </c>
      <c r="G115" s="3">
        <f t="shared" si="5"/>
        <v>85</v>
      </c>
      <c r="H115" s="28">
        <f t="shared" si="6"/>
        <v>17.030400300396192</v>
      </c>
      <c r="I115" s="2">
        <f t="shared" si="8"/>
        <v>6.3185793718913965</v>
      </c>
      <c r="J115" s="31">
        <f t="shared" si="7"/>
        <v>0.95480206328853334</v>
      </c>
    </row>
    <row r="116" spans="6:10" x14ac:dyDescent="0.25">
      <c r="F116" s="3">
        <v>11.3</v>
      </c>
      <c r="G116" s="3">
        <f t="shared" si="5"/>
        <v>85</v>
      </c>
      <c r="H116" s="28">
        <f t="shared" si="6"/>
        <v>17.030400300396192</v>
      </c>
      <c r="I116" s="2">
        <f t="shared" si="8"/>
        <v>6.4185793718913979</v>
      </c>
      <c r="J116" s="31">
        <f t="shared" si="7"/>
        <v>0.9526017891151034</v>
      </c>
    </row>
    <row r="117" spans="6:10" x14ac:dyDescent="0.25">
      <c r="F117" s="3">
        <v>11.4</v>
      </c>
      <c r="G117" s="3">
        <f t="shared" si="5"/>
        <v>85</v>
      </c>
      <c r="H117" s="28">
        <f t="shared" si="6"/>
        <v>17.030400300396192</v>
      </c>
      <c r="I117" s="2">
        <f t="shared" si="8"/>
        <v>6.5185793718913976</v>
      </c>
      <c r="J117" s="31">
        <f t="shared" si="7"/>
        <v>0.95033366299762589</v>
      </c>
    </row>
    <row r="118" spans="6:10" x14ac:dyDescent="0.25">
      <c r="F118" s="3">
        <v>11.5</v>
      </c>
      <c r="G118" s="3">
        <f t="shared" si="5"/>
        <v>85</v>
      </c>
      <c r="H118" s="28">
        <f t="shared" si="6"/>
        <v>17.030400300396192</v>
      </c>
      <c r="I118" s="2">
        <f t="shared" si="8"/>
        <v>6.6185793718913972</v>
      </c>
      <c r="J118" s="31">
        <f t="shared" si="7"/>
        <v>0.94799694656507494</v>
      </c>
    </row>
    <row r="119" spans="6:10" x14ac:dyDescent="0.25">
      <c r="F119" s="3">
        <v>11.6</v>
      </c>
      <c r="G119" s="3">
        <f t="shared" si="5"/>
        <v>85</v>
      </c>
      <c r="H119" s="28">
        <f t="shared" si="6"/>
        <v>17.030400300396192</v>
      </c>
      <c r="I119" s="2">
        <f t="shared" si="8"/>
        <v>6.7185793718913969</v>
      </c>
      <c r="J119" s="31">
        <f t="shared" si="7"/>
        <v>0.94559092644171017</v>
      </c>
    </row>
    <row r="120" spans="6:10" x14ac:dyDescent="0.25">
      <c r="F120" s="3">
        <v>11.7</v>
      </c>
      <c r="G120" s="3">
        <f t="shared" si="5"/>
        <v>85</v>
      </c>
      <c r="H120" s="28">
        <f t="shared" si="6"/>
        <v>17.030400300396192</v>
      </c>
      <c r="I120" s="2">
        <f t="shared" si="8"/>
        <v>6.8185793718913965</v>
      </c>
      <c r="J120" s="31">
        <f t="shared" si="7"/>
        <v>0.9431149149991982</v>
      </c>
    </row>
    <row r="121" spans="6:10" x14ac:dyDescent="0.25">
      <c r="F121" s="3">
        <v>11.8</v>
      </c>
      <c r="G121" s="3">
        <f t="shared" si="5"/>
        <v>85</v>
      </c>
      <c r="H121" s="28">
        <f t="shared" si="6"/>
        <v>17.030400300396192</v>
      </c>
      <c r="I121" s="2">
        <f t="shared" si="8"/>
        <v>6.9185793718913979</v>
      </c>
      <c r="J121" s="31">
        <f t="shared" si="7"/>
        <v>0.94056825110619713</v>
      </c>
    </row>
    <row r="122" spans="6:10" x14ac:dyDescent="0.25">
      <c r="F122" s="3">
        <v>11.9</v>
      </c>
      <c r="G122" s="3">
        <f t="shared" si="5"/>
        <v>85</v>
      </c>
      <c r="H122" s="28">
        <f t="shared" si="6"/>
        <v>17.030400300396192</v>
      </c>
      <c r="I122" s="2">
        <f t="shared" si="8"/>
        <v>7.0185793718913976</v>
      </c>
      <c r="J122" s="31">
        <f t="shared" si="7"/>
        <v>0.93795030087457698</v>
      </c>
    </row>
    <row r="123" spans="6:10" x14ac:dyDescent="0.25">
      <c r="F123" s="3">
        <v>12</v>
      </c>
      <c r="G123" s="3">
        <f t="shared" si="5"/>
        <v>85</v>
      </c>
      <c r="H123" s="28">
        <f t="shared" si="6"/>
        <v>17.030400300396192</v>
      </c>
      <c r="I123" s="2">
        <f t="shared" si="8"/>
        <v>7.1185793718913972</v>
      </c>
      <c r="J123" s="31">
        <f t="shared" si="7"/>
        <v>0.9352604584014258</v>
      </c>
    </row>
  </sheetData>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P1</vt:lpstr>
      <vt:lpstr>P2</vt:lpstr>
      <vt:lpstr>P3 T fijo</vt:lpstr>
      <vt:lpstr>P3 T variable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Salvador Ernesto Chávez Ñancupil (salvador.chavez)</dc:creator>
  <cp:lastModifiedBy>Salvador Ernesto Chávez Ñancupil (salvador.chavez)</cp:lastModifiedBy>
  <dcterms:created xsi:type="dcterms:W3CDTF">2025-05-12T03:17:36Z</dcterms:created>
  <dcterms:modified xsi:type="dcterms:W3CDTF">2025-05-17T21:58:43Z</dcterms:modified>
</cp:coreProperties>
</file>