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16"/>
  <workbookPr/>
  <xr:revisionPtr revIDLastSave="621" documentId="11_0B1D56BE9CDCCE836B02CE7A5FB0D4A9BBFD1C62" xr6:coauthVersionLast="47" xr6:coauthVersionMax="47" xr10:uidLastSave="{B3E85C2A-6828-4383-B952-E3AAAA80DE3F}"/>
  <bookViews>
    <workbookView xWindow="240" yWindow="105" windowWidth="14805" windowHeight="8010" xr2:uid="{00000000-000D-0000-FFFF-FFFF00000000}"/>
  </bookViews>
  <sheets>
    <sheet name="Materia" sheetId="1" r:id="rId1"/>
    <sheet name="Ejempl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" l="1"/>
  <c r="E66" i="2"/>
  <c r="E67" i="2"/>
  <c r="E68" i="2"/>
  <c r="E69" i="2"/>
  <c r="E70" i="2"/>
  <c r="E71" i="2"/>
  <c r="E72" i="2"/>
  <c r="E73" i="2"/>
  <c r="E74" i="2"/>
  <c r="E50" i="2"/>
  <c r="E51" i="2"/>
  <c r="E52" i="2"/>
  <c r="E53" i="2"/>
  <c r="E54" i="2"/>
  <c r="E55" i="2"/>
  <c r="E56" i="2"/>
  <c r="E57" i="2"/>
  <c r="E58" i="2"/>
  <c r="E59" i="2"/>
  <c r="E34" i="2"/>
  <c r="E35" i="2"/>
  <c r="E36" i="2"/>
  <c r="E37" i="2"/>
  <c r="E38" i="2"/>
  <c r="E39" i="2"/>
  <c r="E40" i="2"/>
  <c r="E41" i="2"/>
  <c r="E42" i="2"/>
  <c r="E43" i="2"/>
  <c r="F20" i="2"/>
  <c r="F21" i="2"/>
  <c r="F22" i="2"/>
  <c r="F23" i="2"/>
  <c r="F24" i="2"/>
  <c r="F25" i="2"/>
  <c r="F26" i="2"/>
  <c r="F27" i="2"/>
  <c r="F28" i="2"/>
  <c r="F29" i="2"/>
  <c r="E20" i="2"/>
  <c r="G20" i="2" s="1"/>
  <c r="H20" i="2" s="1"/>
  <c r="E21" i="2"/>
  <c r="G21" i="2" s="1"/>
  <c r="H21" i="2" s="1"/>
  <c r="E22" i="2"/>
  <c r="G22" i="2" s="1"/>
  <c r="H22" i="2" s="1"/>
  <c r="E23" i="2"/>
  <c r="G23" i="2" s="1"/>
  <c r="H23" i="2" s="1"/>
  <c r="E24" i="2"/>
  <c r="G24" i="2" s="1"/>
  <c r="H24" i="2" s="1"/>
  <c r="E25" i="2"/>
  <c r="G25" i="2" s="1"/>
  <c r="H25" i="2" s="1"/>
  <c r="E26" i="2"/>
  <c r="G26" i="2" s="1"/>
  <c r="H26" i="2" s="1"/>
  <c r="E27" i="2"/>
  <c r="G27" i="2" s="1"/>
  <c r="H27" i="2" s="1"/>
  <c r="E28" i="2"/>
  <c r="G28" i="2" s="1"/>
  <c r="H28" i="2" s="1"/>
  <c r="E29" i="2"/>
  <c r="G29" i="2" s="1"/>
  <c r="H29" i="2" s="1"/>
  <c r="P17" i="1"/>
  <c r="P18" i="1"/>
  <c r="P19" i="1"/>
  <c r="P16" i="1"/>
  <c r="I24" i="1"/>
  <c r="I25" i="1"/>
  <c r="I26" i="1"/>
  <c r="I27" i="1"/>
  <c r="I28" i="1"/>
  <c r="I23" i="1"/>
  <c r="H23" i="1"/>
  <c r="K18" i="1"/>
  <c r="O18" i="1"/>
  <c r="N18" i="1"/>
  <c r="K19" i="1"/>
  <c r="K17" i="1"/>
  <c r="K16" i="1"/>
  <c r="K9" i="1"/>
  <c r="N9" i="1" s="1"/>
  <c r="K8" i="1"/>
  <c r="N8" i="1" s="1"/>
  <c r="K7" i="1"/>
  <c r="N7" i="1" s="1"/>
  <c r="K6" i="1"/>
  <c r="N6" i="1" s="1"/>
  <c r="C12" i="1"/>
  <c r="C11" i="1"/>
  <c r="C10" i="1"/>
  <c r="C9" i="1"/>
  <c r="B12" i="1"/>
  <c r="B11" i="1"/>
  <c r="B10" i="1"/>
  <c r="B9" i="1"/>
  <c r="F10" i="1"/>
  <c r="F11" i="1"/>
  <c r="F12" i="1"/>
  <c r="H24" i="1"/>
  <c r="H25" i="1"/>
  <c r="H26" i="1"/>
  <c r="H27" i="1"/>
  <c r="H28" i="1"/>
  <c r="G24" i="1"/>
  <c r="G25" i="1"/>
  <c r="G26" i="1"/>
  <c r="G27" i="1"/>
  <c r="G28" i="1"/>
  <c r="F24" i="1"/>
  <c r="F25" i="1"/>
  <c r="F26" i="1"/>
  <c r="F27" i="1"/>
  <c r="F28" i="1"/>
  <c r="E24" i="1"/>
  <c r="E25" i="1"/>
  <c r="E26" i="1"/>
  <c r="E27" i="1"/>
  <c r="E28" i="1"/>
  <c r="D24" i="1"/>
  <c r="D25" i="1"/>
  <c r="D26" i="1"/>
  <c r="D27" i="1"/>
  <c r="D28" i="1"/>
  <c r="G23" i="1"/>
  <c r="F23" i="1"/>
  <c r="E23" i="1"/>
  <c r="D23" i="1"/>
  <c r="E12" i="1"/>
  <c r="D12" i="1"/>
  <c r="O16" i="1" l="1"/>
  <c r="N16" i="1"/>
  <c r="O17" i="1"/>
  <c r="N17" i="1"/>
  <c r="O19" i="1"/>
  <c r="N19" i="1"/>
  <c r="D9" i="1"/>
  <c r="F9" i="1"/>
  <c r="E9" i="1"/>
  <c r="E10" i="1"/>
  <c r="D10" i="1"/>
  <c r="E11" i="1"/>
  <c r="D11" i="1"/>
</calcChain>
</file>

<file path=xl/sharedStrings.xml><?xml version="1.0" encoding="utf-8"?>
<sst xmlns="http://schemas.openxmlformats.org/spreadsheetml/2006/main" count="132" uniqueCount="63">
  <si>
    <t>1. Lógica básica</t>
  </si>
  <si>
    <t>3. Funciones condicionales</t>
  </si>
  <si>
    <t>Los valores de verdad son TRUE y FALSE en inglés, VERDADERO y FALSO en español</t>
  </si>
  <si>
    <t xml:space="preserve">La función IF recibe una condición (valor de verdad), el valor que queremos mostrar si la condición se cumple, y el valor que mostraremos si no se cumple. </t>
  </si>
  <si>
    <t>Para el "o" ocupan OR en inglés, O en español</t>
  </si>
  <si>
    <t>Para el "y" ocupan AND en inglés, Y en español</t>
  </si>
  <si>
    <t>P</t>
  </si>
  <si>
    <t>A</t>
  </si>
  <si>
    <t>B</t>
  </si>
  <si>
    <t>Si P, muestro A, si no B</t>
  </si>
  <si>
    <t>Para el "no" ocupan NOT en inglés, NO en español</t>
  </si>
  <si>
    <t>Q</t>
  </si>
  <si>
    <t>P o Q</t>
  </si>
  <si>
    <t>P y Q</t>
  </si>
  <si>
    <t>No P</t>
  </si>
  <si>
    <t>Hola</t>
  </si>
  <si>
    <t>Chao</t>
  </si>
  <si>
    <t>4. Fórmulas complejas</t>
  </si>
  <si>
    <t>Podemos operar sobre los valores de verdad que recibimos de comparaciones para responder a preguntas más interesantes</t>
  </si>
  <si>
    <t>Lo mismo podemos hacer con los valores que nos entregan las funciones Y, O  y NO</t>
  </si>
  <si>
    <t>2. Comparaciones</t>
  </si>
  <si>
    <t>¿A &lt; B y P?</t>
  </si>
  <si>
    <t>¿A &gt; B o P?</t>
  </si>
  <si>
    <t>¿P y no A = B?</t>
  </si>
  <si>
    <t>Cuando comparamos números o textos, recibimos el valor de verdad resultante de la comparación</t>
  </si>
  <si>
    <t>Para comparar si dos números o textos son iguales, ocupamos =</t>
  </si>
  <si>
    <t>Para comparar si un número es mayor o menor a otro, usamos &gt; o &lt;. Los textos se comparan alfabéticamente.</t>
  </si>
  <si>
    <t>Para comparar mayor o igual, o menor o igual, usamos &lt;= o &gt;=</t>
  </si>
  <si>
    <t>Para comparar si dos números o textos son distintos, ocupamos  &lt;&gt;</t>
  </si>
  <si>
    <t>¿A = B?</t>
  </si>
  <si>
    <t>¿A &lt; B?</t>
  </si>
  <si>
    <t>¿A &lt;= B?</t>
  </si>
  <si>
    <t>¿A &gt; B?</t>
  </si>
  <si>
    <t>¿A &gt;= B?</t>
  </si>
  <si>
    <t>¿A &lt;&gt; B?</t>
  </si>
  <si>
    <t>Si entienden todos los puntos, pueden ser capaces de formar fórmulas más complejas. En la hoja Ejemplo se ve un ejercicio.</t>
  </si>
  <si>
    <r>
      <rPr>
        <b/>
        <sz val="11"/>
        <color rgb="FF000000"/>
        <rFont val="Aptos Narrow"/>
        <scheme val="minor"/>
      </rPr>
      <t>Regla:</t>
    </r>
    <r>
      <rPr>
        <sz val="11"/>
        <color rgb="FF000000"/>
        <rFont val="Aptos Narrow"/>
        <scheme val="minor"/>
      </rPr>
      <t xml:space="preserve"> El estado dictó que una persona se considera "vulnerable" si es mayor de 50 y su sueldo es menor a 1.000.000.</t>
    </r>
  </si>
  <si>
    <t>En la tabla inicial de B5, añada una columna que indique en forma de texto si una persona es vulnerable o no.</t>
  </si>
  <si>
    <t>Nombre</t>
  </si>
  <si>
    <t>Edad</t>
  </si>
  <si>
    <t>Sueldo</t>
  </si>
  <si>
    <t>Juan</t>
  </si>
  <si>
    <t>Pedro</t>
  </si>
  <si>
    <t>Nicolas</t>
  </si>
  <si>
    <t>Pepe</t>
  </si>
  <si>
    <t>Esperanza</t>
  </si>
  <si>
    <t>Catalina</t>
  </si>
  <si>
    <t>Hugo</t>
  </si>
  <si>
    <t>Miranda</t>
  </si>
  <si>
    <t>Estefania</t>
  </si>
  <si>
    <t>Carolina</t>
  </si>
  <si>
    <r>
      <rPr>
        <b/>
        <sz val="11"/>
        <color rgb="FF000000"/>
        <rFont val="Aptos Narrow"/>
        <scheme val="minor"/>
      </rPr>
      <t>Solución 1:</t>
    </r>
    <r>
      <rPr>
        <sz val="11"/>
        <color rgb="FF000000"/>
        <rFont val="Aptos Narrow"/>
        <scheme val="minor"/>
      </rPr>
      <t xml:space="preserve"> Utilizar columnas auxiliares para que no me quede una fórmula muy grande. No es lo ideal pero es entendible que se les haga más fácil.</t>
    </r>
  </si>
  <si>
    <t>¿Sueldo &lt; 1 Palo?</t>
  </si>
  <si>
    <t>¿Mayor de 50?</t>
  </si>
  <si>
    <t>¿Es vulnerable?</t>
  </si>
  <si>
    <t>Vulnerabilidad</t>
  </si>
  <si>
    <r>
      <rPr>
        <b/>
        <sz val="11"/>
        <color rgb="FF000000"/>
        <rFont val="Aptos Narrow"/>
        <scheme val="minor"/>
      </rPr>
      <t>Solución 2:</t>
    </r>
    <r>
      <rPr>
        <sz val="11"/>
        <color rgb="FF000000"/>
        <rFont val="Aptos Narrow"/>
        <scheme val="minor"/>
      </rPr>
      <t xml:space="preserve"> Lo mismo pero sin columnas auxiliares.</t>
    </r>
  </si>
  <si>
    <r>
      <rPr>
        <b/>
        <sz val="11"/>
        <color rgb="FF000000"/>
        <rFont val="Aptos Narrow"/>
        <scheme val="minor"/>
      </rPr>
      <t>Solución 3:</t>
    </r>
    <r>
      <rPr>
        <sz val="11"/>
        <color rgb="FF000000"/>
        <rFont val="Aptos Narrow"/>
        <scheme val="minor"/>
      </rPr>
      <t xml:space="preserve"> Usar dos preguntas, es decir, dos IFs. Esto es similar al ejemplo visto en la clase.</t>
    </r>
  </si>
  <si>
    <t>Lo primero que se pregunta es si el sueldo es menor a 1.000.000. En caso de que sea falso, podemos asumir que la persona no es vulnerable.</t>
  </si>
  <si>
    <t>En caso de ser verdadero, no podemos asumir que la persona es vulnerable, porque necesitamos conocer su edad, por lo que usamos otro IF.</t>
  </si>
  <si>
    <r>
      <rPr>
        <b/>
        <sz val="11"/>
        <color rgb="FF000000"/>
        <rFont val="Aptos Narrow"/>
        <scheme val="minor"/>
      </rPr>
      <t>Solución 4:</t>
    </r>
    <r>
      <rPr>
        <sz val="11"/>
        <color rgb="FF000000"/>
        <rFont val="Aptos Narrow"/>
        <scheme val="minor"/>
      </rPr>
      <t xml:space="preserve"> Lo mismo que la 3, pero primero pregunto la edad.</t>
    </r>
  </si>
  <si>
    <t>Si la edad no es mayor a 50, entonces puedo asumir que no es vulnerable. Si es mayor a 50, necesito conocer su sueldo utilizando otro IF.</t>
  </si>
  <si>
    <t>NOTA: Existen muchísimas más  variaciones para poder solucionar lo que se pide, ya que como sabrán de álgebra existen infinitas formas de escribir la misma proposición. Por ejemplo, A &lt; B es lo mismo que NO(A &gt;= B).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</si>
</sst>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0" fillId="4" borderId="0" xfId="0" applyFill="1"/>
    <xf numFmtId="0" fontId="1" fillId="0" borderId="0" xfId="0" applyFont="1"/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0" fontId="0" fillId="7" borderId="0" xfId="0" applyFill="1" applyAlignment="1">
      <alignment horizontal="center"/>
    </xf>
    <xf numFmtId="0" fontId="2" fillId="0" borderId="0" xfId="0" applyFont="1"/>
    <xf numFmtId="0" fontId="0" fillId="8" borderId="0" xfId="0" applyFill="1" applyAlignment="1">
      <alignment horizontal="center"/>
    </xf>
    <xf numFmtId="0" fontId="1" fillId="9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1" fillId="12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0" fillId="14" borderId="0" xfId="0" applyFont="1" applyFill="1"/>
    <xf numFmtId="0" fontId="0" fillId="0" borderId="0" xfId="0" applyFont="1"/>
    <xf numFmtId="0" fontId="0" fillId="0" borderId="2" xfId="0" applyFont="1" applyBorder="1"/>
    <xf numFmtId="0" fontId="1" fillId="0" borderId="2" xfId="0" applyFont="1" applyBorder="1"/>
    <xf numFmtId="0" fontId="0" fillId="0" borderId="0" xfId="0" applyFont="1" applyBorder="1"/>
  </cellXfs>
  <cellStyles count="1">
    <cellStyle name="Normal" xfId="0" builtinId="0"/>
  </cellStyles>
  <dxfs count="34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1"/>
        </bottom>
      </border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541453-29F5-424B-BFF8-5BBE541317DE}" name="Table6" displayName="Table6" ref="B5:D15" totalsRowShown="0" headerRowDxfId="33" dataDxfId="32" headerRowBorderDxfId="30" tableBorderDxfId="31">
  <autoFilter ref="B5:D15" xr:uid="{46541453-29F5-424B-BFF8-5BBE541317DE}"/>
  <tableColumns count="3">
    <tableColumn id="1" xr3:uid="{8D74115B-E7B9-4B73-98F6-B676F2CD69DE}" name="Nombre" dataDxfId="29"/>
    <tableColumn id="2" xr3:uid="{CA531C5D-D8A4-44DE-9F7D-661834DDB48C}" name="Edad" dataDxfId="28"/>
    <tableColumn id="3" xr3:uid="{59B3BFD6-8AEA-48D0-B722-039C694868C8}" name="Sueldo" dataDxfId="27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EFE5A8C-A3ED-4855-8004-4BB68AA6A461}" name="Table7" displayName="Table7" ref="B19:H29" totalsRowShown="0" headerRowDxfId="26" dataDxfId="25">
  <autoFilter ref="B19:H29" xr:uid="{0EFE5A8C-A3ED-4855-8004-4BB68AA6A461}"/>
  <tableColumns count="7">
    <tableColumn id="1" xr3:uid="{8B7CC633-DD35-4840-B934-17C70C0751DE}" name="Nombre" dataDxfId="24"/>
    <tableColumn id="2" xr3:uid="{A7644236-2793-4DA3-BEFE-A2E782B1885C}" name="Edad" dataDxfId="23"/>
    <tableColumn id="3" xr3:uid="{91682018-21C4-439D-8D82-9E6B03466960}" name="Sueldo" dataDxfId="22"/>
    <tableColumn id="4" xr3:uid="{89AB1F8F-8116-4F8E-94B1-39C50ACBE13F}" name="¿Sueldo &lt; 1 Palo?" dataDxfId="21">
      <calculatedColumnFormula>Table7[[#This Row],[Sueldo]]&lt;1000000</calculatedColumnFormula>
    </tableColumn>
    <tableColumn id="5" xr3:uid="{9204BD4A-2767-474F-9916-3787D880269D}" name="¿Mayor de 50?" dataDxfId="20">
      <calculatedColumnFormula>Table7[[#This Row],[Edad]]&gt;50</calculatedColumnFormula>
    </tableColumn>
    <tableColumn id="6" xr3:uid="{67A336C5-F761-4983-982E-9B864FACE804}" name="¿Es vulnerable?" dataDxfId="19">
      <calculatedColumnFormula>AND(Table7[[#This Row],[¿Sueldo &lt; 1 Palo?]],Table7[[#This Row],[¿Mayor de 50?]])</calculatedColumnFormula>
    </tableColumn>
    <tableColumn id="7" xr3:uid="{E13D893F-ACE9-4D4B-9B74-868C9AAD516A}" name="Vulnerabilidad" dataDxfId="18">
      <calculatedColumnFormula>IF(Table7[[#This Row],[¿Es vulnerable?]], "Vulnerable", "No Vulnerable")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954E8CB-766E-4DFA-8B94-BB19FA5D6FAB}" name="Table79" displayName="Table79" ref="B33:E43" totalsRowShown="0" headerRowDxfId="17" dataDxfId="16">
  <autoFilter ref="B33:E43" xr:uid="{9954E8CB-766E-4DFA-8B94-BB19FA5D6FAB}"/>
  <tableColumns count="4">
    <tableColumn id="1" xr3:uid="{5D614941-9098-4130-9080-EDE8AE3197B4}" name="Nombre" dataDxfId="15"/>
    <tableColumn id="2" xr3:uid="{67CA267A-6035-4EAF-89BF-15C69E66236F}" name="Edad" dataDxfId="14"/>
    <tableColumn id="3" xr3:uid="{BC818076-EBD8-4A7E-B9CE-B4DF8E21D43D}" name="Sueldo" dataDxfId="13"/>
    <tableColumn id="4" xr3:uid="{8F5918EB-437B-48F9-89B5-6421713E3749}" name="Vulnerabilidad" dataDxfId="12">
      <calculatedColumnFormula>IF(AND(Table79[[#This Row],[Sueldo]]&lt;1000000, Table79[[#This Row],[Edad]]&gt;50),"Vulnerable", "No Vulnerable")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9888B3D-0C22-4BF1-99F2-824A876BABC5}" name="Table7910" displayName="Table7910" ref="B49:E59" totalsRowShown="0" headerRowDxfId="11" dataDxfId="10">
  <autoFilter ref="B49:E59" xr:uid="{A9888B3D-0C22-4BF1-99F2-824A876BABC5}"/>
  <tableColumns count="4">
    <tableColumn id="1" xr3:uid="{27845F1C-9974-436E-BB2B-B78E6BC609F9}" name="Nombre" dataDxfId="9"/>
    <tableColumn id="2" xr3:uid="{BD33A643-0BC9-405A-8AB6-EFDC9BDE1A26}" name="Edad" dataDxfId="8"/>
    <tableColumn id="3" xr3:uid="{DAE4078A-E984-4878-B05C-3D3D3678D206}" name="Sueldo" dataDxfId="7"/>
    <tableColumn id="4" xr3:uid="{F1B8B412-5A19-46CF-9457-50DD9B8D462D}" name="Vulnerabilidad" dataDxfId="6">
      <calculatedColumnFormula>IF(Table7910[[#This Row],[Sueldo]]&lt;1000000, IF(Table7910[[#This Row],[Edad]]&gt;50, "Vulnerable", "No Vulnerable"), "No Vulnerable")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C0555E0-3BF0-4B66-9578-DC18ADAE02FD}" name="Table791011" displayName="Table791011" ref="B64:E74" totalsRowShown="0" headerRowDxfId="5" dataDxfId="4">
  <autoFilter ref="B64:E74" xr:uid="{BC0555E0-3BF0-4B66-9578-DC18ADAE02FD}"/>
  <tableColumns count="4">
    <tableColumn id="1" xr3:uid="{8E99B244-01FF-480B-BBBD-1435A4C8F152}" name="Nombre" dataDxfId="3"/>
    <tableColumn id="2" xr3:uid="{7AA3942A-A2F5-4C3A-800B-314774B372C1}" name="Edad" dataDxfId="2"/>
    <tableColumn id="3" xr3:uid="{32175354-73EB-46E9-BAC9-3F803932D280}" name="Sueldo" dataDxfId="1"/>
    <tableColumn id="4" xr3:uid="{9F9E8757-7075-487E-9216-50DE35F17A72}" name="Vulnerabilidad" dataDxfId="0">
      <calculatedColumnFormula>IF(Table791011[[#This Row],[Edad]]&gt;50, IF(Table791011[[#This Row],[Sueldo]]&lt;1000000, "Vulnerable", "No Vulnerable"), "No Vulnerable")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8"/>
  <sheetViews>
    <sheetView tabSelected="1" workbookViewId="0">
      <selection activeCell="I30" sqref="I30"/>
    </sheetView>
  </sheetViews>
  <sheetFormatPr defaultRowHeight="15"/>
  <cols>
    <col min="2" max="9" width="12.7109375" customWidth="1"/>
    <col min="11" max="13" width="12.7109375" customWidth="1"/>
    <col min="14" max="15" width="22" customWidth="1"/>
    <col min="16" max="16" width="18" bestFit="1" customWidth="1"/>
  </cols>
  <sheetData>
    <row r="2" spans="2:16">
      <c r="B2" s="4" t="s">
        <v>0</v>
      </c>
      <c r="K2" s="4" t="s">
        <v>1</v>
      </c>
    </row>
    <row r="3" spans="2:16">
      <c r="B3" t="s">
        <v>2</v>
      </c>
      <c r="K3" t="s">
        <v>3</v>
      </c>
    </row>
    <row r="4" spans="2:16">
      <c r="B4" t="s">
        <v>4</v>
      </c>
    </row>
    <row r="5" spans="2:16">
      <c r="B5" t="s">
        <v>5</v>
      </c>
      <c r="K5" s="14" t="s">
        <v>6</v>
      </c>
      <c r="L5" s="14" t="s">
        <v>7</v>
      </c>
      <c r="M5" s="14" t="s">
        <v>8</v>
      </c>
      <c r="N5" s="14" t="s">
        <v>9</v>
      </c>
    </row>
    <row r="6" spans="2:16">
      <c r="B6" t="s">
        <v>10</v>
      </c>
      <c r="K6" s="13" t="b">
        <f>TRUE</f>
        <v>1</v>
      </c>
      <c r="L6" s="13">
        <v>1</v>
      </c>
      <c r="M6" s="13">
        <v>2</v>
      </c>
      <c r="N6" s="13">
        <f>IF(K6,L6,M6)</f>
        <v>1</v>
      </c>
    </row>
    <row r="7" spans="2:16">
      <c r="K7" s="15" t="b">
        <f>FALSE</f>
        <v>0</v>
      </c>
      <c r="L7" s="15">
        <v>1</v>
      </c>
      <c r="M7" s="15">
        <v>2</v>
      </c>
      <c r="N7" s="15">
        <f t="shared" ref="N7:N9" si="0">IF(K7,L7,M7)</f>
        <v>2</v>
      </c>
    </row>
    <row r="8" spans="2:16">
      <c r="B8" s="2" t="s">
        <v>6</v>
      </c>
      <c r="C8" s="2" t="s">
        <v>11</v>
      </c>
      <c r="D8" s="2" t="s">
        <v>12</v>
      </c>
      <c r="E8" s="2" t="s">
        <v>13</v>
      </c>
      <c r="F8" s="2" t="s">
        <v>14</v>
      </c>
      <c r="K8" s="13" t="b">
        <f>TRUE</f>
        <v>1</v>
      </c>
      <c r="L8" s="13" t="s">
        <v>15</v>
      </c>
      <c r="M8" s="13" t="s">
        <v>16</v>
      </c>
      <c r="N8" s="13" t="str">
        <f t="shared" si="0"/>
        <v>Hola</v>
      </c>
    </row>
    <row r="9" spans="2:16">
      <c r="B9" s="1" t="b">
        <f>TRUE</f>
        <v>1</v>
      </c>
      <c r="C9" s="1" t="b">
        <f>TRUE</f>
        <v>1</v>
      </c>
      <c r="D9" s="1" t="b">
        <f>OR(B9,C9)</f>
        <v>1</v>
      </c>
      <c r="E9" s="1" t="b">
        <f>AND(B9,C9)</f>
        <v>1</v>
      </c>
      <c r="F9" s="1" t="b">
        <f>NOT(B9)</f>
        <v>0</v>
      </c>
      <c r="K9" s="15" t="b">
        <f>FALSE</f>
        <v>0</v>
      </c>
      <c r="L9" s="15" t="s">
        <v>15</v>
      </c>
      <c r="M9" s="15" t="s">
        <v>16</v>
      </c>
      <c r="N9" s="15" t="str">
        <f t="shared" si="0"/>
        <v>Chao</v>
      </c>
    </row>
    <row r="10" spans="2:16">
      <c r="B10" s="3" t="b">
        <f>TRUE</f>
        <v>1</v>
      </c>
      <c r="C10" s="3" t="b">
        <f>FALSE</f>
        <v>0</v>
      </c>
      <c r="D10" s="3" t="b">
        <f t="shared" ref="D10:D12" si="1">OR(B10,C10)</f>
        <v>1</v>
      </c>
      <c r="E10" s="3" t="b">
        <f t="shared" ref="E10:F12" si="2">AND(B10,C10)</f>
        <v>0</v>
      </c>
      <c r="F10" s="3" t="b">
        <f t="shared" ref="F10:F12" si="3">NOT(B10)</f>
        <v>0</v>
      </c>
    </row>
    <row r="11" spans="2:16">
      <c r="B11" s="1" t="b">
        <f>FALSE</f>
        <v>0</v>
      </c>
      <c r="C11" s="1" t="b">
        <f>TRUE</f>
        <v>1</v>
      </c>
      <c r="D11" s="1" t="b">
        <f t="shared" si="1"/>
        <v>1</v>
      </c>
      <c r="E11" s="1" t="b">
        <f t="shared" si="2"/>
        <v>0</v>
      </c>
      <c r="F11" s="1" t="b">
        <f t="shared" si="3"/>
        <v>1</v>
      </c>
    </row>
    <row r="12" spans="2:16">
      <c r="B12" s="3" t="b">
        <f>FALSE</f>
        <v>0</v>
      </c>
      <c r="C12" s="3" t="b">
        <f>FALSE</f>
        <v>0</v>
      </c>
      <c r="D12" s="3" t="b">
        <f t="shared" si="1"/>
        <v>0</v>
      </c>
      <c r="E12" s="3" t="b">
        <f t="shared" si="2"/>
        <v>0</v>
      </c>
      <c r="F12" s="3" t="b">
        <f t="shared" si="3"/>
        <v>1</v>
      </c>
      <c r="K12" s="9" t="s">
        <v>17</v>
      </c>
    </row>
    <row r="13" spans="2:16">
      <c r="K13" t="s">
        <v>18</v>
      </c>
    </row>
    <row r="14" spans="2:16">
      <c r="K14" t="s">
        <v>19</v>
      </c>
    </row>
    <row r="15" spans="2:16">
      <c r="B15" s="4" t="s">
        <v>20</v>
      </c>
      <c r="K15" s="11" t="s">
        <v>6</v>
      </c>
      <c r="L15" s="11" t="s">
        <v>7</v>
      </c>
      <c r="M15" s="11" t="s">
        <v>8</v>
      </c>
      <c r="N15" s="11" t="s">
        <v>21</v>
      </c>
      <c r="O15" s="11" t="s">
        <v>22</v>
      </c>
      <c r="P15" s="11" t="s">
        <v>23</v>
      </c>
    </row>
    <row r="16" spans="2:16">
      <c r="B16" t="s">
        <v>24</v>
      </c>
      <c r="K16" s="10" t="b">
        <f>TRUE</f>
        <v>1</v>
      </c>
      <c r="L16" s="10">
        <v>1</v>
      </c>
      <c r="M16" s="10">
        <v>2</v>
      </c>
      <c r="N16" s="10" t="b">
        <f>AND(L16&lt;M16, K16)</f>
        <v>1</v>
      </c>
      <c r="O16" s="10" t="b">
        <f>OR(L16&gt;M16,K16)</f>
        <v>1</v>
      </c>
      <c r="P16" s="10" t="b">
        <f>AND(K16,NOT(L16=M16))</f>
        <v>1</v>
      </c>
    </row>
    <row r="17" spans="2:16">
      <c r="B17" t="s">
        <v>25</v>
      </c>
      <c r="K17" s="12" t="b">
        <f>FALSE</f>
        <v>0</v>
      </c>
      <c r="L17" s="12">
        <v>1</v>
      </c>
      <c r="M17" s="12">
        <v>2</v>
      </c>
      <c r="N17" s="12" t="b">
        <f t="shared" ref="N17:N19" si="4">AND(L17&lt;M17, K17)</f>
        <v>0</v>
      </c>
      <c r="O17" s="12" t="b">
        <f t="shared" ref="O17:O19" si="5">OR(L17&gt;M17,K17)</f>
        <v>0</v>
      </c>
      <c r="P17" s="12" t="b">
        <f t="shared" ref="P17:P19" si="6">AND(K17,NOT(L17=M17))</f>
        <v>0</v>
      </c>
    </row>
    <row r="18" spans="2:16">
      <c r="B18" t="s">
        <v>26</v>
      </c>
      <c r="K18" s="10" t="b">
        <f>TRUE</f>
        <v>1</v>
      </c>
      <c r="L18" s="10">
        <v>2</v>
      </c>
      <c r="M18" s="10">
        <v>1</v>
      </c>
      <c r="N18" s="10" t="b">
        <f t="shared" si="4"/>
        <v>0</v>
      </c>
      <c r="O18" s="10" t="b">
        <f t="shared" si="5"/>
        <v>1</v>
      </c>
      <c r="P18" s="10" t="b">
        <f t="shared" si="6"/>
        <v>1</v>
      </c>
    </row>
    <row r="19" spans="2:16">
      <c r="B19" t="s">
        <v>27</v>
      </c>
      <c r="K19" s="12" t="b">
        <f>FALSE</f>
        <v>0</v>
      </c>
      <c r="L19" s="12">
        <v>2</v>
      </c>
      <c r="M19" s="12">
        <v>1</v>
      </c>
      <c r="N19" s="12" t="b">
        <f t="shared" si="4"/>
        <v>0</v>
      </c>
      <c r="O19" s="12" t="b">
        <f t="shared" si="5"/>
        <v>1</v>
      </c>
      <c r="P19" s="12" t="b">
        <f t="shared" si="6"/>
        <v>0</v>
      </c>
    </row>
    <row r="20" spans="2:16">
      <c r="B20" t="s">
        <v>28</v>
      </c>
    </row>
    <row r="22" spans="2:16">
      <c r="B22" s="6" t="s">
        <v>7</v>
      </c>
      <c r="C22" s="6" t="s">
        <v>8</v>
      </c>
      <c r="D22" s="6" t="s">
        <v>29</v>
      </c>
      <c r="E22" s="6" t="s">
        <v>30</v>
      </c>
      <c r="F22" s="6" t="s">
        <v>31</v>
      </c>
      <c r="G22" s="6" t="s">
        <v>32</v>
      </c>
      <c r="H22" s="7" t="s">
        <v>33</v>
      </c>
      <c r="I22" s="7" t="s">
        <v>34</v>
      </c>
      <c r="K22" t="s">
        <v>35</v>
      </c>
    </row>
    <row r="23" spans="2:16">
      <c r="B23" s="5">
        <v>1</v>
      </c>
      <c r="C23" s="5">
        <v>1</v>
      </c>
      <c r="D23" s="5" t="b">
        <f>B23=C23</f>
        <v>1</v>
      </c>
      <c r="E23" s="5" t="b">
        <f>B23&lt;C23</f>
        <v>0</v>
      </c>
      <c r="F23" s="5" t="b">
        <f>B23&lt;=C23</f>
        <v>1</v>
      </c>
      <c r="G23" s="5" t="b">
        <f>B23&gt;C23</f>
        <v>0</v>
      </c>
      <c r="H23" s="5" t="b">
        <f>B23&gt;=C23</f>
        <v>1</v>
      </c>
      <c r="I23" s="5" t="b">
        <f>B23&lt;&gt;C23</f>
        <v>0</v>
      </c>
    </row>
    <row r="24" spans="2:16">
      <c r="B24" s="8">
        <v>1</v>
      </c>
      <c r="C24" s="8">
        <v>2</v>
      </c>
      <c r="D24" s="8" t="b">
        <f t="shared" ref="D24:D28" si="7">B24=C24</f>
        <v>0</v>
      </c>
      <c r="E24" s="8" t="b">
        <f t="shared" ref="E24:E28" si="8">B24&lt;C24</f>
        <v>1</v>
      </c>
      <c r="F24" s="8" t="b">
        <f t="shared" ref="F24:F28" si="9">B24&lt;=C24</f>
        <v>1</v>
      </c>
      <c r="G24" s="8" t="b">
        <f t="shared" ref="G24:G28" si="10">B24&gt;C24</f>
        <v>0</v>
      </c>
      <c r="H24" s="8" t="b">
        <f t="shared" ref="H24:H28" si="11">B24&gt;=C24</f>
        <v>0</v>
      </c>
      <c r="I24" s="8" t="b">
        <f t="shared" ref="I24:I28" si="12">B24&lt;&gt;C24</f>
        <v>1</v>
      </c>
    </row>
    <row r="25" spans="2:16">
      <c r="B25" s="5">
        <v>2</v>
      </c>
      <c r="C25" s="5">
        <v>1</v>
      </c>
      <c r="D25" s="5" t="b">
        <f t="shared" si="7"/>
        <v>0</v>
      </c>
      <c r="E25" s="5" t="b">
        <f t="shared" si="8"/>
        <v>0</v>
      </c>
      <c r="F25" s="5" t="b">
        <f t="shared" si="9"/>
        <v>0</v>
      </c>
      <c r="G25" s="5" t="b">
        <f t="shared" si="10"/>
        <v>1</v>
      </c>
      <c r="H25" s="5" t="b">
        <f t="shared" si="11"/>
        <v>1</v>
      </c>
      <c r="I25" s="5" t="b">
        <f t="shared" si="12"/>
        <v>1</v>
      </c>
    </row>
    <row r="26" spans="2:16">
      <c r="B26" s="8" t="s">
        <v>15</v>
      </c>
      <c r="C26" s="8" t="s">
        <v>15</v>
      </c>
      <c r="D26" s="8" t="b">
        <f t="shared" si="7"/>
        <v>1</v>
      </c>
      <c r="E26" s="8" t="b">
        <f t="shared" si="8"/>
        <v>0</v>
      </c>
      <c r="F26" s="8" t="b">
        <f t="shared" si="9"/>
        <v>1</v>
      </c>
      <c r="G26" s="8" t="b">
        <f t="shared" si="10"/>
        <v>0</v>
      </c>
      <c r="H26" s="8" t="b">
        <f t="shared" si="11"/>
        <v>1</v>
      </c>
      <c r="I26" s="8" t="b">
        <f t="shared" si="12"/>
        <v>0</v>
      </c>
    </row>
    <row r="27" spans="2:16">
      <c r="B27" s="5" t="s">
        <v>15</v>
      </c>
      <c r="C27" s="5" t="s">
        <v>16</v>
      </c>
      <c r="D27" s="5" t="b">
        <f t="shared" si="7"/>
        <v>0</v>
      </c>
      <c r="E27" s="5" t="b">
        <f t="shared" si="8"/>
        <v>0</v>
      </c>
      <c r="F27" s="5" t="b">
        <f t="shared" si="9"/>
        <v>0</v>
      </c>
      <c r="G27" s="5" t="b">
        <f t="shared" si="10"/>
        <v>1</v>
      </c>
      <c r="H27" s="5" t="b">
        <f t="shared" si="11"/>
        <v>1</v>
      </c>
      <c r="I27" s="5" t="b">
        <f t="shared" si="12"/>
        <v>1</v>
      </c>
    </row>
    <row r="28" spans="2:16">
      <c r="B28" s="8" t="s">
        <v>16</v>
      </c>
      <c r="C28" s="8" t="s">
        <v>15</v>
      </c>
      <c r="D28" s="8" t="b">
        <f t="shared" si="7"/>
        <v>0</v>
      </c>
      <c r="E28" s="8" t="b">
        <f t="shared" si="8"/>
        <v>1</v>
      </c>
      <c r="F28" s="8" t="b">
        <f t="shared" si="9"/>
        <v>1</v>
      </c>
      <c r="G28" s="8" t="b">
        <f t="shared" si="10"/>
        <v>0</v>
      </c>
      <c r="H28" s="8" t="b">
        <f t="shared" si="11"/>
        <v>0</v>
      </c>
      <c r="I28" s="8" t="b">
        <f t="shared" si="12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B5163-7369-4831-A2FB-8964493687A0}">
  <dimension ref="B2:H76"/>
  <sheetViews>
    <sheetView topLeftCell="A58" workbookViewId="0">
      <selection activeCell="B77" sqref="B77"/>
    </sheetView>
  </sheetViews>
  <sheetFormatPr defaultRowHeight="15"/>
  <cols>
    <col min="2" max="2" width="10.7109375" bestFit="1" customWidth="1"/>
    <col min="4" max="4" width="9.28515625" bestFit="1" customWidth="1"/>
    <col min="5" max="5" width="18.42578125" bestFit="1" customWidth="1"/>
    <col min="6" max="6" width="16.7109375" bestFit="1" customWidth="1"/>
    <col min="7" max="7" width="17" bestFit="1" customWidth="1"/>
    <col min="8" max="8" width="16.140625" bestFit="1" customWidth="1"/>
  </cols>
  <sheetData>
    <row r="2" spans="2:4">
      <c r="B2" s="16" t="s">
        <v>36</v>
      </c>
    </row>
    <row r="3" spans="2:4">
      <c r="B3" t="s">
        <v>37</v>
      </c>
    </row>
    <row r="5" spans="2:4">
      <c r="B5" s="21" t="s">
        <v>38</v>
      </c>
      <c r="C5" s="21" t="s">
        <v>39</v>
      </c>
      <c r="D5" s="21" t="s">
        <v>40</v>
      </c>
    </row>
    <row r="6" spans="2:4">
      <c r="B6" s="18" t="s">
        <v>41</v>
      </c>
      <c r="C6" s="18">
        <v>32</v>
      </c>
      <c r="D6" s="18">
        <v>1000000</v>
      </c>
    </row>
    <row r="7" spans="2:4">
      <c r="B7" s="19" t="s">
        <v>42</v>
      </c>
      <c r="C7" s="19">
        <v>54</v>
      </c>
      <c r="D7" s="19">
        <v>800000</v>
      </c>
    </row>
    <row r="8" spans="2:4">
      <c r="B8" s="18" t="s">
        <v>43</v>
      </c>
      <c r="C8" s="18">
        <v>21</v>
      </c>
      <c r="D8" s="18">
        <v>500000</v>
      </c>
    </row>
    <row r="9" spans="2:4">
      <c r="B9" s="19" t="s">
        <v>44</v>
      </c>
      <c r="C9" s="19">
        <v>43</v>
      </c>
      <c r="D9" s="19">
        <v>4000000</v>
      </c>
    </row>
    <row r="10" spans="2:4">
      <c r="B10" s="18" t="s">
        <v>45</v>
      </c>
      <c r="C10" s="18">
        <v>32</v>
      </c>
      <c r="D10" s="18">
        <v>300000</v>
      </c>
    </row>
    <row r="11" spans="2:4">
      <c r="B11" s="19" t="s">
        <v>46</v>
      </c>
      <c r="C11" s="19">
        <v>49</v>
      </c>
      <c r="D11" s="19">
        <v>680000</v>
      </c>
    </row>
    <row r="12" spans="2:4">
      <c r="B12" s="18" t="s">
        <v>47</v>
      </c>
      <c r="C12" s="18">
        <v>27</v>
      </c>
      <c r="D12" s="18">
        <v>250000</v>
      </c>
    </row>
    <row r="13" spans="2:4">
      <c r="B13" s="19" t="s">
        <v>48</v>
      </c>
      <c r="C13" s="19">
        <v>63</v>
      </c>
      <c r="D13" s="19">
        <v>3000000</v>
      </c>
    </row>
    <row r="14" spans="2:4">
      <c r="B14" s="18" t="s">
        <v>49</v>
      </c>
      <c r="C14" s="18">
        <v>51</v>
      </c>
      <c r="D14" s="18">
        <v>240000</v>
      </c>
    </row>
    <row r="15" spans="2:4">
      <c r="B15" s="22" t="s">
        <v>50</v>
      </c>
      <c r="C15" s="22">
        <v>25</v>
      </c>
      <c r="D15" s="22">
        <v>700000</v>
      </c>
    </row>
    <row r="17" spans="2:8">
      <c r="B17" s="9" t="s">
        <v>51</v>
      </c>
    </row>
    <row r="19" spans="2:8">
      <c r="B19" s="17" t="s">
        <v>38</v>
      </c>
      <c r="C19" s="17" t="s">
        <v>39</v>
      </c>
      <c r="D19" s="17" t="s">
        <v>40</v>
      </c>
      <c r="E19" t="s">
        <v>52</v>
      </c>
      <c r="F19" s="4" t="s">
        <v>53</v>
      </c>
      <c r="G19" s="4" t="s">
        <v>54</v>
      </c>
      <c r="H19" s="4" t="s">
        <v>55</v>
      </c>
    </row>
    <row r="20" spans="2:8">
      <c r="B20" s="18" t="s">
        <v>41</v>
      </c>
      <c r="C20" s="18">
        <v>32</v>
      </c>
      <c r="D20" s="18">
        <v>1000000</v>
      </c>
      <c r="E20" t="b">
        <f>Table7[[#This Row],[Sueldo]]&lt;1000000</f>
        <v>0</v>
      </c>
      <c r="F20" s="19" t="b">
        <f>Table7[[#This Row],[Edad]]&gt;50</f>
        <v>0</v>
      </c>
      <c r="G20" s="19" t="b">
        <f>AND(Table7[[#This Row],[¿Sueldo &lt; 1 Palo?]],Table7[[#This Row],[¿Mayor de 50?]])</f>
        <v>0</v>
      </c>
      <c r="H20" s="19" t="str">
        <f>IF(Table7[[#This Row],[¿Es vulnerable?]], "Vulnerable", "No Vulnerable")</f>
        <v>No Vulnerable</v>
      </c>
    </row>
    <row r="21" spans="2:8">
      <c r="B21" s="19" t="s">
        <v>42</v>
      </c>
      <c r="C21" s="19">
        <v>54</v>
      </c>
      <c r="D21" s="19">
        <v>800000</v>
      </c>
      <c r="E21" t="b">
        <f>Table7[[#This Row],[Sueldo]]&lt;1000000</f>
        <v>1</v>
      </c>
      <c r="F21" s="19" t="b">
        <f>Table7[[#This Row],[Edad]]&gt;50</f>
        <v>1</v>
      </c>
      <c r="G21" s="19" t="b">
        <f>AND(Table7[[#This Row],[¿Sueldo &lt; 1 Palo?]],Table7[[#This Row],[¿Mayor de 50?]])</f>
        <v>1</v>
      </c>
      <c r="H21" s="19" t="str">
        <f>IF(Table7[[#This Row],[¿Es vulnerable?]], "Vulnerable", "No Vulnerable")</f>
        <v>Vulnerable</v>
      </c>
    </row>
    <row r="22" spans="2:8">
      <c r="B22" s="18" t="s">
        <v>43</v>
      </c>
      <c r="C22" s="18">
        <v>21</v>
      </c>
      <c r="D22" s="18">
        <v>500000</v>
      </c>
      <c r="E22" t="b">
        <f>Table7[[#This Row],[Sueldo]]&lt;1000000</f>
        <v>1</v>
      </c>
      <c r="F22" s="19" t="b">
        <f>Table7[[#This Row],[Edad]]&gt;50</f>
        <v>0</v>
      </c>
      <c r="G22" s="19" t="b">
        <f>AND(Table7[[#This Row],[¿Sueldo &lt; 1 Palo?]],Table7[[#This Row],[¿Mayor de 50?]])</f>
        <v>0</v>
      </c>
      <c r="H22" s="19" t="str">
        <f>IF(Table7[[#This Row],[¿Es vulnerable?]], "Vulnerable", "No Vulnerable")</f>
        <v>No Vulnerable</v>
      </c>
    </row>
    <row r="23" spans="2:8">
      <c r="B23" s="19" t="s">
        <v>44</v>
      </c>
      <c r="C23" s="19">
        <v>43</v>
      </c>
      <c r="D23" s="19">
        <v>4000000</v>
      </c>
      <c r="E23" t="b">
        <f>Table7[[#This Row],[Sueldo]]&lt;1000000</f>
        <v>0</v>
      </c>
      <c r="F23" s="19" t="b">
        <f>Table7[[#This Row],[Edad]]&gt;50</f>
        <v>0</v>
      </c>
      <c r="G23" s="19" t="b">
        <f>AND(Table7[[#This Row],[¿Sueldo &lt; 1 Palo?]],Table7[[#This Row],[¿Mayor de 50?]])</f>
        <v>0</v>
      </c>
      <c r="H23" s="19" t="str">
        <f>IF(Table7[[#This Row],[¿Es vulnerable?]], "Vulnerable", "No Vulnerable")</f>
        <v>No Vulnerable</v>
      </c>
    </row>
    <row r="24" spans="2:8">
      <c r="B24" s="18" t="s">
        <v>45</v>
      </c>
      <c r="C24" s="18">
        <v>32</v>
      </c>
      <c r="D24" s="18">
        <v>300000</v>
      </c>
      <c r="E24" t="b">
        <f>Table7[[#This Row],[Sueldo]]&lt;1000000</f>
        <v>1</v>
      </c>
      <c r="F24" s="19" t="b">
        <f>Table7[[#This Row],[Edad]]&gt;50</f>
        <v>0</v>
      </c>
      <c r="G24" s="19" t="b">
        <f>AND(Table7[[#This Row],[¿Sueldo &lt; 1 Palo?]],Table7[[#This Row],[¿Mayor de 50?]])</f>
        <v>0</v>
      </c>
      <c r="H24" s="19" t="str">
        <f>IF(Table7[[#This Row],[¿Es vulnerable?]], "Vulnerable", "No Vulnerable")</f>
        <v>No Vulnerable</v>
      </c>
    </row>
    <row r="25" spans="2:8">
      <c r="B25" s="19" t="s">
        <v>46</v>
      </c>
      <c r="C25" s="19">
        <v>49</v>
      </c>
      <c r="D25" s="19">
        <v>680000</v>
      </c>
      <c r="E25" t="b">
        <f>Table7[[#This Row],[Sueldo]]&lt;1000000</f>
        <v>1</v>
      </c>
      <c r="F25" s="19" t="b">
        <f>Table7[[#This Row],[Edad]]&gt;50</f>
        <v>0</v>
      </c>
      <c r="G25" s="19" t="b">
        <f>AND(Table7[[#This Row],[¿Sueldo &lt; 1 Palo?]],Table7[[#This Row],[¿Mayor de 50?]])</f>
        <v>0</v>
      </c>
      <c r="H25" s="19" t="str">
        <f>IF(Table7[[#This Row],[¿Es vulnerable?]], "Vulnerable", "No Vulnerable")</f>
        <v>No Vulnerable</v>
      </c>
    </row>
    <row r="26" spans="2:8">
      <c r="B26" s="18" t="s">
        <v>47</v>
      </c>
      <c r="C26" s="18">
        <v>27</v>
      </c>
      <c r="D26" s="18">
        <v>250000</v>
      </c>
      <c r="E26" t="b">
        <f>Table7[[#This Row],[Sueldo]]&lt;1000000</f>
        <v>1</v>
      </c>
      <c r="F26" s="19" t="b">
        <f>Table7[[#This Row],[Edad]]&gt;50</f>
        <v>0</v>
      </c>
      <c r="G26" s="19" t="b">
        <f>AND(Table7[[#This Row],[¿Sueldo &lt; 1 Palo?]],Table7[[#This Row],[¿Mayor de 50?]])</f>
        <v>0</v>
      </c>
      <c r="H26" s="19" t="str">
        <f>IF(Table7[[#This Row],[¿Es vulnerable?]], "Vulnerable", "No Vulnerable")</f>
        <v>No Vulnerable</v>
      </c>
    </row>
    <row r="27" spans="2:8">
      <c r="B27" s="19" t="s">
        <v>48</v>
      </c>
      <c r="C27" s="19">
        <v>63</v>
      </c>
      <c r="D27" s="19">
        <v>3000000</v>
      </c>
      <c r="E27" t="b">
        <f>Table7[[#This Row],[Sueldo]]&lt;1000000</f>
        <v>0</v>
      </c>
      <c r="F27" s="19" t="b">
        <f>Table7[[#This Row],[Edad]]&gt;50</f>
        <v>1</v>
      </c>
      <c r="G27" s="19" t="b">
        <f>AND(Table7[[#This Row],[¿Sueldo &lt; 1 Palo?]],Table7[[#This Row],[¿Mayor de 50?]])</f>
        <v>0</v>
      </c>
      <c r="H27" s="19" t="str">
        <f>IF(Table7[[#This Row],[¿Es vulnerable?]], "Vulnerable", "No Vulnerable")</f>
        <v>No Vulnerable</v>
      </c>
    </row>
    <row r="28" spans="2:8">
      <c r="B28" s="18" t="s">
        <v>49</v>
      </c>
      <c r="C28" s="18">
        <v>51</v>
      </c>
      <c r="D28" s="18">
        <v>240000</v>
      </c>
      <c r="E28" t="b">
        <f>Table7[[#This Row],[Sueldo]]&lt;1000000</f>
        <v>1</v>
      </c>
      <c r="F28" s="19" t="b">
        <f>Table7[[#This Row],[Edad]]&gt;50</f>
        <v>1</v>
      </c>
      <c r="G28" s="19" t="b">
        <f>AND(Table7[[#This Row],[¿Sueldo &lt; 1 Palo?]],Table7[[#This Row],[¿Mayor de 50?]])</f>
        <v>1</v>
      </c>
      <c r="H28" s="19" t="str">
        <f>IF(Table7[[#This Row],[¿Es vulnerable?]], "Vulnerable", "No Vulnerable")</f>
        <v>Vulnerable</v>
      </c>
    </row>
    <row r="29" spans="2:8">
      <c r="B29" s="20" t="s">
        <v>50</v>
      </c>
      <c r="C29" s="20">
        <v>25</v>
      </c>
      <c r="D29" s="20">
        <v>700000</v>
      </c>
      <c r="E29" t="b">
        <f>Table7[[#This Row],[Sueldo]]&lt;1000000</f>
        <v>1</v>
      </c>
      <c r="F29" s="19" t="b">
        <f>Table7[[#This Row],[Edad]]&gt;50</f>
        <v>0</v>
      </c>
      <c r="G29" s="19" t="b">
        <f>AND(Table7[[#This Row],[¿Sueldo &lt; 1 Palo?]],Table7[[#This Row],[¿Mayor de 50?]])</f>
        <v>0</v>
      </c>
      <c r="H29" s="19" t="str">
        <f>IF(Table7[[#This Row],[¿Es vulnerable?]], "Vulnerable", "No Vulnerable")</f>
        <v>No Vulnerable</v>
      </c>
    </row>
    <row r="31" spans="2:8">
      <c r="B31" s="16" t="s">
        <v>56</v>
      </c>
    </row>
    <row r="33" spans="2:5">
      <c r="B33" s="17" t="s">
        <v>38</v>
      </c>
      <c r="C33" s="17" t="s">
        <v>39</v>
      </c>
      <c r="D33" s="17" t="s">
        <v>40</v>
      </c>
      <c r="E33" t="s">
        <v>55</v>
      </c>
    </row>
    <row r="34" spans="2:5">
      <c r="B34" s="18" t="s">
        <v>41</v>
      </c>
      <c r="C34" s="18">
        <v>32</v>
      </c>
      <c r="D34" s="18">
        <v>1000000</v>
      </c>
      <c r="E34" t="str">
        <f>IF(AND(Table79[[#This Row],[Sueldo]]&lt;1000000, Table79[[#This Row],[Edad]]&gt;50),"Vulnerable", "No Vulnerable")</f>
        <v>No Vulnerable</v>
      </c>
    </row>
    <row r="35" spans="2:5">
      <c r="B35" s="19" t="s">
        <v>42</v>
      </c>
      <c r="C35" s="19">
        <v>54</v>
      </c>
      <c r="D35" s="19">
        <v>800000</v>
      </c>
      <c r="E35" t="str">
        <f>IF(AND(Table79[[#This Row],[Sueldo]]&lt;1000000, Table79[[#This Row],[Edad]]&gt;50),"Vulnerable", "No Vulnerable")</f>
        <v>Vulnerable</v>
      </c>
    </row>
    <row r="36" spans="2:5">
      <c r="B36" s="18" t="s">
        <v>43</v>
      </c>
      <c r="C36" s="18">
        <v>21</v>
      </c>
      <c r="D36" s="18">
        <v>500000</v>
      </c>
      <c r="E36" t="str">
        <f>IF(AND(Table79[[#This Row],[Sueldo]]&lt;1000000, Table79[[#This Row],[Edad]]&gt;50),"Vulnerable", "No Vulnerable")</f>
        <v>No Vulnerable</v>
      </c>
    </row>
    <row r="37" spans="2:5">
      <c r="B37" s="19" t="s">
        <v>44</v>
      </c>
      <c r="C37" s="19">
        <v>43</v>
      </c>
      <c r="D37" s="19">
        <v>4000000</v>
      </c>
      <c r="E37" t="str">
        <f>IF(AND(Table79[[#This Row],[Sueldo]]&lt;1000000, Table79[[#This Row],[Edad]]&gt;50),"Vulnerable", "No Vulnerable")</f>
        <v>No Vulnerable</v>
      </c>
    </row>
    <row r="38" spans="2:5">
      <c r="B38" s="18" t="s">
        <v>45</v>
      </c>
      <c r="C38" s="18">
        <v>32</v>
      </c>
      <c r="D38" s="18">
        <v>300000</v>
      </c>
      <c r="E38" t="str">
        <f>IF(AND(Table79[[#This Row],[Sueldo]]&lt;1000000, Table79[[#This Row],[Edad]]&gt;50),"Vulnerable", "No Vulnerable")</f>
        <v>No Vulnerable</v>
      </c>
    </row>
    <row r="39" spans="2:5">
      <c r="B39" s="19" t="s">
        <v>46</v>
      </c>
      <c r="C39" s="19">
        <v>49</v>
      </c>
      <c r="D39" s="19">
        <v>680000</v>
      </c>
      <c r="E39" t="str">
        <f>IF(AND(Table79[[#This Row],[Sueldo]]&lt;1000000, Table79[[#This Row],[Edad]]&gt;50),"Vulnerable", "No Vulnerable")</f>
        <v>No Vulnerable</v>
      </c>
    </row>
    <row r="40" spans="2:5">
      <c r="B40" s="18" t="s">
        <v>47</v>
      </c>
      <c r="C40" s="18">
        <v>27</v>
      </c>
      <c r="D40" s="18">
        <v>250000</v>
      </c>
      <c r="E40" t="str">
        <f>IF(AND(Table79[[#This Row],[Sueldo]]&lt;1000000, Table79[[#This Row],[Edad]]&gt;50),"Vulnerable", "No Vulnerable")</f>
        <v>No Vulnerable</v>
      </c>
    </row>
    <row r="41" spans="2:5">
      <c r="B41" s="19" t="s">
        <v>48</v>
      </c>
      <c r="C41" s="19">
        <v>63</v>
      </c>
      <c r="D41" s="19">
        <v>3000000</v>
      </c>
      <c r="E41" t="str">
        <f>IF(AND(Table79[[#This Row],[Sueldo]]&lt;1000000, Table79[[#This Row],[Edad]]&gt;50),"Vulnerable", "No Vulnerable")</f>
        <v>No Vulnerable</v>
      </c>
    </row>
    <row r="42" spans="2:5">
      <c r="B42" s="18" t="s">
        <v>49</v>
      </c>
      <c r="C42" s="18">
        <v>51</v>
      </c>
      <c r="D42" s="18">
        <v>240000</v>
      </c>
      <c r="E42" t="str">
        <f>IF(AND(Table79[[#This Row],[Sueldo]]&lt;1000000, Table79[[#This Row],[Edad]]&gt;50),"Vulnerable", "No Vulnerable")</f>
        <v>Vulnerable</v>
      </c>
    </row>
    <row r="43" spans="2:5">
      <c r="B43" s="20" t="s">
        <v>50</v>
      </c>
      <c r="C43" s="20">
        <v>25</v>
      </c>
      <c r="D43" s="20">
        <v>700000</v>
      </c>
      <c r="E43" t="str">
        <f>IF(AND(Table79[[#This Row],[Sueldo]]&lt;1000000, Table79[[#This Row],[Edad]]&gt;50),"Vulnerable", "No Vulnerable")</f>
        <v>No Vulnerable</v>
      </c>
    </row>
    <row r="45" spans="2:5">
      <c r="B45" s="16" t="s">
        <v>57</v>
      </c>
    </row>
    <row r="46" spans="2:5">
      <c r="B46" t="s">
        <v>58</v>
      </c>
    </row>
    <row r="47" spans="2:5">
      <c r="B47" t="s">
        <v>59</v>
      </c>
    </row>
    <row r="49" spans="2:5">
      <c r="B49" s="17" t="s">
        <v>38</v>
      </c>
      <c r="C49" s="17" t="s">
        <v>39</v>
      </c>
      <c r="D49" s="17" t="s">
        <v>40</v>
      </c>
      <c r="E49" t="s">
        <v>55</v>
      </c>
    </row>
    <row r="50" spans="2:5">
      <c r="B50" s="18" t="s">
        <v>41</v>
      </c>
      <c r="C50" s="18">
        <v>32</v>
      </c>
      <c r="D50" s="18">
        <v>1000000</v>
      </c>
      <c r="E50" t="str">
        <f>IF(Table7910[[#This Row],[Sueldo]]&lt;1000000, IF(Table7910[[#This Row],[Edad]]&gt;50, "Vulnerable", "No Vulnerable"), "No Vulnerable")</f>
        <v>No Vulnerable</v>
      </c>
    </row>
    <row r="51" spans="2:5">
      <c r="B51" s="19" t="s">
        <v>42</v>
      </c>
      <c r="C51" s="19">
        <v>54</v>
      </c>
      <c r="D51" s="19">
        <v>800000</v>
      </c>
      <c r="E51" t="str">
        <f>IF(Table7910[[#This Row],[Sueldo]]&lt;1000000, IF(Table7910[[#This Row],[Edad]]&gt;50, "Vulnerable", "No Vulnerable"), "No Vulnerable")</f>
        <v>Vulnerable</v>
      </c>
    </row>
    <row r="52" spans="2:5">
      <c r="B52" s="18" t="s">
        <v>43</v>
      </c>
      <c r="C52" s="18">
        <v>21</v>
      </c>
      <c r="D52" s="18">
        <v>500000</v>
      </c>
      <c r="E52" t="str">
        <f>IF(Table7910[[#This Row],[Sueldo]]&lt;1000000, IF(Table7910[[#This Row],[Edad]]&gt;50, "Vulnerable", "No Vulnerable"), "No Vulnerable")</f>
        <v>No Vulnerable</v>
      </c>
    </row>
    <row r="53" spans="2:5">
      <c r="B53" s="19" t="s">
        <v>44</v>
      </c>
      <c r="C53" s="19">
        <v>43</v>
      </c>
      <c r="D53" s="19">
        <v>4000000</v>
      </c>
      <c r="E53" t="str">
        <f>IF(Table7910[[#This Row],[Sueldo]]&lt;1000000, IF(Table7910[[#This Row],[Edad]]&gt;50, "Vulnerable", "No Vulnerable"), "No Vulnerable")</f>
        <v>No Vulnerable</v>
      </c>
    </row>
    <row r="54" spans="2:5">
      <c r="B54" s="18" t="s">
        <v>45</v>
      </c>
      <c r="C54" s="18">
        <v>32</v>
      </c>
      <c r="D54" s="18">
        <v>300000</v>
      </c>
      <c r="E54" t="str">
        <f>IF(Table7910[[#This Row],[Sueldo]]&lt;1000000, IF(Table7910[[#This Row],[Edad]]&gt;50, "Vulnerable", "No Vulnerable"), "No Vulnerable")</f>
        <v>No Vulnerable</v>
      </c>
    </row>
    <row r="55" spans="2:5">
      <c r="B55" s="19" t="s">
        <v>46</v>
      </c>
      <c r="C55" s="19">
        <v>49</v>
      </c>
      <c r="D55" s="19">
        <v>680000</v>
      </c>
      <c r="E55" t="str">
        <f>IF(Table7910[[#This Row],[Sueldo]]&lt;1000000, IF(Table7910[[#This Row],[Edad]]&gt;50, "Vulnerable", "No Vulnerable"), "No Vulnerable")</f>
        <v>No Vulnerable</v>
      </c>
    </row>
    <row r="56" spans="2:5">
      <c r="B56" s="18" t="s">
        <v>47</v>
      </c>
      <c r="C56" s="18">
        <v>27</v>
      </c>
      <c r="D56" s="18">
        <v>250000</v>
      </c>
      <c r="E56" t="str">
        <f>IF(Table7910[[#This Row],[Sueldo]]&lt;1000000, IF(Table7910[[#This Row],[Edad]]&gt;50, "Vulnerable", "No Vulnerable"), "No Vulnerable")</f>
        <v>No Vulnerable</v>
      </c>
    </row>
    <row r="57" spans="2:5">
      <c r="B57" s="19" t="s">
        <v>48</v>
      </c>
      <c r="C57" s="19">
        <v>63</v>
      </c>
      <c r="D57" s="19">
        <v>3000000</v>
      </c>
      <c r="E57" t="str">
        <f>IF(Table7910[[#This Row],[Sueldo]]&lt;1000000, IF(Table7910[[#This Row],[Edad]]&gt;50, "Vulnerable", "No Vulnerable"), "No Vulnerable")</f>
        <v>No Vulnerable</v>
      </c>
    </row>
    <row r="58" spans="2:5">
      <c r="B58" s="18" t="s">
        <v>49</v>
      </c>
      <c r="C58" s="18">
        <v>51</v>
      </c>
      <c r="D58" s="18">
        <v>240000</v>
      </c>
      <c r="E58" t="str">
        <f>IF(Table7910[[#This Row],[Sueldo]]&lt;1000000, IF(Table7910[[#This Row],[Edad]]&gt;50, "Vulnerable", "No Vulnerable"), "No Vulnerable")</f>
        <v>Vulnerable</v>
      </c>
    </row>
    <row r="59" spans="2:5">
      <c r="B59" s="20" t="s">
        <v>50</v>
      </c>
      <c r="C59" s="20">
        <v>25</v>
      </c>
      <c r="D59" s="20">
        <v>700000</v>
      </c>
      <c r="E59" t="str">
        <f>IF(Table7910[[#This Row],[Sueldo]]&lt;1000000, IF(Table7910[[#This Row],[Edad]]&gt;50, "Vulnerable", "No Vulnerable"), "No Vulnerable")</f>
        <v>No Vulnerable</v>
      </c>
    </row>
    <row r="61" spans="2:5">
      <c r="B61" s="16" t="s">
        <v>60</v>
      </c>
    </row>
    <row r="62" spans="2:5">
      <c r="B62" t="s">
        <v>61</v>
      </c>
    </row>
    <row r="64" spans="2:5">
      <c r="B64" s="17" t="s">
        <v>38</v>
      </c>
      <c r="C64" s="17" t="s">
        <v>39</v>
      </c>
      <c r="D64" s="17" t="s">
        <v>40</v>
      </c>
      <c r="E64" t="s">
        <v>55</v>
      </c>
    </row>
    <row r="65" spans="2:5">
      <c r="B65" s="18" t="s">
        <v>41</v>
      </c>
      <c r="C65" s="18">
        <v>32</v>
      </c>
      <c r="D65" s="18">
        <v>1000000</v>
      </c>
      <c r="E65" t="str">
        <f>IF(Table791011[[#This Row],[Edad]]&gt;50, IF(Table791011[[#This Row],[Sueldo]]&lt;1000000, "Vulnerable", "No Vulnerable"), "No Vulnerable")</f>
        <v>No Vulnerable</v>
      </c>
    </row>
    <row r="66" spans="2:5">
      <c r="B66" s="19" t="s">
        <v>42</v>
      </c>
      <c r="C66" s="19">
        <v>54</v>
      </c>
      <c r="D66" s="19">
        <v>800000</v>
      </c>
      <c r="E66" t="str">
        <f>IF(Table791011[[#This Row],[Edad]]&gt;50, IF(Table791011[[#This Row],[Sueldo]]&lt;1000000, "Vulnerable", "No Vulnerable"), "No Vulnerable")</f>
        <v>Vulnerable</v>
      </c>
    </row>
    <row r="67" spans="2:5">
      <c r="B67" s="18" t="s">
        <v>43</v>
      </c>
      <c r="C67" s="18">
        <v>21</v>
      </c>
      <c r="D67" s="18">
        <v>500000</v>
      </c>
      <c r="E67" t="str">
        <f>IF(Table791011[[#This Row],[Edad]]&gt;50, IF(Table791011[[#This Row],[Sueldo]]&lt;1000000, "Vulnerable", "No Vulnerable"), "No Vulnerable")</f>
        <v>No Vulnerable</v>
      </c>
    </row>
    <row r="68" spans="2:5">
      <c r="B68" s="19" t="s">
        <v>44</v>
      </c>
      <c r="C68" s="19">
        <v>43</v>
      </c>
      <c r="D68" s="19">
        <v>4000000</v>
      </c>
      <c r="E68" t="str">
        <f>IF(Table791011[[#This Row],[Edad]]&gt;50, IF(Table791011[[#This Row],[Sueldo]]&lt;1000000, "Vulnerable", "No Vulnerable"), "No Vulnerable")</f>
        <v>No Vulnerable</v>
      </c>
    </row>
    <row r="69" spans="2:5">
      <c r="B69" s="18" t="s">
        <v>45</v>
      </c>
      <c r="C69" s="18">
        <v>32</v>
      </c>
      <c r="D69" s="18">
        <v>300000</v>
      </c>
      <c r="E69" t="str">
        <f>IF(Table791011[[#This Row],[Edad]]&gt;50, IF(Table791011[[#This Row],[Sueldo]]&lt;1000000, "Vulnerable", "No Vulnerable"), "No Vulnerable")</f>
        <v>No Vulnerable</v>
      </c>
    </row>
    <row r="70" spans="2:5">
      <c r="B70" s="19" t="s">
        <v>46</v>
      </c>
      <c r="C70" s="19">
        <v>49</v>
      </c>
      <c r="D70" s="19">
        <v>680000</v>
      </c>
      <c r="E70" t="str">
        <f>IF(Table791011[[#This Row],[Edad]]&gt;50, IF(Table791011[[#This Row],[Sueldo]]&lt;1000000, "Vulnerable", "No Vulnerable"), "No Vulnerable")</f>
        <v>No Vulnerable</v>
      </c>
    </row>
    <row r="71" spans="2:5">
      <c r="B71" s="18" t="s">
        <v>47</v>
      </c>
      <c r="C71" s="18">
        <v>27</v>
      </c>
      <c r="D71" s="18">
        <v>250000</v>
      </c>
      <c r="E71" t="str">
        <f>IF(Table791011[[#This Row],[Edad]]&gt;50, IF(Table791011[[#This Row],[Sueldo]]&lt;1000000, "Vulnerable", "No Vulnerable"), "No Vulnerable")</f>
        <v>No Vulnerable</v>
      </c>
    </row>
    <row r="72" spans="2:5">
      <c r="B72" s="19" t="s">
        <v>48</v>
      </c>
      <c r="C72" s="19">
        <v>63</v>
      </c>
      <c r="D72" s="19">
        <v>3000000</v>
      </c>
      <c r="E72" t="str">
        <f>IF(Table791011[[#This Row],[Edad]]&gt;50, IF(Table791011[[#This Row],[Sueldo]]&lt;1000000, "Vulnerable", "No Vulnerable"), "No Vulnerable")</f>
        <v>No Vulnerable</v>
      </c>
    </row>
    <row r="73" spans="2:5">
      <c r="B73" s="18" t="s">
        <v>49</v>
      </c>
      <c r="C73" s="18">
        <v>51</v>
      </c>
      <c r="D73" s="18">
        <v>240000</v>
      </c>
      <c r="E73" t="str">
        <f>IF(Table791011[[#This Row],[Edad]]&gt;50, IF(Table791011[[#This Row],[Sueldo]]&lt;1000000, "Vulnerable", "No Vulnerable"), "No Vulnerable")</f>
        <v>Vulnerable</v>
      </c>
    </row>
    <row r="74" spans="2:5">
      <c r="B74" s="20" t="s">
        <v>50</v>
      </c>
      <c r="C74" s="20">
        <v>25</v>
      </c>
      <c r="D74" s="20">
        <v>700000</v>
      </c>
      <c r="E74" t="str">
        <f>IF(Table791011[[#This Row],[Edad]]&gt;50, IF(Table791011[[#This Row],[Sueldo]]&lt;1000000, "Vulnerable", "No Vulnerable"), "No Vulnerable")</f>
        <v>No Vulnerable</v>
      </c>
    </row>
    <row r="76" spans="2:5">
      <c r="B76" s="4" t="s">
        <v>62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Juan Flores Gutierrez</cp:lastModifiedBy>
  <cp:revision/>
  <dcterms:created xsi:type="dcterms:W3CDTF">2025-05-03T16:37:27Z</dcterms:created>
  <dcterms:modified xsi:type="dcterms:W3CDTF">2025-05-03T20:24:16Z</dcterms:modified>
  <cp:category/>
  <cp:contentStatus/>
</cp:coreProperties>
</file>