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omments2.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showInkAnnotation="0" autoCompressPictures="0"/>
  <mc:AlternateContent xmlns:mc="http://schemas.openxmlformats.org/markup-compatibility/2006">
    <mc:Choice Requires="x15">
      <x15ac:absPath xmlns:x15ac="http://schemas.microsoft.com/office/spreadsheetml/2010/11/ac" url="https://d.docs.live.net/93f6632502a39d0d/Documentos/Dipl Hidrogeo/2022/Software/"/>
    </mc:Choice>
  </mc:AlternateContent>
  <xr:revisionPtr revIDLastSave="14" documentId="8_{938EF40F-072A-4B56-A02F-FBC7591E3478}" xr6:coauthVersionLast="47" xr6:coauthVersionMax="47" xr10:uidLastSave="{018F59ED-7832-40F9-B8C9-EE544B8018C6}"/>
  <bookViews>
    <workbookView xWindow="-108" yWindow="-108" windowWidth="23256" windowHeight="12576" tabRatio="553" activeTab="1" xr2:uid="{00000000-000D-0000-FFFF-FFFF00000000}"/>
  </bookViews>
  <sheets>
    <sheet name="Data input" sheetId="1" r:id="rId1"/>
    <sheet name="Piper Plot" sheetId="2" r:id="rId2"/>
    <sheet name="Grid template" sheetId="15" r:id="rId3"/>
    <sheet name="more info" sheetId="16" r:id="rId4"/>
  </sheets>
  <definedNames>
    <definedName name="_xlnm.Print_Area" localSheetId="1">'Piper Plot'!$A$1:$F$31</definedName>
    <definedName name="Series_1">'Data input'!$B$2</definedName>
    <definedName name="Series_10">'Data input'!$B$452</definedName>
    <definedName name="Series_2">'Data input'!$B$52</definedName>
    <definedName name="Series_3">'Data input'!$B$102</definedName>
    <definedName name="Series_4">'Data input'!$B$152</definedName>
    <definedName name="Series_5">'Data input'!$B$202</definedName>
    <definedName name="Series_6">'Data input'!$B$252</definedName>
    <definedName name="Series_7">'Data input'!$B$302</definedName>
    <definedName name="Series_8">'Data input'!$B$352</definedName>
    <definedName name="Series_9">'Data input'!$B$402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6" i="2" l="1"/>
  <c r="T44" i="15"/>
  <c r="T45" i="15"/>
  <c r="T46" i="15"/>
  <c r="T47" i="15"/>
  <c r="T48" i="15"/>
  <c r="T49" i="15"/>
  <c r="T50" i="15"/>
  <c r="T51" i="15"/>
  <c r="T43" i="15"/>
  <c r="T24" i="15"/>
  <c r="T25" i="15"/>
  <c r="T26" i="15"/>
  <c r="T27" i="15"/>
  <c r="T28" i="15"/>
  <c r="T29" i="15"/>
  <c r="T30" i="15"/>
  <c r="T31" i="15"/>
  <c r="T23" i="15"/>
  <c r="AI18" i="15"/>
  <c r="AI19" i="15"/>
  <c r="AI20" i="15"/>
  <c r="AI21" i="15"/>
  <c r="AI23" i="15"/>
  <c r="AI24" i="15"/>
  <c r="AI25" i="15"/>
  <c r="AI26" i="15"/>
  <c r="AI27" i="15"/>
  <c r="AI28" i="15"/>
  <c r="AI14" i="15"/>
  <c r="AI15" i="15"/>
  <c r="AI16" i="15"/>
  <c r="AI13" i="15"/>
  <c r="AI3" i="15"/>
  <c r="AI4" i="15"/>
  <c r="AI5" i="15"/>
  <c r="AI2" i="15"/>
  <c r="X4" i="15"/>
  <c r="T223" i="15"/>
  <c r="S223" i="15"/>
  <c r="R223" i="15" s="1"/>
  <c r="AJ7" i="15"/>
  <c r="AK4" i="15"/>
  <c r="AL4" i="15" s="1"/>
  <c r="Z145" i="15"/>
  <c r="Z148" i="15"/>
  <c r="Z151" i="15"/>
  <c r="Z154" i="15"/>
  <c r="Z157" i="15"/>
  <c r="Z160" i="15"/>
  <c r="Z163" i="15"/>
  <c r="Z166" i="15"/>
  <c r="Z142" i="15"/>
  <c r="AA231" i="15"/>
  <c r="AA234" i="15"/>
  <c r="AA237" i="15"/>
  <c r="AA240" i="15"/>
  <c r="AA243" i="15"/>
  <c r="AA246" i="15"/>
  <c r="AA249" i="15"/>
  <c r="AA252" i="15"/>
  <c r="AA228" i="15"/>
  <c r="Z204" i="15"/>
  <c r="Z207" i="15"/>
  <c r="Z210" i="15"/>
  <c r="Z213" i="15"/>
  <c r="Z216" i="15"/>
  <c r="Z219" i="15"/>
  <c r="Z222" i="15"/>
  <c r="Z225" i="15"/>
  <c r="Z201" i="15"/>
  <c r="AB177" i="15"/>
  <c r="AB180" i="15"/>
  <c r="AB183" i="15"/>
  <c r="AB186" i="15"/>
  <c r="AB189" i="15"/>
  <c r="AB192" i="15"/>
  <c r="AB195" i="15"/>
  <c r="AB198" i="15"/>
  <c r="AB174" i="15"/>
  <c r="AA118" i="15"/>
  <c r="AA121" i="15"/>
  <c r="AA124" i="15"/>
  <c r="AA127" i="15"/>
  <c r="AA130" i="15"/>
  <c r="AA133" i="15"/>
  <c r="AA136" i="15"/>
  <c r="AA139" i="15"/>
  <c r="AA115" i="15"/>
  <c r="Z91" i="15"/>
  <c r="Z94" i="15"/>
  <c r="Z97" i="15"/>
  <c r="Z100" i="15"/>
  <c r="Z103" i="15"/>
  <c r="Z106" i="15"/>
  <c r="Z109" i="15"/>
  <c r="Z112" i="15"/>
  <c r="Z88" i="15"/>
  <c r="AA61" i="15"/>
  <c r="AA64" i="15"/>
  <c r="AA67" i="15"/>
  <c r="AA70" i="15"/>
  <c r="AA73" i="15"/>
  <c r="AA76" i="15"/>
  <c r="AA79" i="15"/>
  <c r="AA82" i="15"/>
  <c r="AA58" i="15"/>
  <c r="Z34" i="15"/>
  <c r="Z37" i="15"/>
  <c r="Z40" i="15"/>
  <c r="Z43" i="15"/>
  <c r="Z46" i="15"/>
  <c r="Z49" i="15"/>
  <c r="Z52" i="15"/>
  <c r="Z55" i="15"/>
  <c r="Z31" i="15"/>
  <c r="AB7" i="15"/>
  <c r="AB10" i="15"/>
  <c r="AB13" i="15"/>
  <c r="AB16" i="15"/>
  <c r="AB19" i="15"/>
  <c r="AB22" i="15"/>
  <c r="AB25" i="15"/>
  <c r="AB28" i="15"/>
  <c r="AB4" i="15"/>
  <c r="X11" i="15"/>
  <c r="AB235" i="15"/>
  <c r="AK14" i="15"/>
  <c r="O3" i="1"/>
  <c r="P3" i="1"/>
  <c r="Q3" i="1"/>
  <c r="R3" i="1"/>
  <c r="BD2" i="1"/>
  <c r="T3" i="1"/>
  <c r="U3" i="1"/>
  <c r="W3" i="1"/>
  <c r="BG2" i="1"/>
  <c r="X4" i="1" s="1"/>
  <c r="X3" i="1"/>
  <c r="Y3" i="1"/>
  <c r="O4" i="1"/>
  <c r="P4" i="1"/>
  <c r="Q4" i="1"/>
  <c r="R4" i="1"/>
  <c r="T4" i="1"/>
  <c r="U4" i="1"/>
  <c r="W4" i="1"/>
  <c r="Z4" i="1" s="1"/>
  <c r="Y4" i="1"/>
  <c r="O5" i="1"/>
  <c r="P5" i="1"/>
  <c r="Q5" i="1"/>
  <c r="S5" i="1" s="1"/>
  <c r="R5" i="1"/>
  <c r="T5" i="1"/>
  <c r="V5" i="1" s="1"/>
  <c r="U5" i="1"/>
  <c r="W5" i="1"/>
  <c r="Y5" i="1"/>
  <c r="X5" i="1"/>
  <c r="O6" i="1"/>
  <c r="P6" i="1"/>
  <c r="Q6" i="1"/>
  <c r="R6" i="1"/>
  <c r="T6" i="1"/>
  <c r="U6" i="1"/>
  <c r="W6" i="1"/>
  <c r="X6" i="1"/>
  <c r="Y6" i="1"/>
  <c r="O7" i="1"/>
  <c r="P7" i="1"/>
  <c r="Q7" i="1"/>
  <c r="S7" i="1" s="1"/>
  <c r="R7" i="1"/>
  <c r="T7" i="1"/>
  <c r="V7" i="1" s="1"/>
  <c r="U7" i="1"/>
  <c r="W7" i="1"/>
  <c r="Z7" i="1" s="1"/>
  <c r="Y7" i="1"/>
  <c r="X7" i="1"/>
  <c r="O8" i="1"/>
  <c r="P8" i="1"/>
  <c r="Q8" i="1"/>
  <c r="R8" i="1"/>
  <c r="S8" i="1" s="1"/>
  <c r="AA8" i="1" s="1"/>
  <c r="T8" i="1"/>
  <c r="U8" i="1"/>
  <c r="X8" i="1"/>
  <c r="W8" i="1"/>
  <c r="Z8" i="1" s="1"/>
  <c r="Y8" i="1"/>
  <c r="O9" i="1"/>
  <c r="P9" i="1"/>
  <c r="Q9" i="1"/>
  <c r="S9" i="1" s="1"/>
  <c r="R9" i="1"/>
  <c r="T9" i="1"/>
  <c r="U9" i="1"/>
  <c r="X9" i="1"/>
  <c r="W9" i="1"/>
  <c r="Y9" i="1"/>
  <c r="O10" i="1"/>
  <c r="P10" i="1"/>
  <c r="Q10" i="1"/>
  <c r="R10" i="1"/>
  <c r="T10" i="1"/>
  <c r="U10" i="1"/>
  <c r="W10" i="1"/>
  <c r="Y10" i="1"/>
  <c r="X10" i="1"/>
  <c r="O11" i="1"/>
  <c r="P11" i="1"/>
  <c r="Q11" i="1"/>
  <c r="R11" i="1"/>
  <c r="T11" i="1"/>
  <c r="V11" i="1" s="1"/>
  <c r="U11" i="1"/>
  <c r="W11" i="1"/>
  <c r="Y11" i="1"/>
  <c r="X11" i="1"/>
  <c r="O12" i="1"/>
  <c r="P12" i="1"/>
  <c r="Q12" i="1"/>
  <c r="R12" i="1"/>
  <c r="T12" i="1"/>
  <c r="U12" i="1"/>
  <c r="W12" i="1"/>
  <c r="Y12" i="1"/>
  <c r="X12" i="1"/>
  <c r="O13" i="1"/>
  <c r="P13" i="1"/>
  <c r="Q13" i="1"/>
  <c r="S13" i="1" s="1"/>
  <c r="R13" i="1"/>
  <c r="T13" i="1"/>
  <c r="U13" i="1"/>
  <c r="W13" i="1"/>
  <c r="X13" i="1"/>
  <c r="Y13" i="1"/>
  <c r="Z13" i="1"/>
  <c r="O14" i="1"/>
  <c r="P14" i="1"/>
  <c r="Q14" i="1"/>
  <c r="R14" i="1"/>
  <c r="T14" i="1"/>
  <c r="U14" i="1"/>
  <c r="W14" i="1"/>
  <c r="Y14" i="1"/>
  <c r="X14" i="1"/>
  <c r="O15" i="1"/>
  <c r="P15" i="1"/>
  <c r="Q15" i="1"/>
  <c r="R15" i="1"/>
  <c r="T15" i="1"/>
  <c r="U15" i="1"/>
  <c r="W15" i="1"/>
  <c r="Y15" i="1"/>
  <c r="X15" i="1"/>
  <c r="O16" i="1"/>
  <c r="P16" i="1"/>
  <c r="Q16" i="1"/>
  <c r="R16" i="1"/>
  <c r="T16" i="1"/>
  <c r="U16" i="1"/>
  <c r="W16" i="1"/>
  <c r="Z16" i="1" s="1"/>
  <c r="Y16" i="1"/>
  <c r="X16" i="1"/>
  <c r="O17" i="1"/>
  <c r="P17" i="1"/>
  <c r="Q17" i="1"/>
  <c r="R17" i="1"/>
  <c r="T17" i="1"/>
  <c r="U17" i="1"/>
  <c r="W17" i="1"/>
  <c r="Z17" i="1" s="1"/>
  <c r="Y17" i="1"/>
  <c r="X17" i="1"/>
  <c r="O18" i="1"/>
  <c r="P18" i="1"/>
  <c r="Q18" i="1"/>
  <c r="R18" i="1"/>
  <c r="T18" i="1"/>
  <c r="V18" i="1" s="1"/>
  <c r="U18" i="1"/>
  <c r="X18" i="1"/>
  <c r="W18" i="1"/>
  <c r="Y18" i="1"/>
  <c r="O19" i="1"/>
  <c r="P19" i="1"/>
  <c r="Q19" i="1"/>
  <c r="R19" i="1"/>
  <c r="T19" i="1"/>
  <c r="V19" i="1" s="1"/>
  <c r="U19" i="1"/>
  <c r="W19" i="1"/>
  <c r="Z19" i="1" s="1"/>
  <c r="AB19" i="1" s="1"/>
  <c r="Y19" i="1"/>
  <c r="X19" i="1"/>
  <c r="O20" i="1"/>
  <c r="P20" i="1"/>
  <c r="Q20" i="1"/>
  <c r="R20" i="1"/>
  <c r="T20" i="1"/>
  <c r="U20" i="1"/>
  <c r="W20" i="1"/>
  <c r="X20" i="1"/>
  <c r="Y20" i="1"/>
  <c r="Z20" i="1" s="1"/>
  <c r="O21" i="1"/>
  <c r="P21" i="1"/>
  <c r="Q21" i="1"/>
  <c r="S21" i="1" s="1"/>
  <c r="R21" i="1"/>
  <c r="T21" i="1"/>
  <c r="U21" i="1"/>
  <c r="X21" i="1"/>
  <c r="W21" i="1"/>
  <c r="Y21" i="1"/>
  <c r="O22" i="1"/>
  <c r="P22" i="1"/>
  <c r="Q22" i="1"/>
  <c r="R22" i="1"/>
  <c r="T22" i="1"/>
  <c r="U22" i="1"/>
  <c r="W22" i="1"/>
  <c r="Y22" i="1"/>
  <c r="X22" i="1"/>
  <c r="O23" i="1"/>
  <c r="P23" i="1"/>
  <c r="Q23" i="1"/>
  <c r="R23" i="1"/>
  <c r="T23" i="1"/>
  <c r="V23" i="1" s="1"/>
  <c r="U23" i="1"/>
  <c r="W23" i="1"/>
  <c r="Z23" i="1" s="1"/>
  <c r="Y23" i="1"/>
  <c r="X23" i="1"/>
  <c r="O24" i="1"/>
  <c r="P24" i="1"/>
  <c r="Q24" i="1"/>
  <c r="R24" i="1"/>
  <c r="S24" i="1" s="1"/>
  <c r="T24" i="1"/>
  <c r="U24" i="1"/>
  <c r="X24" i="1"/>
  <c r="W24" i="1"/>
  <c r="Y24" i="1"/>
  <c r="O25" i="1"/>
  <c r="P25" i="1"/>
  <c r="Q25" i="1"/>
  <c r="R25" i="1"/>
  <c r="T25" i="1"/>
  <c r="U25" i="1"/>
  <c r="X25" i="1"/>
  <c r="W25" i="1"/>
  <c r="Y25" i="1"/>
  <c r="Z25" i="1" s="1"/>
  <c r="O26" i="1"/>
  <c r="P26" i="1"/>
  <c r="Q26" i="1"/>
  <c r="R26" i="1"/>
  <c r="T26" i="1"/>
  <c r="V26" i="1" s="1"/>
  <c r="U26" i="1"/>
  <c r="W26" i="1"/>
  <c r="Y26" i="1"/>
  <c r="X26" i="1"/>
  <c r="O27" i="1"/>
  <c r="P27" i="1"/>
  <c r="Q27" i="1"/>
  <c r="R27" i="1"/>
  <c r="T27" i="1"/>
  <c r="U27" i="1"/>
  <c r="W27" i="1"/>
  <c r="Y27" i="1"/>
  <c r="X27" i="1"/>
  <c r="O28" i="1"/>
  <c r="P28" i="1"/>
  <c r="Q28" i="1"/>
  <c r="S28" i="1" s="1"/>
  <c r="R28" i="1"/>
  <c r="T28" i="1"/>
  <c r="U28" i="1"/>
  <c r="W28" i="1"/>
  <c r="X28" i="1"/>
  <c r="Y28" i="1"/>
  <c r="O29" i="1"/>
  <c r="P29" i="1"/>
  <c r="Q29" i="1"/>
  <c r="R29" i="1"/>
  <c r="S29" i="1"/>
  <c r="T29" i="1"/>
  <c r="U29" i="1"/>
  <c r="W29" i="1"/>
  <c r="Y29" i="1"/>
  <c r="X29" i="1"/>
  <c r="O30" i="1"/>
  <c r="P30" i="1"/>
  <c r="Q30" i="1"/>
  <c r="R30" i="1"/>
  <c r="T30" i="1"/>
  <c r="U30" i="1"/>
  <c r="X30" i="1"/>
  <c r="W30" i="1"/>
  <c r="Y30" i="1"/>
  <c r="O31" i="1"/>
  <c r="P31" i="1"/>
  <c r="Q31" i="1"/>
  <c r="R31" i="1"/>
  <c r="T31" i="1"/>
  <c r="U31" i="1"/>
  <c r="W31" i="1"/>
  <c r="Z31" i="1" s="1"/>
  <c r="X31" i="1"/>
  <c r="Y31" i="1"/>
  <c r="O32" i="1"/>
  <c r="P32" i="1"/>
  <c r="Q32" i="1"/>
  <c r="R32" i="1"/>
  <c r="S32" i="1"/>
  <c r="T32" i="1"/>
  <c r="V32" i="1" s="1"/>
  <c r="U32" i="1"/>
  <c r="W32" i="1"/>
  <c r="X32" i="1"/>
  <c r="AB32" i="1" s="1"/>
  <c r="Y32" i="1"/>
  <c r="Z32" i="1"/>
  <c r="O33" i="1"/>
  <c r="P33" i="1"/>
  <c r="Q33" i="1"/>
  <c r="R33" i="1"/>
  <c r="T33" i="1"/>
  <c r="U33" i="1"/>
  <c r="X33" i="1"/>
  <c r="W33" i="1"/>
  <c r="Y33" i="1"/>
  <c r="O34" i="1"/>
  <c r="P34" i="1"/>
  <c r="Q34" i="1"/>
  <c r="R34" i="1"/>
  <c r="T34" i="1"/>
  <c r="U34" i="1"/>
  <c r="X34" i="1"/>
  <c r="W34" i="1"/>
  <c r="Y34" i="1"/>
  <c r="O35" i="1"/>
  <c r="P35" i="1"/>
  <c r="Q35" i="1"/>
  <c r="R35" i="1"/>
  <c r="T35" i="1"/>
  <c r="U35" i="1"/>
  <c r="V35" i="1" s="1"/>
  <c r="X35" i="1"/>
  <c r="W35" i="1"/>
  <c r="Z35" i="1" s="1"/>
  <c r="Y35" i="1"/>
  <c r="O36" i="1"/>
  <c r="P36" i="1"/>
  <c r="Q36" i="1"/>
  <c r="R36" i="1"/>
  <c r="T36" i="1"/>
  <c r="U36" i="1"/>
  <c r="W36" i="1"/>
  <c r="Y36" i="1"/>
  <c r="X36" i="1"/>
  <c r="O37" i="1"/>
  <c r="P37" i="1"/>
  <c r="Q37" i="1"/>
  <c r="R37" i="1"/>
  <c r="T37" i="1"/>
  <c r="U37" i="1"/>
  <c r="X37" i="1"/>
  <c r="W37" i="1"/>
  <c r="Y37" i="1"/>
  <c r="O38" i="1"/>
  <c r="P38" i="1"/>
  <c r="Q38" i="1"/>
  <c r="R38" i="1"/>
  <c r="T38" i="1"/>
  <c r="V38" i="1" s="1"/>
  <c r="U38" i="1"/>
  <c r="W38" i="1"/>
  <c r="Z38" i="1" s="1"/>
  <c r="Y38" i="1"/>
  <c r="X38" i="1"/>
  <c r="O39" i="1"/>
  <c r="P39" i="1"/>
  <c r="Q39" i="1"/>
  <c r="R39" i="1"/>
  <c r="T39" i="1"/>
  <c r="U39" i="1"/>
  <c r="X39" i="1"/>
  <c r="W39" i="1"/>
  <c r="Y39" i="1"/>
  <c r="O40" i="1"/>
  <c r="P40" i="1"/>
  <c r="Q40" i="1"/>
  <c r="S40" i="1" s="1"/>
  <c r="R40" i="1"/>
  <c r="T40" i="1"/>
  <c r="V40" i="1" s="1"/>
  <c r="U40" i="1"/>
  <c r="X40" i="1"/>
  <c r="W40" i="1"/>
  <c r="Y40" i="1"/>
  <c r="O41" i="1"/>
  <c r="P41" i="1"/>
  <c r="Q41" i="1"/>
  <c r="R41" i="1"/>
  <c r="T41" i="1"/>
  <c r="U41" i="1"/>
  <c r="W41" i="1"/>
  <c r="Y41" i="1"/>
  <c r="Z41" i="1" s="1"/>
  <c r="X41" i="1"/>
  <c r="O42" i="1"/>
  <c r="P42" i="1"/>
  <c r="Q42" i="1"/>
  <c r="R42" i="1"/>
  <c r="T42" i="1"/>
  <c r="U42" i="1"/>
  <c r="W42" i="1"/>
  <c r="X42" i="1"/>
  <c r="Y42" i="1"/>
  <c r="O43" i="1"/>
  <c r="P43" i="1"/>
  <c r="Q43" i="1"/>
  <c r="R43" i="1"/>
  <c r="T43" i="1"/>
  <c r="U43" i="1"/>
  <c r="W43" i="1"/>
  <c r="Y43" i="1"/>
  <c r="X43" i="1"/>
  <c r="O44" i="1"/>
  <c r="P44" i="1"/>
  <c r="Q44" i="1"/>
  <c r="R44" i="1"/>
  <c r="T44" i="1"/>
  <c r="V44" i="1" s="1"/>
  <c r="U44" i="1"/>
  <c r="W44" i="1"/>
  <c r="Y44" i="1"/>
  <c r="X44" i="1"/>
  <c r="O45" i="1"/>
  <c r="P45" i="1"/>
  <c r="Q45" i="1"/>
  <c r="R45" i="1"/>
  <c r="T45" i="1"/>
  <c r="U45" i="1"/>
  <c r="X45" i="1"/>
  <c r="W45" i="1"/>
  <c r="Y45" i="1"/>
  <c r="O46" i="1"/>
  <c r="P46" i="1"/>
  <c r="Q46" i="1"/>
  <c r="R46" i="1"/>
  <c r="T46" i="1"/>
  <c r="V46" i="1" s="1"/>
  <c r="U46" i="1"/>
  <c r="W46" i="1"/>
  <c r="Z46" i="1" s="1"/>
  <c r="Y46" i="1"/>
  <c r="X46" i="1"/>
  <c r="O47" i="1"/>
  <c r="P47" i="1"/>
  <c r="Q47" i="1"/>
  <c r="R47" i="1"/>
  <c r="T47" i="1"/>
  <c r="U47" i="1"/>
  <c r="W47" i="1"/>
  <c r="X47" i="1"/>
  <c r="Y47" i="1"/>
  <c r="O48" i="1"/>
  <c r="P48" i="1"/>
  <c r="Q48" i="1"/>
  <c r="S48" i="1" s="1"/>
  <c r="R48" i="1"/>
  <c r="T48" i="1"/>
  <c r="U48" i="1"/>
  <c r="W48" i="1"/>
  <c r="Y48" i="1"/>
  <c r="X48" i="1"/>
  <c r="O49" i="1"/>
  <c r="P49" i="1"/>
  <c r="Q49" i="1"/>
  <c r="S49" i="1" s="1"/>
  <c r="R49" i="1"/>
  <c r="T49" i="1"/>
  <c r="V49" i="1" s="1"/>
  <c r="U49" i="1"/>
  <c r="X49" i="1"/>
  <c r="W49" i="1"/>
  <c r="Y49" i="1"/>
  <c r="O50" i="1"/>
  <c r="P50" i="1"/>
  <c r="Q50" i="1"/>
  <c r="R50" i="1"/>
  <c r="T50" i="1"/>
  <c r="V50" i="1" s="1"/>
  <c r="U50" i="1"/>
  <c r="W50" i="1"/>
  <c r="Y50" i="1"/>
  <c r="X50" i="1"/>
  <c r="O51" i="1"/>
  <c r="P51" i="1"/>
  <c r="Q51" i="1"/>
  <c r="R51" i="1"/>
  <c r="T51" i="1"/>
  <c r="U51" i="1"/>
  <c r="X51" i="1"/>
  <c r="W51" i="1"/>
  <c r="Y51" i="1"/>
  <c r="O52" i="1"/>
  <c r="P52" i="1"/>
  <c r="Q52" i="1"/>
  <c r="R52" i="1"/>
  <c r="T52" i="1"/>
  <c r="V52" i="1" s="1"/>
  <c r="U52" i="1"/>
  <c r="W52" i="1"/>
  <c r="Y52" i="1"/>
  <c r="X52" i="1"/>
  <c r="O53" i="1"/>
  <c r="P53" i="1"/>
  <c r="Q53" i="1"/>
  <c r="R53" i="1"/>
  <c r="T53" i="1"/>
  <c r="U53" i="1"/>
  <c r="W53" i="1"/>
  <c r="X53" i="1"/>
  <c r="Y53" i="1"/>
  <c r="O54" i="1"/>
  <c r="P54" i="1"/>
  <c r="Q54" i="1"/>
  <c r="R54" i="1"/>
  <c r="T54" i="1"/>
  <c r="U54" i="1"/>
  <c r="V54" i="1"/>
  <c r="W54" i="1"/>
  <c r="Y54" i="1"/>
  <c r="X54" i="1"/>
  <c r="O55" i="1"/>
  <c r="P55" i="1"/>
  <c r="Q55" i="1"/>
  <c r="R55" i="1"/>
  <c r="T55" i="1"/>
  <c r="V55" i="1" s="1"/>
  <c r="U55" i="1"/>
  <c r="X55" i="1"/>
  <c r="W55" i="1"/>
  <c r="Y55" i="1"/>
  <c r="O56" i="1"/>
  <c r="P56" i="1"/>
  <c r="Q56" i="1"/>
  <c r="R56" i="1"/>
  <c r="T56" i="1"/>
  <c r="U56" i="1"/>
  <c r="W56" i="1"/>
  <c r="Y56" i="1"/>
  <c r="X56" i="1"/>
  <c r="O57" i="1"/>
  <c r="P57" i="1"/>
  <c r="Q57" i="1"/>
  <c r="S57" i="1" s="1"/>
  <c r="R57" i="1"/>
  <c r="T57" i="1"/>
  <c r="U57" i="1"/>
  <c r="W57" i="1"/>
  <c r="X57" i="1"/>
  <c r="Y57" i="1"/>
  <c r="O58" i="1"/>
  <c r="P58" i="1"/>
  <c r="Q58" i="1"/>
  <c r="R58" i="1"/>
  <c r="T58" i="1"/>
  <c r="U58" i="1"/>
  <c r="W58" i="1"/>
  <c r="X58" i="1"/>
  <c r="Y58" i="1"/>
  <c r="O59" i="1"/>
  <c r="P59" i="1"/>
  <c r="Q59" i="1"/>
  <c r="S59" i="1" s="1"/>
  <c r="R59" i="1"/>
  <c r="T59" i="1"/>
  <c r="U59" i="1"/>
  <c r="W59" i="1"/>
  <c r="X59" i="1"/>
  <c r="Y59" i="1"/>
  <c r="O60" i="1"/>
  <c r="P60" i="1"/>
  <c r="Q60" i="1"/>
  <c r="R60" i="1"/>
  <c r="T60" i="1"/>
  <c r="U60" i="1"/>
  <c r="W60" i="1"/>
  <c r="Y60" i="1"/>
  <c r="X60" i="1"/>
  <c r="O61" i="1"/>
  <c r="P61" i="1"/>
  <c r="Q61" i="1"/>
  <c r="R61" i="1"/>
  <c r="T61" i="1"/>
  <c r="U61" i="1"/>
  <c r="W61" i="1"/>
  <c r="X61" i="1"/>
  <c r="Y61" i="1"/>
  <c r="O62" i="1"/>
  <c r="P62" i="1"/>
  <c r="Q62" i="1"/>
  <c r="R62" i="1"/>
  <c r="T62" i="1"/>
  <c r="U62" i="1"/>
  <c r="W62" i="1"/>
  <c r="Y62" i="1"/>
  <c r="X62" i="1"/>
  <c r="O63" i="1"/>
  <c r="P63" i="1"/>
  <c r="Q63" i="1"/>
  <c r="R63" i="1"/>
  <c r="T63" i="1"/>
  <c r="U63" i="1"/>
  <c r="X63" i="1"/>
  <c r="W63" i="1"/>
  <c r="Y63" i="1"/>
  <c r="O64" i="1"/>
  <c r="P64" i="1"/>
  <c r="Q64" i="1"/>
  <c r="S64" i="1" s="1"/>
  <c r="R64" i="1"/>
  <c r="T64" i="1"/>
  <c r="U64" i="1"/>
  <c r="V64" i="1"/>
  <c r="W64" i="1"/>
  <c r="Z64" i="1" s="1"/>
  <c r="Y64" i="1"/>
  <c r="X64" i="1"/>
  <c r="O65" i="1"/>
  <c r="P65" i="1"/>
  <c r="Q65" i="1"/>
  <c r="R65" i="1"/>
  <c r="T65" i="1"/>
  <c r="U65" i="1"/>
  <c r="X65" i="1"/>
  <c r="W65" i="1"/>
  <c r="Y65" i="1"/>
  <c r="Z65" i="1" s="1"/>
  <c r="O66" i="1"/>
  <c r="P66" i="1"/>
  <c r="Q66" i="1"/>
  <c r="R66" i="1"/>
  <c r="T66" i="1"/>
  <c r="U66" i="1"/>
  <c r="W66" i="1"/>
  <c r="Y66" i="1"/>
  <c r="X66" i="1"/>
  <c r="O67" i="1"/>
  <c r="P67" i="1"/>
  <c r="Q67" i="1"/>
  <c r="S67" i="1" s="1"/>
  <c r="R67" i="1"/>
  <c r="T67" i="1"/>
  <c r="U67" i="1"/>
  <c r="X67" i="1"/>
  <c r="W67" i="1"/>
  <c r="Y67" i="1"/>
  <c r="O68" i="1"/>
  <c r="P68" i="1"/>
  <c r="Q68" i="1"/>
  <c r="S68" i="1" s="1"/>
  <c r="R68" i="1"/>
  <c r="T68" i="1"/>
  <c r="U68" i="1"/>
  <c r="W68" i="1"/>
  <c r="Y68" i="1"/>
  <c r="X68" i="1"/>
  <c r="O69" i="1"/>
  <c r="P69" i="1"/>
  <c r="Q69" i="1"/>
  <c r="R69" i="1"/>
  <c r="T69" i="1"/>
  <c r="U69" i="1"/>
  <c r="V69" i="1" s="1"/>
  <c r="X69" i="1"/>
  <c r="W69" i="1"/>
  <c r="Y69" i="1"/>
  <c r="O70" i="1"/>
  <c r="P70" i="1"/>
  <c r="Q70" i="1"/>
  <c r="R70" i="1"/>
  <c r="T70" i="1"/>
  <c r="U70" i="1"/>
  <c r="W70" i="1"/>
  <c r="Z70" i="1" s="1"/>
  <c r="Y70" i="1"/>
  <c r="X70" i="1"/>
  <c r="O71" i="1"/>
  <c r="P71" i="1"/>
  <c r="Q71" i="1"/>
  <c r="R71" i="1"/>
  <c r="T71" i="1"/>
  <c r="V71" i="1" s="1"/>
  <c r="U71" i="1"/>
  <c r="X71" i="1"/>
  <c r="W71" i="1"/>
  <c r="Y71" i="1"/>
  <c r="O72" i="1"/>
  <c r="P72" i="1"/>
  <c r="Q72" i="1"/>
  <c r="R72" i="1"/>
  <c r="T72" i="1"/>
  <c r="U72" i="1"/>
  <c r="X72" i="1"/>
  <c r="W72" i="1"/>
  <c r="Z72" i="1" s="1"/>
  <c r="Y72" i="1"/>
  <c r="O73" i="1"/>
  <c r="P73" i="1"/>
  <c r="Q73" i="1"/>
  <c r="R73" i="1"/>
  <c r="T73" i="1"/>
  <c r="U73" i="1"/>
  <c r="W73" i="1"/>
  <c r="X73" i="1"/>
  <c r="Y73" i="1"/>
  <c r="O74" i="1"/>
  <c r="P74" i="1"/>
  <c r="Q74" i="1"/>
  <c r="R74" i="1"/>
  <c r="T74" i="1"/>
  <c r="U74" i="1"/>
  <c r="X74" i="1"/>
  <c r="W74" i="1"/>
  <c r="Y74" i="1"/>
  <c r="O75" i="1"/>
  <c r="P75" i="1"/>
  <c r="Q75" i="1"/>
  <c r="R75" i="1"/>
  <c r="S75" i="1"/>
  <c r="T75" i="1"/>
  <c r="U75" i="1"/>
  <c r="X75" i="1"/>
  <c r="W75" i="1"/>
  <c r="Y75" i="1"/>
  <c r="O76" i="1"/>
  <c r="P76" i="1"/>
  <c r="Q76" i="1"/>
  <c r="S76" i="1" s="1"/>
  <c r="R76" i="1"/>
  <c r="T76" i="1"/>
  <c r="U76" i="1"/>
  <c r="X76" i="1"/>
  <c r="W76" i="1"/>
  <c r="Y76" i="1"/>
  <c r="O77" i="1"/>
  <c r="P77" i="1"/>
  <c r="Q77" i="1"/>
  <c r="R77" i="1"/>
  <c r="T77" i="1"/>
  <c r="U77" i="1"/>
  <c r="X77" i="1"/>
  <c r="W77" i="1"/>
  <c r="Y77" i="1"/>
  <c r="O78" i="1"/>
  <c r="AA78" i="1" s="1"/>
  <c r="AE78" i="1" s="1"/>
  <c r="P78" i="1"/>
  <c r="Q78" i="1"/>
  <c r="R78" i="1"/>
  <c r="S78" i="1" s="1"/>
  <c r="T78" i="1"/>
  <c r="V78" i="1" s="1"/>
  <c r="U78" i="1"/>
  <c r="W78" i="1"/>
  <c r="X78" i="1"/>
  <c r="Y78" i="1"/>
  <c r="O79" i="1"/>
  <c r="P79" i="1"/>
  <c r="Q79" i="1"/>
  <c r="S79" i="1" s="1"/>
  <c r="R79" i="1"/>
  <c r="T79" i="1"/>
  <c r="U79" i="1"/>
  <c r="W79" i="1"/>
  <c r="Y79" i="1"/>
  <c r="X79" i="1"/>
  <c r="O80" i="1"/>
  <c r="P80" i="1"/>
  <c r="Q80" i="1"/>
  <c r="R80" i="1"/>
  <c r="T80" i="1"/>
  <c r="V80" i="1" s="1"/>
  <c r="U80" i="1"/>
  <c r="X80" i="1"/>
  <c r="W80" i="1"/>
  <c r="Z80" i="1" s="1"/>
  <c r="Y80" i="1"/>
  <c r="O81" i="1"/>
  <c r="P81" i="1"/>
  <c r="Q81" i="1"/>
  <c r="R81" i="1"/>
  <c r="T81" i="1"/>
  <c r="U81" i="1"/>
  <c r="V81" i="1" s="1"/>
  <c r="X81" i="1"/>
  <c r="W81" i="1"/>
  <c r="Y81" i="1"/>
  <c r="O82" i="1"/>
  <c r="P82" i="1"/>
  <c r="Q82" i="1"/>
  <c r="R82" i="1"/>
  <c r="T82" i="1"/>
  <c r="U82" i="1"/>
  <c r="W82" i="1"/>
  <c r="X82" i="1"/>
  <c r="Y82" i="1"/>
  <c r="O83" i="1"/>
  <c r="P83" i="1"/>
  <c r="Q83" i="1"/>
  <c r="R83" i="1"/>
  <c r="T83" i="1"/>
  <c r="U83" i="1"/>
  <c r="X83" i="1"/>
  <c r="W83" i="1"/>
  <c r="Y83" i="1"/>
  <c r="O84" i="1"/>
  <c r="P84" i="1"/>
  <c r="Q84" i="1"/>
  <c r="R84" i="1"/>
  <c r="T84" i="1"/>
  <c r="U84" i="1"/>
  <c r="W84" i="1"/>
  <c r="Y84" i="1"/>
  <c r="X84" i="1"/>
  <c r="O85" i="1"/>
  <c r="P85" i="1"/>
  <c r="Q85" i="1"/>
  <c r="R85" i="1"/>
  <c r="T85" i="1"/>
  <c r="U85" i="1"/>
  <c r="X85" i="1"/>
  <c r="W85" i="1"/>
  <c r="Y85" i="1"/>
  <c r="Z85" i="1" s="1"/>
  <c r="O86" i="1"/>
  <c r="P86" i="1"/>
  <c r="Q86" i="1"/>
  <c r="R86" i="1"/>
  <c r="T86" i="1"/>
  <c r="U86" i="1"/>
  <c r="W86" i="1"/>
  <c r="X86" i="1"/>
  <c r="Y86" i="1"/>
  <c r="O87" i="1"/>
  <c r="P87" i="1"/>
  <c r="Q87" i="1"/>
  <c r="R87" i="1"/>
  <c r="T87" i="1"/>
  <c r="U87" i="1"/>
  <c r="W87" i="1"/>
  <c r="Y87" i="1"/>
  <c r="X87" i="1"/>
  <c r="O88" i="1"/>
  <c r="P88" i="1"/>
  <c r="Q88" i="1"/>
  <c r="R88" i="1"/>
  <c r="T88" i="1"/>
  <c r="U88" i="1"/>
  <c r="V88" i="1" s="1"/>
  <c r="W88" i="1"/>
  <c r="Z88" i="1" s="1"/>
  <c r="X88" i="1"/>
  <c r="Y88" i="1"/>
  <c r="O89" i="1"/>
  <c r="P89" i="1"/>
  <c r="Q89" i="1"/>
  <c r="R89" i="1"/>
  <c r="T89" i="1"/>
  <c r="U89" i="1"/>
  <c r="X89" i="1"/>
  <c r="W89" i="1"/>
  <c r="Y89" i="1"/>
  <c r="O90" i="1"/>
  <c r="P90" i="1"/>
  <c r="Q90" i="1"/>
  <c r="R90" i="1"/>
  <c r="S90" i="1" s="1"/>
  <c r="T90" i="1"/>
  <c r="V90" i="1" s="1"/>
  <c r="U90" i="1"/>
  <c r="X90" i="1"/>
  <c r="W90" i="1"/>
  <c r="Y90" i="1"/>
  <c r="Z90" i="1"/>
  <c r="O91" i="1"/>
  <c r="P91" i="1"/>
  <c r="Q91" i="1"/>
  <c r="S91" i="1" s="1"/>
  <c r="R91" i="1"/>
  <c r="T91" i="1"/>
  <c r="V91" i="1" s="1"/>
  <c r="U91" i="1"/>
  <c r="W91" i="1"/>
  <c r="X91" i="1"/>
  <c r="Y91" i="1"/>
  <c r="Z91" i="1" s="1"/>
  <c r="O92" i="1"/>
  <c r="P92" i="1"/>
  <c r="Q92" i="1"/>
  <c r="S92" i="1" s="1"/>
  <c r="AA92" i="1" s="1"/>
  <c r="R92" i="1"/>
  <c r="T92" i="1"/>
  <c r="U92" i="1"/>
  <c r="X92" i="1"/>
  <c r="W92" i="1"/>
  <c r="Z92" i="1" s="1"/>
  <c r="Y92" i="1"/>
  <c r="O93" i="1"/>
  <c r="P93" i="1"/>
  <c r="Q93" i="1"/>
  <c r="R93" i="1"/>
  <c r="S93" i="1"/>
  <c r="T93" i="1"/>
  <c r="U93" i="1"/>
  <c r="X93" i="1"/>
  <c r="W93" i="1"/>
  <c r="Y93" i="1"/>
  <c r="O94" i="1"/>
  <c r="P94" i="1"/>
  <c r="Q94" i="1"/>
  <c r="R94" i="1"/>
  <c r="T94" i="1"/>
  <c r="U94" i="1"/>
  <c r="W94" i="1"/>
  <c r="Y94" i="1"/>
  <c r="Z94" i="1" s="1"/>
  <c r="X94" i="1"/>
  <c r="O95" i="1"/>
  <c r="P95" i="1"/>
  <c r="Q95" i="1"/>
  <c r="S95" i="1" s="1"/>
  <c r="R95" i="1"/>
  <c r="T95" i="1"/>
  <c r="V95" i="1" s="1"/>
  <c r="U95" i="1"/>
  <c r="W95" i="1"/>
  <c r="Y95" i="1"/>
  <c r="X95" i="1"/>
  <c r="O96" i="1"/>
  <c r="P96" i="1"/>
  <c r="Q96" i="1"/>
  <c r="R96" i="1"/>
  <c r="T96" i="1"/>
  <c r="U96" i="1"/>
  <c r="X96" i="1"/>
  <c r="W96" i="1"/>
  <c r="Y96" i="1"/>
  <c r="O97" i="1"/>
  <c r="P97" i="1"/>
  <c r="Q97" i="1"/>
  <c r="R97" i="1"/>
  <c r="T97" i="1"/>
  <c r="U97" i="1"/>
  <c r="W97" i="1"/>
  <c r="Y97" i="1"/>
  <c r="X97" i="1"/>
  <c r="O98" i="1"/>
  <c r="P98" i="1"/>
  <c r="Q98" i="1"/>
  <c r="R98" i="1"/>
  <c r="T98" i="1"/>
  <c r="U98" i="1"/>
  <c r="W98" i="1"/>
  <c r="Y98" i="1"/>
  <c r="X98" i="1"/>
  <c r="O99" i="1"/>
  <c r="P99" i="1"/>
  <c r="Q99" i="1"/>
  <c r="R99" i="1"/>
  <c r="T99" i="1"/>
  <c r="U99" i="1"/>
  <c r="V99" i="1"/>
  <c r="W99" i="1"/>
  <c r="X99" i="1"/>
  <c r="Y99" i="1"/>
  <c r="Z99" i="1"/>
  <c r="O100" i="1"/>
  <c r="P100" i="1"/>
  <c r="Q100" i="1"/>
  <c r="R100" i="1"/>
  <c r="S100" i="1" s="1"/>
  <c r="T100" i="1"/>
  <c r="V100" i="1" s="1"/>
  <c r="U100" i="1"/>
  <c r="W100" i="1"/>
  <c r="Z100" i="1" s="1"/>
  <c r="X100" i="1"/>
  <c r="Y100" i="1"/>
  <c r="O101" i="1"/>
  <c r="P101" i="1"/>
  <c r="Q101" i="1"/>
  <c r="R101" i="1"/>
  <c r="T101" i="1"/>
  <c r="U101" i="1"/>
  <c r="V101" i="1" s="1"/>
  <c r="W101" i="1"/>
  <c r="X101" i="1"/>
  <c r="Y101" i="1"/>
  <c r="O102" i="1"/>
  <c r="P102" i="1"/>
  <c r="Q102" i="1"/>
  <c r="R102" i="1"/>
  <c r="T102" i="1"/>
  <c r="U102" i="1"/>
  <c r="W102" i="1"/>
  <c r="Y102" i="1"/>
  <c r="X102" i="1"/>
  <c r="O103" i="1"/>
  <c r="P103" i="1"/>
  <c r="Q103" i="1"/>
  <c r="R103" i="1"/>
  <c r="S103" i="1" s="1"/>
  <c r="AA103" i="1" s="1"/>
  <c r="T103" i="1"/>
  <c r="U103" i="1"/>
  <c r="W103" i="1"/>
  <c r="Y103" i="1"/>
  <c r="X103" i="1"/>
  <c r="O104" i="1"/>
  <c r="P104" i="1"/>
  <c r="Q104" i="1"/>
  <c r="S104" i="1" s="1"/>
  <c r="R104" i="1"/>
  <c r="T104" i="1"/>
  <c r="U104" i="1"/>
  <c r="X104" i="1"/>
  <c r="W104" i="1"/>
  <c r="Y104" i="1"/>
  <c r="O105" i="1"/>
  <c r="P105" i="1"/>
  <c r="Q105" i="1"/>
  <c r="R105" i="1"/>
  <c r="T105" i="1"/>
  <c r="U105" i="1"/>
  <c r="W105" i="1"/>
  <c r="X105" i="1"/>
  <c r="Y105" i="1"/>
  <c r="O106" i="1"/>
  <c r="P106" i="1"/>
  <c r="Q106" i="1"/>
  <c r="R106" i="1"/>
  <c r="T106" i="1"/>
  <c r="U106" i="1"/>
  <c r="W106" i="1"/>
  <c r="X106" i="1"/>
  <c r="Y106" i="1"/>
  <c r="O107" i="1"/>
  <c r="P107" i="1"/>
  <c r="Q107" i="1"/>
  <c r="R107" i="1"/>
  <c r="T107" i="1"/>
  <c r="U107" i="1"/>
  <c r="X107" i="1"/>
  <c r="W107" i="1"/>
  <c r="Y107" i="1"/>
  <c r="O108" i="1"/>
  <c r="P108" i="1"/>
  <c r="Q108" i="1"/>
  <c r="S108" i="1" s="1"/>
  <c r="R108" i="1"/>
  <c r="T108" i="1"/>
  <c r="U108" i="1"/>
  <c r="W108" i="1"/>
  <c r="X108" i="1"/>
  <c r="Y108" i="1"/>
  <c r="O109" i="1"/>
  <c r="P109" i="1"/>
  <c r="Q109" i="1"/>
  <c r="S109" i="1" s="1"/>
  <c r="R109" i="1"/>
  <c r="T109" i="1"/>
  <c r="U109" i="1"/>
  <c r="W109" i="1"/>
  <c r="X109" i="1"/>
  <c r="Y109" i="1"/>
  <c r="O110" i="1"/>
  <c r="P110" i="1"/>
  <c r="Q110" i="1"/>
  <c r="R110" i="1"/>
  <c r="T110" i="1"/>
  <c r="U110" i="1"/>
  <c r="V110" i="1" s="1"/>
  <c r="W110" i="1"/>
  <c r="Y110" i="1"/>
  <c r="Z110" i="1" s="1"/>
  <c r="X110" i="1"/>
  <c r="O111" i="1"/>
  <c r="P111" i="1"/>
  <c r="Q111" i="1"/>
  <c r="R111" i="1"/>
  <c r="T111" i="1"/>
  <c r="U111" i="1"/>
  <c r="W111" i="1"/>
  <c r="Z111" i="1" s="1"/>
  <c r="Y111" i="1"/>
  <c r="X111" i="1"/>
  <c r="O112" i="1"/>
  <c r="P112" i="1"/>
  <c r="Q112" i="1"/>
  <c r="R112" i="1"/>
  <c r="S112" i="1"/>
  <c r="T112" i="1"/>
  <c r="V112" i="1" s="1"/>
  <c r="U112" i="1"/>
  <c r="W112" i="1"/>
  <c r="X112" i="1"/>
  <c r="Y112" i="1"/>
  <c r="O113" i="1"/>
  <c r="P113" i="1"/>
  <c r="Q113" i="1"/>
  <c r="R113" i="1"/>
  <c r="T113" i="1"/>
  <c r="U113" i="1"/>
  <c r="W113" i="1"/>
  <c r="Z113" i="1" s="1"/>
  <c r="Y113" i="1"/>
  <c r="X113" i="1"/>
  <c r="O114" i="1"/>
  <c r="P114" i="1"/>
  <c r="Q114" i="1"/>
  <c r="R114" i="1"/>
  <c r="T114" i="1"/>
  <c r="U114" i="1"/>
  <c r="V114" i="1" s="1"/>
  <c r="X114" i="1"/>
  <c r="W114" i="1"/>
  <c r="Y114" i="1"/>
  <c r="Z114" i="1" s="1"/>
  <c r="O115" i="1"/>
  <c r="P115" i="1"/>
  <c r="Q115" i="1"/>
  <c r="S115" i="1" s="1"/>
  <c r="R115" i="1"/>
  <c r="T115" i="1"/>
  <c r="V115" i="1" s="1"/>
  <c r="U115" i="1"/>
  <c r="W115" i="1"/>
  <c r="Y115" i="1"/>
  <c r="X115" i="1"/>
  <c r="O116" i="1"/>
  <c r="P116" i="1"/>
  <c r="Q116" i="1"/>
  <c r="R116" i="1"/>
  <c r="T116" i="1"/>
  <c r="U116" i="1"/>
  <c r="X116" i="1"/>
  <c r="W116" i="1"/>
  <c r="Z116" i="1" s="1"/>
  <c r="Y116" i="1"/>
  <c r="O117" i="1"/>
  <c r="P117" i="1"/>
  <c r="Q117" i="1"/>
  <c r="R117" i="1"/>
  <c r="T117" i="1"/>
  <c r="U117" i="1"/>
  <c r="W117" i="1"/>
  <c r="X117" i="1"/>
  <c r="Y117" i="1"/>
  <c r="O118" i="1"/>
  <c r="P118" i="1"/>
  <c r="Q118" i="1"/>
  <c r="R118" i="1"/>
  <c r="S118" i="1" s="1"/>
  <c r="T118" i="1"/>
  <c r="U118" i="1"/>
  <c r="W118" i="1"/>
  <c r="X118" i="1"/>
  <c r="Y118" i="1"/>
  <c r="Z118" i="1" s="1"/>
  <c r="O119" i="1"/>
  <c r="P119" i="1"/>
  <c r="Q119" i="1"/>
  <c r="S119" i="1" s="1"/>
  <c r="R119" i="1"/>
  <c r="T119" i="1"/>
  <c r="U119" i="1"/>
  <c r="W119" i="1"/>
  <c r="Y119" i="1"/>
  <c r="X119" i="1"/>
  <c r="O120" i="1"/>
  <c r="P120" i="1"/>
  <c r="Q120" i="1"/>
  <c r="R120" i="1"/>
  <c r="T120" i="1"/>
  <c r="U120" i="1"/>
  <c r="X120" i="1"/>
  <c r="W120" i="1"/>
  <c r="Y120" i="1"/>
  <c r="O121" i="1"/>
  <c r="P121" i="1"/>
  <c r="Q121" i="1"/>
  <c r="R121" i="1"/>
  <c r="S121" i="1"/>
  <c r="T121" i="1"/>
  <c r="U121" i="1"/>
  <c r="V121" i="1"/>
  <c r="W121" i="1"/>
  <c r="Y121" i="1"/>
  <c r="X121" i="1"/>
  <c r="O122" i="1"/>
  <c r="P122" i="1"/>
  <c r="Q122" i="1"/>
  <c r="R122" i="1"/>
  <c r="S122" i="1"/>
  <c r="T122" i="1"/>
  <c r="U122" i="1"/>
  <c r="W122" i="1"/>
  <c r="X122" i="1"/>
  <c r="Y122" i="1"/>
  <c r="O123" i="1"/>
  <c r="P123" i="1"/>
  <c r="Q123" i="1"/>
  <c r="R123" i="1"/>
  <c r="S123" i="1" s="1"/>
  <c r="T123" i="1"/>
  <c r="U123" i="1"/>
  <c r="W123" i="1"/>
  <c r="X123" i="1"/>
  <c r="Y123" i="1"/>
  <c r="O124" i="1"/>
  <c r="P124" i="1"/>
  <c r="Q124" i="1"/>
  <c r="R124" i="1"/>
  <c r="T124" i="1"/>
  <c r="V124" i="1" s="1"/>
  <c r="U124" i="1"/>
  <c r="X124" i="1"/>
  <c r="W124" i="1"/>
  <c r="Y124" i="1"/>
  <c r="Z124" i="1"/>
  <c r="O125" i="1"/>
  <c r="P125" i="1"/>
  <c r="Q125" i="1"/>
  <c r="S125" i="1" s="1"/>
  <c r="R125" i="1"/>
  <c r="T125" i="1"/>
  <c r="U125" i="1"/>
  <c r="X125" i="1"/>
  <c r="W125" i="1"/>
  <c r="Y125" i="1"/>
  <c r="Z125" i="1" s="1"/>
  <c r="O126" i="1"/>
  <c r="P126" i="1"/>
  <c r="Q126" i="1"/>
  <c r="R126" i="1"/>
  <c r="T126" i="1"/>
  <c r="U126" i="1"/>
  <c r="W126" i="1"/>
  <c r="X126" i="1"/>
  <c r="Y126" i="1"/>
  <c r="O127" i="1"/>
  <c r="P127" i="1"/>
  <c r="Q127" i="1"/>
  <c r="R127" i="1"/>
  <c r="T127" i="1"/>
  <c r="U127" i="1"/>
  <c r="W127" i="1"/>
  <c r="Z127" i="1" s="1"/>
  <c r="Y127" i="1"/>
  <c r="X127" i="1"/>
  <c r="O128" i="1"/>
  <c r="P128" i="1"/>
  <c r="Q128" i="1"/>
  <c r="R128" i="1"/>
  <c r="T128" i="1"/>
  <c r="U128" i="1"/>
  <c r="W128" i="1"/>
  <c r="Y128" i="1"/>
  <c r="X128" i="1"/>
  <c r="O129" i="1"/>
  <c r="P129" i="1"/>
  <c r="Q129" i="1"/>
  <c r="R129" i="1"/>
  <c r="T129" i="1"/>
  <c r="U129" i="1"/>
  <c r="W129" i="1"/>
  <c r="X129" i="1"/>
  <c r="Y129" i="1"/>
  <c r="O130" i="1"/>
  <c r="P130" i="1"/>
  <c r="Q130" i="1"/>
  <c r="R130" i="1"/>
  <c r="T130" i="1"/>
  <c r="U130" i="1"/>
  <c r="W130" i="1"/>
  <c r="X130" i="1"/>
  <c r="Y130" i="1"/>
  <c r="O131" i="1"/>
  <c r="P131" i="1"/>
  <c r="Q131" i="1"/>
  <c r="R131" i="1"/>
  <c r="T131" i="1"/>
  <c r="U131" i="1"/>
  <c r="W131" i="1"/>
  <c r="Y131" i="1"/>
  <c r="X131" i="1"/>
  <c r="O132" i="1"/>
  <c r="P132" i="1"/>
  <c r="Q132" i="1"/>
  <c r="S132" i="1" s="1"/>
  <c r="R132" i="1"/>
  <c r="T132" i="1"/>
  <c r="U132" i="1"/>
  <c r="W132" i="1"/>
  <c r="Y132" i="1"/>
  <c r="X132" i="1"/>
  <c r="O133" i="1"/>
  <c r="P133" i="1"/>
  <c r="Q133" i="1"/>
  <c r="R133" i="1"/>
  <c r="T133" i="1"/>
  <c r="V133" i="1" s="1"/>
  <c r="U133" i="1"/>
  <c r="W133" i="1"/>
  <c r="Y133" i="1"/>
  <c r="X133" i="1"/>
  <c r="O134" i="1"/>
  <c r="P134" i="1"/>
  <c r="Q134" i="1"/>
  <c r="S134" i="1" s="1"/>
  <c r="R134" i="1"/>
  <c r="T134" i="1"/>
  <c r="U134" i="1"/>
  <c r="V134" i="1" s="1"/>
  <c r="AB134" i="1" s="1"/>
  <c r="W134" i="1"/>
  <c r="Z134" i="1" s="1"/>
  <c r="Y134" i="1"/>
  <c r="X134" i="1"/>
  <c r="O135" i="1"/>
  <c r="P135" i="1"/>
  <c r="Q135" i="1"/>
  <c r="R135" i="1"/>
  <c r="T135" i="1"/>
  <c r="U135" i="1"/>
  <c r="W135" i="1"/>
  <c r="Y135" i="1"/>
  <c r="X135" i="1"/>
  <c r="O136" i="1"/>
  <c r="P136" i="1"/>
  <c r="Q136" i="1"/>
  <c r="R136" i="1"/>
  <c r="T136" i="1"/>
  <c r="U136" i="1"/>
  <c r="X136" i="1"/>
  <c r="W136" i="1"/>
  <c r="Z136" i="1" s="1"/>
  <c r="Y136" i="1"/>
  <c r="O137" i="1"/>
  <c r="P137" i="1"/>
  <c r="Q137" i="1"/>
  <c r="S137" i="1" s="1"/>
  <c r="R137" i="1"/>
  <c r="T137" i="1"/>
  <c r="U137" i="1"/>
  <c r="W137" i="1"/>
  <c r="X137" i="1"/>
  <c r="Y137" i="1"/>
  <c r="O138" i="1"/>
  <c r="P138" i="1"/>
  <c r="Q138" i="1"/>
  <c r="S138" i="1" s="1"/>
  <c r="R138" i="1"/>
  <c r="T138" i="1"/>
  <c r="U138" i="1"/>
  <c r="W138" i="1"/>
  <c r="X138" i="1"/>
  <c r="Y138" i="1"/>
  <c r="Z138" i="1" s="1"/>
  <c r="O139" i="1"/>
  <c r="P139" i="1"/>
  <c r="Q139" i="1"/>
  <c r="R139" i="1"/>
  <c r="T139" i="1"/>
  <c r="U139" i="1"/>
  <c r="W139" i="1"/>
  <c r="Y139" i="1"/>
  <c r="X139" i="1"/>
  <c r="O140" i="1"/>
  <c r="P140" i="1"/>
  <c r="Q140" i="1"/>
  <c r="S140" i="1" s="1"/>
  <c r="R140" i="1"/>
  <c r="T140" i="1"/>
  <c r="U140" i="1"/>
  <c r="W140" i="1"/>
  <c r="Y140" i="1"/>
  <c r="X140" i="1"/>
  <c r="O141" i="1"/>
  <c r="P141" i="1"/>
  <c r="Q141" i="1"/>
  <c r="R141" i="1"/>
  <c r="S141" i="1"/>
  <c r="T141" i="1"/>
  <c r="U141" i="1"/>
  <c r="W141" i="1"/>
  <c r="X141" i="1"/>
  <c r="Y141" i="1"/>
  <c r="O142" i="1"/>
  <c r="P142" i="1"/>
  <c r="Q142" i="1"/>
  <c r="R142" i="1"/>
  <c r="T142" i="1"/>
  <c r="V142" i="1" s="1"/>
  <c r="U142" i="1"/>
  <c r="X142" i="1"/>
  <c r="W142" i="1"/>
  <c r="Y142" i="1"/>
  <c r="O143" i="1"/>
  <c r="P143" i="1"/>
  <c r="Q143" i="1"/>
  <c r="S143" i="1" s="1"/>
  <c r="R143" i="1"/>
  <c r="T143" i="1"/>
  <c r="U143" i="1"/>
  <c r="W143" i="1"/>
  <c r="Z143" i="1" s="1"/>
  <c r="Y143" i="1"/>
  <c r="X143" i="1"/>
  <c r="O144" i="1"/>
  <c r="P144" i="1"/>
  <c r="Q144" i="1"/>
  <c r="R144" i="1"/>
  <c r="T144" i="1"/>
  <c r="V144" i="1" s="1"/>
  <c r="U144" i="1"/>
  <c r="W144" i="1"/>
  <c r="X144" i="1"/>
  <c r="Y144" i="1"/>
  <c r="O145" i="1"/>
  <c r="P145" i="1"/>
  <c r="Q145" i="1"/>
  <c r="R145" i="1"/>
  <c r="T145" i="1"/>
  <c r="U145" i="1"/>
  <c r="V145" i="1" s="1"/>
  <c r="W145" i="1"/>
  <c r="X145" i="1"/>
  <c r="Y145" i="1"/>
  <c r="O146" i="1"/>
  <c r="P146" i="1"/>
  <c r="Q146" i="1"/>
  <c r="R146" i="1"/>
  <c r="S146" i="1" s="1"/>
  <c r="T146" i="1"/>
  <c r="U146" i="1"/>
  <c r="W146" i="1"/>
  <c r="Z146" i="1" s="1"/>
  <c r="Y146" i="1"/>
  <c r="X146" i="1"/>
  <c r="O147" i="1"/>
  <c r="P147" i="1"/>
  <c r="Q147" i="1"/>
  <c r="R147" i="1"/>
  <c r="S147" i="1" s="1"/>
  <c r="T147" i="1"/>
  <c r="U147" i="1"/>
  <c r="W147" i="1"/>
  <c r="Z147" i="1" s="1"/>
  <c r="Y147" i="1"/>
  <c r="X147" i="1"/>
  <c r="O148" i="1"/>
  <c r="P148" i="1"/>
  <c r="Q148" i="1"/>
  <c r="R148" i="1"/>
  <c r="T148" i="1"/>
  <c r="U148" i="1"/>
  <c r="X148" i="1"/>
  <c r="W148" i="1"/>
  <c r="Y148" i="1"/>
  <c r="O149" i="1"/>
  <c r="P149" i="1"/>
  <c r="Q149" i="1"/>
  <c r="R149" i="1"/>
  <c r="T149" i="1"/>
  <c r="U149" i="1"/>
  <c r="W149" i="1"/>
  <c r="Y149" i="1"/>
  <c r="X149" i="1"/>
  <c r="O150" i="1"/>
  <c r="P150" i="1"/>
  <c r="Q150" i="1"/>
  <c r="S150" i="1" s="1"/>
  <c r="R150" i="1"/>
  <c r="T150" i="1"/>
  <c r="U150" i="1"/>
  <c r="W150" i="1"/>
  <c r="X150" i="1"/>
  <c r="Y150" i="1"/>
  <c r="O151" i="1"/>
  <c r="P151" i="1"/>
  <c r="Q151" i="1"/>
  <c r="R151" i="1"/>
  <c r="T151" i="1"/>
  <c r="U151" i="1"/>
  <c r="W151" i="1"/>
  <c r="Y151" i="1"/>
  <c r="X151" i="1"/>
  <c r="O152" i="1"/>
  <c r="P152" i="1"/>
  <c r="Q152" i="1"/>
  <c r="R152" i="1"/>
  <c r="T152" i="1"/>
  <c r="U152" i="1"/>
  <c r="W152" i="1"/>
  <c r="X152" i="1"/>
  <c r="Y152" i="1"/>
  <c r="O153" i="1"/>
  <c r="P153" i="1"/>
  <c r="Q153" i="1"/>
  <c r="R153" i="1"/>
  <c r="T153" i="1"/>
  <c r="U153" i="1"/>
  <c r="V153" i="1"/>
  <c r="W153" i="1"/>
  <c r="Y153" i="1"/>
  <c r="X153" i="1"/>
  <c r="O154" i="1"/>
  <c r="P154" i="1"/>
  <c r="Q154" i="1"/>
  <c r="R154" i="1"/>
  <c r="S154" i="1"/>
  <c r="T154" i="1"/>
  <c r="U154" i="1"/>
  <c r="X154" i="1"/>
  <c r="W154" i="1"/>
  <c r="Y154" i="1"/>
  <c r="O155" i="1"/>
  <c r="P155" i="1"/>
  <c r="Q155" i="1"/>
  <c r="R155" i="1"/>
  <c r="T155" i="1"/>
  <c r="U155" i="1"/>
  <c r="W155" i="1"/>
  <c r="Y155" i="1"/>
  <c r="X155" i="1"/>
  <c r="O156" i="1"/>
  <c r="P156" i="1"/>
  <c r="Q156" i="1"/>
  <c r="R156" i="1"/>
  <c r="T156" i="1"/>
  <c r="U156" i="1"/>
  <c r="X156" i="1"/>
  <c r="W156" i="1"/>
  <c r="Y156" i="1"/>
  <c r="Z156" i="1"/>
  <c r="O157" i="1"/>
  <c r="P157" i="1"/>
  <c r="Q157" i="1"/>
  <c r="R157" i="1"/>
  <c r="T157" i="1"/>
  <c r="U157" i="1"/>
  <c r="X157" i="1"/>
  <c r="W157" i="1"/>
  <c r="Y157" i="1"/>
  <c r="Z157" i="1" s="1"/>
  <c r="O158" i="1"/>
  <c r="P158" i="1"/>
  <c r="Q158" i="1"/>
  <c r="R158" i="1"/>
  <c r="T158" i="1"/>
  <c r="U158" i="1"/>
  <c r="W158" i="1"/>
  <c r="Z158" i="1" s="1"/>
  <c r="Y158" i="1"/>
  <c r="X158" i="1"/>
  <c r="O159" i="1"/>
  <c r="P159" i="1"/>
  <c r="Q159" i="1"/>
  <c r="R159" i="1"/>
  <c r="T159" i="1"/>
  <c r="U159" i="1"/>
  <c r="V159" i="1" s="1"/>
  <c r="W159" i="1"/>
  <c r="Z159" i="1" s="1"/>
  <c r="Y159" i="1"/>
  <c r="X159" i="1"/>
  <c r="O160" i="1"/>
  <c r="P160" i="1"/>
  <c r="Q160" i="1"/>
  <c r="R160" i="1"/>
  <c r="T160" i="1"/>
  <c r="U160" i="1"/>
  <c r="X160" i="1"/>
  <c r="W160" i="1"/>
  <c r="Y160" i="1"/>
  <c r="O161" i="1"/>
  <c r="P161" i="1"/>
  <c r="Q161" i="1"/>
  <c r="R161" i="1"/>
  <c r="T161" i="1"/>
  <c r="U161" i="1"/>
  <c r="W161" i="1"/>
  <c r="X161" i="1"/>
  <c r="Y161" i="1"/>
  <c r="O162" i="1"/>
  <c r="P162" i="1"/>
  <c r="Q162" i="1"/>
  <c r="R162" i="1"/>
  <c r="T162" i="1"/>
  <c r="U162" i="1"/>
  <c r="X162" i="1"/>
  <c r="W162" i="1"/>
  <c r="Y162" i="1"/>
  <c r="O163" i="1"/>
  <c r="P163" i="1"/>
  <c r="Q163" i="1"/>
  <c r="R163" i="1"/>
  <c r="T163" i="1"/>
  <c r="U163" i="1"/>
  <c r="X163" i="1"/>
  <c r="W163" i="1"/>
  <c r="Y163" i="1"/>
  <c r="O164" i="1"/>
  <c r="P164" i="1"/>
  <c r="Q164" i="1"/>
  <c r="R164" i="1"/>
  <c r="T164" i="1"/>
  <c r="U164" i="1"/>
  <c r="V164" i="1" s="1"/>
  <c r="W164" i="1"/>
  <c r="Y164" i="1"/>
  <c r="Z164" i="1" s="1"/>
  <c r="X164" i="1"/>
  <c r="O165" i="1"/>
  <c r="P165" i="1"/>
  <c r="Q165" i="1"/>
  <c r="R165" i="1"/>
  <c r="T165" i="1"/>
  <c r="U165" i="1"/>
  <c r="V165" i="1" s="1"/>
  <c r="X165" i="1"/>
  <c r="W165" i="1"/>
  <c r="Y165" i="1"/>
  <c r="O166" i="1"/>
  <c r="P166" i="1"/>
  <c r="Q166" i="1"/>
  <c r="R166" i="1"/>
  <c r="T166" i="1"/>
  <c r="U166" i="1"/>
  <c r="X166" i="1"/>
  <c r="W166" i="1"/>
  <c r="Y166" i="1"/>
  <c r="O167" i="1"/>
  <c r="P167" i="1"/>
  <c r="Q167" i="1"/>
  <c r="R167" i="1"/>
  <c r="S167" i="1" s="1"/>
  <c r="T167" i="1"/>
  <c r="U167" i="1"/>
  <c r="W167" i="1"/>
  <c r="Z167" i="1" s="1"/>
  <c r="Y167" i="1"/>
  <c r="X167" i="1"/>
  <c r="O168" i="1"/>
  <c r="P168" i="1"/>
  <c r="Q168" i="1"/>
  <c r="R168" i="1"/>
  <c r="T168" i="1"/>
  <c r="U168" i="1"/>
  <c r="W168" i="1"/>
  <c r="X168" i="1"/>
  <c r="Y168" i="1"/>
  <c r="Z168" i="1" s="1"/>
  <c r="O169" i="1"/>
  <c r="P169" i="1"/>
  <c r="Q169" i="1"/>
  <c r="R169" i="1"/>
  <c r="S169" i="1" s="1"/>
  <c r="T169" i="1"/>
  <c r="U169" i="1"/>
  <c r="V169" i="1"/>
  <c r="X169" i="1"/>
  <c r="W169" i="1"/>
  <c r="Y169" i="1"/>
  <c r="O170" i="1"/>
  <c r="P170" i="1"/>
  <c r="Q170" i="1"/>
  <c r="R170" i="1"/>
  <c r="T170" i="1"/>
  <c r="V170" i="1" s="1"/>
  <c r="U170" i="1"/>
  <c r="W170" i="1"/>
  <c r="Y170" i="1"/>
  <c r="X170" i="1"/>
  <c r="O171" i="1"/>
  <c r="P171" i="1"/>
  <c r="Q171" i="1"/>
  <c r="R171" i="1"/>
  <c r="T171" i="1"/>
  <c r="U171" i="1"/>
  <c r="W171" i="1"/>
  <c r="Y171" i="1"/>
  <c r="X171" i="1"/>
  <c r="O172" i="1"/>
  <c r="P172" i="1"/>
  <c r="Q172" i="1"/>
  <c r="R172" i="1"/>
  <c r="T172" i="1"/>
  <c r="U172" i="1"/>
  <c r="W172" i="1"/>
  <c r="Y172" i="1"/>
  <c r="X172" i="1"/>
  <c r="O173" i="1"/>
  <c r="P173" i="1"/>
  <c r="Q173" i="1"/>
  <c r="R173" i="1"/>
  <c r="S173" i="1" s="1"/>
  <c r="T173" i="1"/>
  <c r="U173" i="1"/>
  <c r="V173" i="1" s="1"/>
  <c r="X173" i="1"/>
  <c r="W173" i="1"/>
  <c r="Y173" i="1"/>
  <c r="O174" i="1"/>
  <c r="P174" i="1"/>
  <c r="Q174" i="1"/>
  <c r="R174" i="1"/>
  <c r="T174" i="1"/>
  <c r="U174" i="1"/>
  <c r="W174" i="1"/>
  <c r="X174" i="1"/>
  <c r="Y174" i="1"/>
  <c r="O175" i="1"/>
  <c r="P175" i="1"/>
  <c r="Q175" i="1"/>
  <c r="R175" i="1"/>
  <c r="T175" i="1"/>
  <c r="U175" i="1"/>
  <c r="W175" i="1"/>
  <c r="Y175" i="1"/>
  <c r="X175" i="1"/>
  <c r="O176" i="1"/>
  <c r="P176" i="1"/>
  <c r="Q176" i="1"/>
  <c r="R176" i="1"/>
  <c r="T176" i="1"/>
  <c r="U176" i="1"/>
  <c r="W176" i="1"/>
  <c r="Z176" i="1" s="1"/>
  <c r="Y176" i="1"/>
  <c r="X176" i="1"/>
  <c r="O177" i="1"/>
  <c r="P177" i="1"/>
  <c r="Q177" i="1"/>
  <c r="S177" i="1" s="1"/>
  <c r="R177" i="1"/>
  <c r="T177" i="1"/>
  <c r="U177" i="1"/>
  <c r="X177" i="1"/>
  <c r="W177" i="1"/>
  <c r="Y177" i="1"/>
  <c r="O178" i="1"/>
  <c r="P178" i="1"/>
  <c r="Q178" i="1"/>
  <c r="R178" i="1"/>
  <c r="T178" i="1"/>
  <c r="V178" i="1" s="1"/>
  <c r="U178" i="1"/>
  <c r="W178" i="1"/>
  <c r="Y178" i="1"/>
  <c r="X178" i="1"/>
  <c r="O179" i="1"/>
  <c r="P179" i="1"/>
  <c r="Q179" i="1"/>
  <c r="R179" i="1"/>
  <c r="T179" i="1"/>
  <c r="U179" i="1"/>
  <c r="W179" i="1"/>
  <c r="X179" i="1"/>
  <c r="Y179" i="1"/>
  <c r="O180" i="1"/>
  <c r="P180" i="1"/>
  <c r="Q180" i="1"/>
  <c r="R180" i="1"/>
  <c r="T180" i="1"/>
  <c r="U180" i="1"/>
  <c r="W180" i="1"/>
  <c r="X180" i="1"/>
  <c r="Y180" i="1"/>
  <c r="O181" i="1"/>
  <c r="P181" i="1"/>
  <c r="Q181" i="1"/>
  <c r="R181" i="1"/>
  <c r="T181" i="1"/>
  <c r="U181" i="1"/>
  <c r="W181" i="1"/>
  <c r="Y181" i="1"/>
  <c r="X181" i="1"/>
  <c r="O182" i="1"/>
  <c r="P182" i="1"/>
  <c r="Q182" i="1"/>
  <c r="R182" i="1"/>
  <c r="S182" i="1"/>
  <c r="T182" i="1"/>
  <c r="V182" i="1" s="1"/>
  <c r="U182" i="1"/>
  <c r="X182" i="1"/>
  <c r="W182" i="1"/>
  <c r="Y182" i="1"/>
  <c r="O183" i="1"/>
  <c r="P183" i="1"/>
  <c r="Q183" i="1"/>
  <c r="R183" i="1"/>
  <c r="T183" i="1"/>
  <c r="U183" i="1"/>
  <c r="V183" i="1" s="1"/>
  <c r="W183" i="1"/>
  <c r="X183" i="1"/>
  <c r="Y183" i="1"/>
  <c r="O184" i="1"/>
  <c r="P184" i="1"/>
  <c r="Q184" i="1"/>
  <c r="S184" i="1" s="1"/>
  <c r="R184" i="1"/>
  <c r="T184" i="1"/>
  <c r="V184" i="1" s="1"/>
  <c r="U184" i="1"/>
  <c r="X184" i="1"/>
  <c r="W184" i="1"/>
  <c r="Y184" i="1"/>
  <c r="O185" i="1"/>
  <c r="P185" i="1"/>
  <c r="Q185" i="1"/>
  <c r="R185" i="1"/>
  <c r="T185" i="1"/>
  <c r="U185" i="1"/>
  <c r="V185" i="1"/>
  <c r="W185" i="1"/>
  <c r="Y185" i="1"/>
  <c r="X185" i="1"/>
  <c r="O186" i="1"/>
  <c r="P186" i="1"/>
  <c r="Q186" i="1"/>
  <c r="R186" i="1"/>
  <c r="S186" i="1"/>
  <c r="T186" i="1"/>
  <c r="U186" i="1"/>
  <c r="W186" i="1"/>
  <c r="X186" i="1"/>
  <c r="Y186" i="1"/>
  <c r="Z186" i="1" s="1"/>
  <c r="O187" i="1"/>
  <c r="P187" i="1"/>
  <c r="Q187" i="1"/>
  <c r="R187" i="1"/>
  <c r="T187" i="1"/>
  <c r="U187" i="1"/>
  <c r="W187" i="1"/>
  <c r="X187" i="1"/>
  <c r="Y187" i="1"/>
  <c r="O188" i="1"/>
  <c r="P188" i="1"/>
  <c r="Q188" i="1"/>
  <c r="R188" i="1"/>
  <c r="T188" i="1"/>
  <c r="U188" i="1"/>
  <c r="W188" i="1"/>
  <c r="Y188" i="1"/>
  <c r="X188" i="1"/>
  <c r="O189" i="1"/>
  <c r="P189" i="1"/>
  <c r="Q189" i="1"/>
  <c r="R189" i="1"/>
  <c r="T189" i="1"/>
  <c r="U189" i="1"/>
  <c r="X189" i="1"/>
  <c r="W189" i="1"/>
  <c r="Y189" i="1"/>
  <c r="O190" i="1"/>
  <c r="P190" i="1"/>
  <c r="Q190" i="1"/>
  <c r="R190" i="1"/>
  <c r="T190" i="1"/>
  <c r="U190" i="1"/>
  <c r="W190" i="1"/>
  <c r="X190" i="1"/>
  <c r="Y190" i="1"/>
  <c r="O191" i="1"/>
  <c r="P191" i="1"/>
  <c r="Q191" i="1"/>
  <c r="R191" i="1"/>
  <c r="S191" i="1" s="1"/>
  <c r="AA191" i="1" s="1"/>
  <c r="T191" i="1"/>
  <c r="U191" i="1"/>
  <c r="W191" i="1"/>
  <c r="X191" i="1"/>
  <c r="Y191" i="1"/>
  <c r="O192" i="1"/>
  <c r="P192" i="1"/>
  <c r="Q192" i="1"/>
  <c r="R192" i="1"/>
  <c r="T192" i="1"/>
  <c r="U192" i="1"/>
  <c r="V192" i="1"/>
  <c r="W192" i="1"/>
  <c r="Y192" i="1"/>
  <c r="X192" i="1"/>
  <c r="O193" i="1"/>
  <c r="P193" i="1"/>
  <c r="Q193" i="1"/>
  <c r="R193" i="1"/>
  <c r="T193" i="1"/>
  <c r="U193" i="1"/>
  <c r="W193" i="1"/>
  <c r="X193" i="1"/>
  <c r="Y193" i="1"/>
  <c r="O194" i="1"/>
  <c r="P194" i="1"/>
  <c r="Q194" i="1"/>
  <c r="R194" i="1"/>
  <c r="T194" i="1"/>
  <c r="U194" i="1"/>
  <c r="W194" i="1"/>
  <c r="X194" i="1"/>
  <c r="Y194" i="1"/>
  <c r="O195" i="1"/>
  <c r="P195" i="1"/>
  <c r="Q195" i="1"/>
  <c r="R195" i="1"/>
  <c r="T195" i="1"/>
  <c r="U195" i="1"/>
  <c r="W195" i="1"/>
  <c r="Z195" i="1" s="1"/>
  <c r="Y195" i="1"/>
  <c r="X195" i="1"/>
  <c r="O196" i="1"/>
  <c r="P196" i="1"/>
  <c r="Q196" i="1"/>
  <c r="S196" i="1" s="1"/>
  <c r="R196" i="1"/>
  <c r="T196" i="1"/>
  <c r="U196" i="1"/>
  <c r="W196" i="1"/>
  <c r="Y196" i="1"/>
  <c r="X196" i="1"/>
  <c r="O197" i="1"/>
  <c r="P197" i="1"/>
  <c r="Q197" i="1"/>
  <c r="R197" i="1"/>
  <c r="T197" i="1"/>
  <c r="U197" i="1"/>
  <c r="W197" i="1"/>
  <c r="Y197" i="1"/>
  <c r="X197" i="1"/>
  <c r="O198" i="1"/>
  <c r="P198" i="1"/>
  <c r="Q198" i="1"/>
  <c r="S198" i="1" s="1"/>
  <c r="R198" i="1"/>
  <c r="T198" i="1"/>
  <c r="U198" i="1"/>
  <c r="W198" i="1"/>
  <c r="X198" i="1"/>
  <c r="Y198" i="1"/>
  <c r="Z198" i="1" s="1"/>
  <c r="O199" i="1"/>
  <c r="P199" i="1"/>
  <c r="Q199" i="1"/>
  <c r="R199" i="1"/>
  <c r="T199" i="1"/>
  <c r="U199" i="1"/>
  <c r="W199" i="1"/>
  <c r="X199" i="1"/>
  <c r="Y199" i="1"/>
  <c r="O200" i="1"/>
  <c r="P200" i="1"/>
  <c r="Q200" i="1"/>
  <c r="R200" i="1"/>
  <c r="T200" i="1"/>
  <c r="U200" i="1"/>
  <c r="W200" i="1"/>
  <c r="Z200" i="1" s="1"/>
  <c r="Y200" i="1"/>
  <c r="X200" i="1"/>
  <c r="O201" i="1"/>
  <c r="P201" i="1"/>
  <c r="Q201" i="1"/>
  <c r="R201" i="1"/>
  <c r="T201" i="1"/>
  <c r="U201" i="1"/>
  <c r="X201" i="1"/>
  <c r="W201" i="1"/>
  <c r="Y201" i="1"/>
  <c r="O202" i="1"/>
  <c r="P202" i="1"/>
  <c r="Q202" i="1"/>
  <c r="R202" i="1"/>
  <c r="S202" i="1" s="1"/>
  <c r="T202" i="1"/>
  <c r="V202" i="1" s="1"/>
  <c r="U202" i="1"/>
  <c r="W202" i="1"/>
  <c r="X202" i="1"/>
  <c r="Y202" i="1"/>
  <c r="O203" i="1"/>
  <c r="P203" i="1"/>
  <c r="Q203" i="1"/>
  <c r="R203" i="1"/>
  <c r="T203" i="1"/>
  <c r="U203" i="1"/>
  <c r="W203" i="1"/>
  <c r="X203" i="1"/>
  <c r="Y203" i="1"/>
  <c r="O204" i="1"/>
  <c r="P204" i="1"/>
  <c r="Q204" i="1"/>
  <c r="S204" i="1" s="1"/>
  <c r="R204" i="1"/>
  <c r="T204" i="1"/>
  <c r="U204" i="1"/>
  <c r="W204" i="1"/>
  <c r="Y204" i="1"/>
  <c r="X204" i="1"/>
  <c r="O205" i="1"/>
  <c r="P205" i="1"/>
  <c r="Q205" i="1"/>
  <c r="R205" i="1"/>
  <c r="S205" i="1" s="1"/>
  <c r="T205" i="1"/>
  <c r="U205" i="1"/>
  <c r="W205" i="1"/>
  <c r="Y205" i="1"/>
  <c r="X205" i="1"/>
  <c r="O206" i="1"/>
  <c r="P206" i="1"/>
  <c r="Q206" i="1"/>
  <c r="R206" i="1"/>
  <c r="T206" i="1"/>
  <c r="U206" i="1"/>
  <c r="W206" i="1"/>
  <c r="Y206" i="1"/>
  <c r="X206" i="1"/>
  <c r="O207" i="1"/>
  <c r="P207" i="1"/>
  <c r="Q207" i="1"/>
  <c r="R207" i="1"/>
  <c r="T207" i="1"/>
  <c r="U207" i="1"/>
  <c r="W207" i="1"/>
  <c r="X207" i="1"/>
  <c r="Y207" i="1"/>
  <c r="O208" i="1"/>
  <c r="P208" i="1"/>
  <c r="Q208" i="1"/>
  <c r="R208" i="1"/>
  <c r="T208" i="1"/>
  <c r="U208" i="1"/>
  <c r="W208" i="1"/>
  <c r="Y208" i="1"/>
  <c r="X208" i="1"/>
  <c r="O209" i="1"/>
  <c r="P209" i="1"/>
  <c r="Q209" i="1"/>
  <c r="R209" i="1"/>
  <c r="T209" i="1"/>
  <c r="U209" i="1"/>
  <c r="W209" i="1"/>
  <c r="Y209" i="1"/>
  <c r="X209" i="1"/>
  <c r="O210" i="1"/>
  <c r="P210" i="1"/>
  <c r="Q210" i="1"/>
  <c r="R210" i="1"/>
  <c r="T210" i="1"/>
  <c r="U210" i="1"/>
  <c r="W210" i="1"/>
  <c r="X210" i="1"/>
  <c r="Y210" i="1"/>
  <c r="O211" i="1"/>
  <c r="P211" i="1"/>
  <c r="Q211" i="1"/>
  <c r="R211" i="1"/>
  <c r="T211" i="1"/>
  <c r="U211" i="1"/>
  <c r="W211" i="1"/>
  <c r="X211" i="1"/>
  <c r="Y211" i="1"/>
  <c r="O212" i="1"/>
  <c r="P212" i="1"/>
  <c r="Q212" i="1"/>
  <c r="R212" i="1"/>
  <c r="T212" i="1"/>
  <c r="U212" i="1"/>
  <c r="W212" i="1"/>
  <c r="Y212" i="1"/>
  <c r="X212" i="1"/>
  <c r="O213" i="1"/>
  <c r="P213" i="1"/>
  <c r="Q213" i="1"/>
  <c r="R213" i="1"/>
  <c r="T213" i="1"/>
  <c r="U213" i="1"/>
  <c r="X213" i="1"/>
  <c r="W213" i="1"/>
  <c r="Y213" i="1"/>
  <c r="O214" i="1"/>
  <c r="P214" i="1"/>
  <c r="Q214" i="1"/>
  <c r="R214" i="1"/>
  <c r="T214" i="1"/>
  <c r="V214" i="1" s="1"/>
  <c r="U214" i="1"/>
  <c r="W214" i="1"/>
  <c r="Y214" i="1"/>
  <c r="X214" i="1"/>
  <c r="O215" i="1"/>
  <c r="P215" i="1"/>
  <c r="Q215" i="1"/>
  <c r="R215" i="1"/>
  <c r="T215" i="1"/>
  <c r="U215" i="1"/>
  <c r="W215" i="1"/>
  <c r="Z215" i="1" s="1"/>
  <c r="Y215" i="1"/>
  <c r="X215" i="1"/>
  <c r="O216" i="1"/>
  <c r="P216" i="1"/>
  <c r="Q216" i="1"/>
  <c r="R216" i="1"/>
  <c r="T216" i="1"/>
  <c r="U216" i="1"/>
  <c r="V216" i="1" s="1"/>
  <c r="W216" i="1"/>
  <c r="X216" i="1"/>
  <c r="Y216" i="1"/>
  <c r="O217" i="1"/>
  <c r="P217" i="1"/>
  <c r="Q217" i="1"/>
  <c r="R217" i="1"/>
  <c r="S217" i="1" s="1"/>
  <c r="T217" i="1"/>
  <c r="V217" i="1" s="1"/>
  <c r="U217" i="1"/>
  <c r="W217" i="1"/>
  <c r="Z217" i="1" s="1"/>
  <c r="Y217" i="1"/>
  <c r="X217" i="1"/>
  <c r="AB217" i="1" s="1"/>
  <c r="O218" i="1"/>
  <c r="P218" i="1"/>
  <c r="Q218" i="1"/>
  <c r="S218" i="1" s="1"/>
  <c r="R218" i="1"/>
  <c r="T218" i="1"/>
  <c r="U218" i="1"/>
  <c r="W218" i="1"/>
  <c r="Y218" i="1"/>
  <c r="X218" i="1"/>
  <c r="O219" i="1"/>
  <c r="P219" i="1"/>
  <c r="Q219" i="1"/>
  <c r="R219" i="1"/>
  <c r="T219" i="1"/>
  <c r="U219" i="1"/>
  <c r="X219" i="1"/>
  <c r="W219" i="1"/>
  <c r="Y219" i="1"/>
  <c r="Z219" i="1"/>
  <c r="O220" i="1"/>
  <c r="P220" i="1"/>
  <c r="Q220" i="1"/>
  <c r="R220" i="1"/>
  <c r="T220" i="1"/>
  <c r="U220" i="1"/>
  <c r="X220" i="1"/>
  <c r="W220" i="1"/>
  <c r="Y220" i="1"/>
  <c r="O221" i="1"/>
  <c r="P221" i="1"/>
  <c r="Q221" i="1"/>
  <c r="R221" i="1"/>
  <c r="T221" i="1"/>
  <c r="U221" i="1"/>
  <c r="X221" i="1"/>
  <c r="W221" i="1"/>
  <c r="Y221" i="1"/>
  <c r="O222" i="1"/>
  <c r="P222" i="1"/>
  <c r="Q222" i="1"/>
  <c r="S222" i="1" s="1"/>
  <c r="R222" i="1"/>
  <c r="T222" i="1"/>
  <c r="U222" i="1"/>
  <c r="W222" i="1"/>
  <c r="Y222" i="1"/>
  <c r="X222" i="1"/>
  <c r="O223" i="1"/>
  <c r="P223" i="1"/>
  <c r="Q223" i="1"/>
  <c r="R223" i="1"/>
  <c r="T223" i="1"/>
  <c r="U223" i="1"/>
  <c r="V223" i="1"/>
  <c r="W223" i="1"/>
  <c r="X223" i="1"/>
  <c r="Y223" i="1"/>
  <c r="O224" i="1"/>
  <c r="P224" i="1"/>
  <c r="Q224" i="1"/>
  <c r="S224" i="1" s="1"/>
  <c r="R224" i="1"/>
  <c r="T224" i="1"/>
  <c r="U224" i="1"/>
  <c r="W224" i="1"/>
  <c r="Y224" i="1"/>
  <c r="X224" i="1"/>
  <c r="O225" i="1"/>
  <c r="P225" i="1"/>
  <c r="Q225" i="1"/>
  <c r="R225" i="1"/>
  <c r="T225" i="1"/>
  <c r="U225" i="1"/>
  <c r="W225" i="1"/>
  <c r="Z225" i="1" s="1"/>
  <c r="Y225" i="1"/>
  <c r="X225" i="1"/>
  <c r="O226" i="1"/>
  <c r="P226" i="1"/>
  <c r="Q226" i="1"/>
  <c r="R226" i="1"/>
  <c r="T226" i="1"/>
  <c r="U226" i="1"/>
  <c r="X226" i="1"/>
  <c r="W226" i="1"/>
  <c r="Z226" i="1" s="1"/>
  <c r="Y226" i="1"/>
  <c r="O227" i="1"/>
  <c r="P227" i="1"/>
  <c r="Q227" i="1"/>
  <c r="R227" i="1"/>
  <c r="T227" i="1"/>
  <c r="U227" i="1"/>
  <c r="X227" i="1"/>
  <c r="W227" i="1"/>
  <c r="Y227" i="1"/>
  <c r="Z227" i="1" s="1"/>
  <c r="O228" i="1"/>
  <c r="P228" i="1"/>
  <c r="Q228" i="1"/>
  <c r="S228" i="1" s="1"/>
  <c r="R228" i="1"/>
  <c r="T228" i="1"/>
  <c r="U228" i="1"/>
  <c r="W228" i="1"/>
  <c r="X228" i="1"/>
  <c r="Y228" i="1"/>
  <c r="O229" i="1"/>
  <c r="P229" i="1"/>
  <c r="Q229" i="1"/>
  <c r="R229" i="1"/>
  <c r="T229" i="1"/>
  <c r="U229" i="1"/>
  <c r="W229" i="1"/>
  <c r="Z229" i="1" s="1"/>
  <c r="Y229" i="1"/>
  <c r="X229" i="1"/>
  <c r="O230" i="1"/>
  <c r="P230" i="1"/>
  <c r="Q230" i="1"/>
  <c r="R230" i="1"/>
  <c r="T230" i="1"/>
  <c r="U230" i="1"/>
  <c r="W230" i="1"/>
  <c r="Y230" i="1"/>
  <c r="X230" i="1"/>
  <c r="O231" i="1"/>
  <c r="P231" i="1"/>
  <c r="Q231" i="1"/>
  <c r="R231" i="1"/>
  <c r="T231" i="1"/>
  <c r="U231" i="1"/>
  <c r="W231" i="1"/>
  <c r="Y231" i="1"/>
  <c r="X231" i="1"/>
  <c r="O232" i="1"/>
  <c r="P232" i="1"/>
  <c r="Q232" i="1"/>
  <c r="R232" i="1"/>
  <c r="T232" i="1"/>
  <c r="U232" i="1"/>
  <c r="W232" i="1"/>
  <c r="Y232" i="1"/>
  <c r="X232" i="1"/>
  <c r="O233" i="1"/>
  <c r="P233" i="1"/>
  <c r="Q233" i="1"/>
  <c r="R233" i="1"/>
  <c r="S233" i="1" s="1"/>
  <c r="T233" i="1"/>
  <c r="U233" i="1"/>
  <c r="X233" i="1"/>
  <c r="W233" i="1"/>
  <c r="Y233" i="1"/>
  <c r="O234" i="1"/>
  <c r="P234" i="1"/>
  <c r="Q234" i="1"/>
  <c r="R234" i="1"/>
  <c r="T234" i="1"/>
  <c r="U234" i="1"/>
  <c r="W234" i="1"/>
  <c r="X234" i="1"/>
  <c r="Y234" i="1"/>
  <c r="O235" i="1"/>
  <c r="P235" i="1"/>
  <c r="Q235" i="1"/>
  <c r="R235" i="1"/>
  <c r="T235" i="1"/>
  <c r="V235" i="1" s="1"/>
  <c r="U235" i="1"/>
  <c r="X235" i="1"/>
  <c r="W235" i="1"/>
  <c r="Z235" i="1" s="1"/>
  <c r="Y235" i="1"/>
  <c r="O236" i="1"/>
  <c r="P236" i="1"/>
  <c r="Q236" i="1"/>
  <c r="S236" i="1" s="1"/>
  <c r="AA236" i="1" s="1"/>
  <c r="R236" i="1"/>
  <c r="T236" i="1"/>
  <c r="U236" i="1"/>
  <c r="W236" i="1"/>
  <c r="Y236" i="1"/>
  <c r="X236" i="1"/>
  <c r="O237" i="1"/>
  <c r="P237" i="1"/>
  <c r="Q237" i="1"/>
  <c r="R237" i="1"/>
  <c r="T237" i="1"/>
  <c r="U237" i="1"/>
  <c r="V237" i="1" s="1"/>
  <c r="X237" i="1"/>
  <c r="W237" i="1"/>
  <c r="Y237" i="1"/>
  <c r="O238" i="1"/>
  <c r="P238" i="1"/>
  <c r="Q238" i="1"/>
  <c r="R238" i="1"/>
  <c r="T238" i="1"/>
  <c r="U238" i="1"/>
  <c r="W238" i="1"/>
  <c r="Y238" i="1"/>
  <c r="Z238" i="1" s="1"/>
  <c r="X238" i="1"/>
  <c r="O239" i="1"/>
  <c r="P239" i="1"/>
  <c r="Q239" i="1"/>
  <c r="R239" i="1"/>
  <c r="T239" i="1"/>
  <c r="U239" i="1"/>
  <c r="W239" i="1"/>
  <c r="Y239" i="1"/>
  <c r="X239" i="1"/>
  <c r="O240" i="1"/>
  <c r="P240" i="1"/>
  <c r="Q240" i="1"/>
  <c r="R240" i="1"/>
  <c r="T240" i="1"/>
  <c r="U240" i="1"/>
  <c r="V240" i="1" s="1"/>
  <c r="W240" i="1"/>
  <c r="X240" i="1"/>
  <c r="Y240" i="1"/>
  <c r="O241" i="1"/>
  <c r="P241" i="1"/>
  <c r="Q241" i="1"/>
  <c r="R241" i="1"/>
  <c r="S241" i="1" s="1"/>
  <c r="T241" i="1"/>
  <c r="U241" i="1"/>
  <c r="W241" i="1"/>
  <c r="Y241" i="1"/>
  <c r="X241" i="1"/>
  <c r="O242" i="1"/>
  <c r="P242" i="1"/>
  <c r="Q242" i="1"/>
  <c r="R242" i="1"/>
  <c r="T242" i="1"/>
  <c r="U242" i="1"/>
  <c r="X242" i="1"/>
  <c r="W242" i="1"/>
  <c r="Y242" i="1"/>
  <c r="O243" i="1"/>
  <c r="P243" i="1"/>
  <c r="Q243" i="1"/>
  <c r="R243" i="1"/>
  <c r="T243" i="1"/>
  <c r="V243" i="1" s="1"/>
  <c r="U243" i="1"/>
  <c r="X243" i="1"/>
  <c r="W243" i="1"/>
  <c r="Z243" i="1" s="1"/>
  <c r="Y243" i="1"/>
  <c r="O244" i="1"/>
  <c r="P244" i="1"/>
  <c r="Q244" i="1"/>
  <c r="S244" i="1" s="1"/>
  <c r="R244" i="1"/>
  <c r="T244" i="1"/>
  <c r="U244" i="1"/>
  <c r="V244" i="1" s="1"/>
  <c r="W244" i="1"/>
  <c r="X244" i="1"/>
  <c r="Y244" i="1"/>
  <c r="O245" i="1"/>
  <c r="P245" i="1"/>
  <c r="Q245" i="1"/>
  <c r="R245" i="1"/>
  <c r="T245" i="1"/>
  <c r="U245" i="1"/>
  <c r="W245" i="1"/>
  <c r="X245" i="1"/>
  <c r="Y245" i="1"/>
  <c r="O246" i="1"/>
  <c r="P246" i="1"/>
  <c r="Q246" i="1"/>
  <c r="R246" i="1"/>
  <c r="T246" i="1"/>
  <c r="U246" i="1"/>
  <c r="V246" i="1" s="1"/>
  <c r="W246" i="1"/>
  <c r="Y246" i="1"/>
  <c r="X246" i="1"/>
  <c r="O247" i="1"/>
  <c r="P247" i="1"/>
  <c r="Q247" i="1"/>
  <c r="R247" i="1"/>
  <c r="T247" i="1"/>
  <c r="U247" i="1"/>
  <c r="W247" i="1"/>
  <c r="Y247" i="1"/>
  <c r="X247" i="1"/>
  <c r="O248" i="1"/>
  <c r="P248" i="1"/>
  <c r="Q248" i="1"/>
  <c r="R248" i="1"/>
  <c r="T248" i="1"/>
  <c r="V248" i="1" s="1"/>
  <c r="U248" i="1"/>
  <c r="W248" i="1"/>
  <c r="X248" i="1"/>
  <c r="Y248" i="1"/>
  <c r="O249" i="1"/>
  <c r="P249" i="1"/>
  <c r="Q249" i="1"/>
  <c r="R249" i="1"/>
  <c r="T249" i="1"/>
  <c r="U249" i="1"/>
  <c r="X249" i="1"/>
  <c r="W249" i="1"/>
  <c r="Y249" i="1"/>
  <c r="O250" i="1"/>
  <c r="P250" i="1"/>
  <c r="Q250" i="1"/>
  <c r="S250" i="1" s="1"/>
  <c r="R250" i="1"/>
  <c r="T250" i="1"/>
  <c r="U250" i="1"/>
  <c r="X250" i="1"/>
  <c r="W250" i="1"/>
  <c r="Z250" i="1" s="1"/>
  <c r="Y250" i="1"/>
  <c r="O251" i="1"/>
  <c r="P251" i="1"/>
  <c r="Q251" i="1"/>
  <c r="R251" i="1"/>
  <c r="T251" i="1"/>
  <c r="V251" i="1" s="1"/>
  <c r="U251" i="1"/>
  <c r="X251" i="1"/>
  <c r="W251" i="1"/>
  <c r="Y251" i="1"/>
  <c r="O252" i="1"/>
  <c r="P252" i="1"/>
  <c r="Q252" i="1"/>
  <c r="R252" i="1"/>
  <c r="T252" i="1"/>
  <c r="U252" i="1"/>
  <c r="V252" i="1" s="1"/>
  <c r="W252" i="1"/>
  <c r="X252" i="1"/>
  <c r="Y252" i="1"/>
  <c r="O253" i="1"/>
  <c r="P253" i="1"/>
  <c r="Q253" i="1"/>
  <c r="R253" i="1"/>
  <c r="T253" i="1"/>
  <c r="U253" i="1"/>
  <c r="W253" i="1"/>
  <c r="Z253" i="1" s="1"/>
  <c r="X253" i="1"/>
  <c r="Y253" i="1"/>
  <c r="O254" i="1"/>
  <c r="P254" i="1"/>
  <c r="Q254" i="1"/>
  <c r="R254" i="1"/>
  <c r="T254" i="1"/>
  <c r="U254" i="1"/>
  <c r="X254" i="1"/>
  <c r="W254" i="1"/>
  <c r="Y254" i="1"/>
  <c r="Z254" i="1"/>
  <c r="O255" i="1"/>
  <c r="P255" i="1"/>
  <c r="Q255" i="1"/>
  <c r="R255" i="1"/>
  <c r="T255" i="1"/>
  <c r="U255" i="1"/>
  <c r="X255" i="1"/>
  <c r="W255" i="1"/>
  <c r="Z255" i="1" s="1"/>
  <c r="Y255" i="1"/>
  <c r="O256" i="1"/>
  <c r="P256" i="1"/>
  <c r="Q256" i="1"/>
  <c r="S256" i="1" s="1"/>
  <c r="R256" i="1"/>
  <c r="T256" i="1"/>
  <c r="U256" i="1"/>
  <c r="W256" i="1"/>
  <c r="Y256" i="1"/>
  <c r="X256" i="1"/>
  <c r="O257" i="1"/>
  <c r="P257" i="1"/>
  <c r="Q257" i="1"/>
  <c r="S257" i="1" s="1"/>
  <c r="R257" i="1"/>
  <c r="T257" i="1"/>
  <c r="U257" i="1"/>
  <c r="W257" i="1"/>
  <c r="Y257" i="1"/>
  <c r="Z257" i="1" s="1"/>
  <c r="X257" i="1"/>
  <c r="O258" i="1"/>
  <c r="P258" i="1"/>
  <c r="AA258" i="1" s="1"/>
  <c r="Q258" i="1"/>
  <c r="R258" i="1"/>
  <c r="S258" i="1"/>
  <c r="T258" i="1"/>
  <c r="U258" i="1"/>
  <c r="X258" i="1"/>
  <c r="W258" i="1"/>
  <c r="Y258" i="1"/>
  <c r="O259" i="1"/>
  <c r="P259" i="1"/>
  <c r="Q259" i="1"/>
  <c r="S259" i="1" s="1"/>
  <c r="R259" i="1"/>
  <c r="T259" i="1"/>
  <c r="U259" i="1"/>
  <c r="V259" i="1" s="1"/>
  <c r="X259" i="1"/>
  <c r="W259" i="1"/>
  <c r="Y259" i="1"/>
  <c r="O260" i="1"/>
  <c r="P260" i="1"/>
  <c r="Q260" i="1"/>
  <c r="R260" i="1"/>
  <c r="T260" i="1"/>
  <c r="U260" i="1"/>
  <c r="W260" i="1"/>
  <c r="X260" i="1"/>
  <c r="Y260" i="1"/>
  <c r="O261" i="1"/>
  <c r="P261" i="1"/>
  <c r="Q261" i="1"/>
  <c r="R261" i="1"/>
  <c r="T261" i="1"/>
  <c r="U261" i="1"/>
  <c r="W261" i="1"/>
  <c r="Y261" i="1"/>
  <c r="X261" i="1"/>
  <c r="O262" i="1"/>
  <c r="P262" i="1"/>
  <c r="Q262" i="1"/>
  <c r="S262" i="1" s="1"/>
  <c r="AA262" i="1" s="1"/>
  <c r="R262" i="1"/>
  <c r="T262" i="1"/>
  <c r="U262" i="1"/>
  <c r="W262" i="1"/>
  <c r="Y262" i="1"/>
  <c r="X262" i="1"/>
  <c r="O263" i="1"/>
  <c r="P263" i="1"/>
  <c r="Q263" i="1"/>
  <c r="R263" i="1"/>
  <c r="T263" i="1"/>
  <c r="U263" i="1"/>
  <c r="V263" i="1" s="1"/>
  <c r="X263" i="1"/>
  <c r="W263" i="1"/>
  <c r="Y263" i="1"/>
  <c r="O264" i="1"/>
  <c r="P264" i="1"/>
  <c r="Q264" i="1"/>
  <c r="R264" i="1"/>
  <c r="S264" i="1" s="1"/>
  <c r="T264" i="1"/>
  <c r="U264" i="1"/>
  <c r="W264" i="1"/>
  <c r="X264" i="1"/>
  <c r="Y264" i="1"/>
  <c r="O265" i="1"/>
  <c r="P265" i="1"/>
  <c r="Q265" i="1"/>
  <c r="R265" i="1"/>
  <c r="T265" i="1"/>
  <c r="U265" i="1"/>
  <c r="W265" i="1"/>
  <c r="Y265" i="1"/>
  <c r="X265" i="1"/>
  <c r="O266" i="1"/>
  <c r="P266" i="1"/>
  <c r="Q266" i="1"/>
  <c r="R266" i="1"/>
  <c r="T266" i="1"/>
  <c r="U266" i="1"/>
  <c r="W266" i="1"/>
  <c r="Y266" i="1"/>
  <c r="Z266" i="1"/>
  <c r="X266" i="1"/>
  <c r="O267" i="1"/>
  <c r="P267" i="1"/>
  <c r="Q267" i="1"/>
  <c r="R267" i="1"/>
  <c r="T267" i="1"/>
  <c r="U267" i="1"/>
  <c r="V267" i="1"/>
  <c r="W267" i="1"/>
  <c r="Y267" i="1"/>
  <c r="X267" i="1"/>
  <c r="O268" i="1"/>
  <c r="P268" i="1"/>
  <c r="Q268" i="1"/>
  <c r="R268" i="1"/>
  <c r="T268" i="1"/>
  <c r="U268" i="1"/>
  <c r="W268" i="1"/>
  <c r="X268" i="1"/>
  <c r="Y268" i="1"/>
  <c r="O269" i="1"/>
  <c r="P269" i="1"/>
  <c r="Q269" i="1"/>
  <c r="R269" i="1"/>
  <c r="S269" i="1" s="1"/>
  <c r="T269" i="1"/>
  <c r="U269" i="1"/>
  <c r="W269" i="1"/>
  <c r="X269" i="1"/>
  <c r="Y269" i="1"/>
  <c r="O270" i="1"/>
  <c r="P270" i="1"/>
  <c r="Q270" i="1"/>
  <c r="S270" i="1" s="1"/>
  <c r="R270" i="1"/>
  <c r="T270" i="1"/>
  <c r="U270" i="1"/>
  <c r="W270" i="1"/>
  <c r="X270" i="1"/>
  <c r="Y270" i="1"/>
  <c r="O271" i="1"/>
  <c r="P271" i="1"/>
  <c r="Q271" i="1"/>
  <c r="R271" i="1"/>
  <c r="T271" i="1"/>
  <c r="V271" i="1" s="1"/>
  <c r="U271" i="1"/>
  <c r="W271" i="1"/>
  <c r="X271" i="1"/>
  <c r="Y271" i="1"/>
  <c r="O272" i="1"/>
  <c r="P272" i="1"/>
  <c r="Q272" i="1"/>
  <c r="R272" i="1"/>
  <c r="T272" i="1"/>
  <c r="U272" i="1"/>
  <c r="W272" i="1"/>
  <c r="X272" i="1"/>
  <c r="Y272" i="1"/>
  <c r="O273" i="1"/>
  <c r="P273" i="1"/>
  <c r="Q273" i="1"/>
  <c r="R273" i="1"/>
  <c r="T273" i="1"/>
  <c r="U273" i="1"/>
  <c r="W273" i="1"/>
  <c r="Y273" i="1"/>
  <c r="X273" i="1"/>
  <c r="O274" i="1"/>
  <c r="P274" i="1"/>
  <c r="Q274" i="1"/>
  <c r="R274" i="1"/>
  <c r="S274" i="1" s="1"/>
  <c r="T274" i="1"/>
  <c r="U274" i="1"/>
  <c r="V274" i="1" s="1"/>
  <c r="W274" i="1"/>
  <c r="Y274" i="1"/>
  <c r="X274" i="1"/>
  <c r="O275" i="1"/>
  <c r="P275" i="1"/>
  <c r="Q275" i="1"/>
  <c r="R275" i="1"/>
  <c r="S275" i="1" s="1"/>
  <c r="T275" i="1"/>
  <c r="U275" i="1"/>
  <c r="X275" i="1"/>
  <c r="W275" i="1"/>
  <c r="Z275" i="1" s="1"/>
  <c r="Y275" i="1"/>
  <c r="O276" i="1"/>
  <c r="P276" i="1"/>
  <c r="Q276" i="1"/>
  <c r="R276" i="1"/>
  <c r="T276" i="1"/>
  <c r="U276" i="1"/>
  <c r="X276" i="1"/>
  <c r="W276" i="1"/>
  <c r="Y276" i="1"/>
  <c r="Z276" i="1" s="1"/>
  <c r="O277" i="1"/>
  <c r="P277" i="1"/>
  <c r="Q277" i="1"/>
  <c r="R277" i="1"/>
  <c r="T277" i="1"/>
  <c r="U277" i="1"/>
  <c r="W277" i="1"/>
  <c r="Y277" i="1"/>
  <c r="X277" i="1"/>
  <c r="O278" i="1"/>
  <c r="P278" i="1"/>
  <c r="Q278" i="1"/>
  <c r="S278" i="1" s="1"/>
  <c r="R278" i="1"/>
  <c r="T278" i="1"/>
  <c r="U278" i="1"/>
  <c r="X278" i="1"/>
  <c r="W278" i="1"/>
  <c r="Z278" i="1" s="1"/>
  <c r="Y278" i="1"/>
  <c r="O279" i="1"/>
  <c r="P279" i="1"/>
  <c r="Q279" i="1"/>
  <c r="R279" i="1"/>
  <c r="T279" i="1"/>
  <c r="U279" i="1"/>
  <c r="V279" i="1" s="1"/>
  <c r="X279" i="1"/>
  <c r="W279" i="1"/>
  <c r="Y279" i="1"/>
  <c r="O280" i="1"/>
  <c r="P280" i="1"/>
  <c r="Q280" i="1"/>
  <c r="R280" i="1"/>
  <c r="T280" i="1"/>
  <c r="V280" i="1" s="1"/>
  <c r="U280" i="1"/>
  <c r="W280" i="1"/>
  <c r="X280" i="1"/>
  <c r="Y280" i="1"/>
  <c r="O281" i="1"/>
  <c r="P281" i="1"/>
  <c r="Q281" i="1"/>
  <c r="R281" i="1"/>
  <c r="T281" i="1"/>
  <c r="U281" i="1"/>
  <c r="W281" i="1"/>
  <c r="X281" i="1"/>
  <c r="Y281" i="1"/>
  <c r="O282" i="1"/>
  <c r="P282" i="1"/>
  <c r="Q282" i="1"/>
  <c r="S282" i="1" s="1"/>
  <c r="AA282" i="1" s="1"/>
  <c r="R282" i="1"/>
  <c r="T282" i="1"/>
  <c r="V282" i="1" s="1"/>
  <c r="U282" i="1"/>
  <c r="X282" i="1"/>
  <c r="W282" i="1"/>
  <c r="Y282" i="1"/>
  <c r="O283" i="1"/>
  <c r="P283" i="1"/>
  <c r="Q283" i="1"/>
  <c r="R283" i="1"/>
  <c r="T283" i="1"/>
  <c r="U283" i="1"/>
  <c r="V283" i="1" s="1"/>
  <c r="X283" i="1"/>
  <c r="W283" i="1"/>
  <c r="Y283" i="1"/>
  <c r="O284" i="1"/>
  <c r="P284" i="1"/>
  <c r="Q284" i="1"/>
  <c r="S284" i="1" s="1"/>
  <c r="R284" i="1"/>
  <c r="T284" i="1"/>
  <c r="U284" i="1"/>
  <c r="W284" i="1"/>
  <c r="X284" i="1"/>
  <c r="Y284" i="1"/>
  <c r="O285" i="1"/>
  <c r="P285" i="1"/>
  <c r="Q285" i="1"/>
  <c r="R285" i="1"/>
  <c r="S285" i="1" s="1"/>
  <c r="AA285" i="1" s="1"/>
  <c r="T285" i="1"/>
  <c r="U285" i="1"/>
  <c r="W285" i="1"/>
  <c r="Z285" i="1" s="1"/>
  <c r="X285" i="1"/>
  <c r="Y285" i="1"/>
  <c r="O286" i="1"/>
  <c r="P286" i="1"/>
  <c r="Q286" i="1"/>
  <c r="S286" i="1" s="1"/>
  <c r="R286" i="1"/>
  <c r="T286" i="1"/>
  <c r="U286" i="1"/>
  <c r="V286" i="1" s="1"/>
  <c r="W286" i="1"/>
  <c r="Y286" i="1"/>
  <c r="X286" i="1"/>
  <c r="O287" i="1"/>
  <c r="P287" i="1"/>
  <c r="Q287" i="1"/>
  <c r="R287" i="1"/>
  <c r="S287" i="1" s="1"/>
  <c r="T287" i="1"/>
  <c r="V287" i="1" s="1"/>
  <c r="U287" i="1"/>
  <c r="X287" i="1"/>
  <c r="W287" i="1"/>
  <c r="Y287" i="1"/>
  <c r="O288" i="1"/>
  <c r="P288" i="1"/>
  <c r="Q288" i="1"/>
  <c r="R288" i="1"/>
  <c r="T288" i="1"/>
  <c r="U288" i="1"/>
  <c r="V288" i="1" s="1"/>
  <c r="W288" i="1"/>
  <c r="X288" i="1"/>
  <c r="Y288" i="1"/>
  <c r="O289" i="1"/>
  <c r="P289" i="1"/>
  <c r="Q289" i="1"/>
  <c r="R289" i="1"/>
  <c r="S289" i="1"/>
  <c r="T289" i="1"/>
  <c r="U289" i="1"/>
  <c r="W289" i="1"/>
  <c r="X289" i="1"/>
  <c r="Y289" i="1"/>
  <c r="O290" i="1"/>
  <c r="P290" i="1"/>
  <c r="Q290" i="1"/>
  <c r="R290" i="1"/>
  <c r="T290" i="1"/>
  <c r="U290" i="1"/>
  <c r="W290" i="1"/>
  <c r="Z290" i="1" s="1"/>
  <c r="Y290" i="1"/>
  <c r="X290" i="1"/>
  <c r="O291" i="1"/>
  <c r="P291" i="1"/>
  <c r="Q291" i="1"/>
  <c r="R291" i="1"/>
  <c r="T291" i="1"/>
  <c r="U291" i="1"/>
  <c r="X291" i="1"/>
  <c r="W291" i="1"/>
  <c r="Y291" i="1"/>
  <c r="O292" i="1"/>
  <c r="P292" i="1"/>
  <c r="Q292" i="1"/>
  <c r="R292" i="1"/>
  <c r="S292" i="1" s="1"/>
  <c r="T292" i="1"/>
  <c r="U292" i="1"/>
  <c r="V292" i="1"/>
  <c r="W292" i="1"/>
  <c r="Y292" i="1"/>
  <c r="X292" i="1"/>
  <c r="O293" i="1"/>
  <c r="P293" i="1"/>
  <c r="Q293" i="1"/>
  <c r="R293" i="1"/>
  <c r="S293" i="1"/>
  <c r="T293" i="1"/>
  <c r="U293" i="1"/>
  <c r="W293" i="1"/>
  <c r="Y293" i="1"/>
  <c r="X293" i="1"/>
  <c r="O294" i="1"/>
  <c r="P294" i="1"/>
  <c r="Q294" i="1"/>
  <c r="S294" i="1" s="1"/>
  <c r="AA294" i="1" s="1"/>
  <c r="R294" i="1"/>
  <c r="T294" i="1"/>
  <c r="V294" i="1" s="1"/>
  <c r="U294" i="1"/>
  <c r="W294" i="1"/>
  <c r="X294" i="1"/>
  <c r="Y294" i="1"/>
  <c r="O295" i="1"/>
  <c r="P295" i="1"/>
  <c r="Q295" i="1"/>
  <c r="R295" i="1"/>
  <c r="T295" i="1"/>
  <c r="U295" i="1"/>
  <c r="W295" i="1"/>
  <c r="X295" i="1"/>
  <c r="Y295" i="1"/>
  <c r="O296" i="1"/>
  <c r="AA296" i="1" s="1"/>
  <c r="P296" i="1"/>
  <c r="Q296" i="1"/>
  <c r="S296" i="1" s="1"/>
  <c r="R296" i="1"/>
  <c r="T296" i="1"/>
  <c r="V296" i="1" s="1"/>
  <c r="U296" i="1"/>
  <c r="W296" i="1"/>
  <c r="X296" i="1"/>
  <c r="Y296" i="1"/>
  <c r="O297" i="1"/>
  <c r="P297" i="1"/>
  <c r="Q297" i="1"/>
  <c r="S297" i="1" s="1"/>
  <c r="R297" i="1"/>
  <c r="T297" i="1"/>
  <c r="U297" i="1"/>
  <c r="W297" i="1"/>
  <c r="Z297" i="1" s="1"/>
  <c r="X297" i="1"/>
  <c r="Y297" i="1"/>
  <c r="O298" i="1"/>
  <c r="P298" i="1"/>
  <c r="Q298" i="1"/>
  <c r="S298" i="1" s="1"/>
  <c r="R298" i="1"/>
  <c r="T298" i="1"/>
  <c r="U298" i="1"/>
  <c r="W298" i="1"/>
  <c r="Z298" i="1" s="1"/>
  <c r="Y298" i="1"/>
  <c r="X298" i="1"/>
  <c r="O299" i="1"/>
  <c r="P299" i="1"/>
  <c r="Q299" i="1"/>
  <c r="R299" i="1"/>
  <c r="T299" i="1"/>
  <c r="V299" i="1" s="1"/>
  <c r="U299" i="1"/>
  <c r="W299" i="1"/>
  <c r="X299" i="1"/>
  <c r="Y299" i="1"/>
  <c r="O300" i="1"/>
  <c r="P300" i="1"/>
  <c r="Q300" i="1"/>
  <c r="R300" i="1"/>
  <c r="T300" i="1"/>
  <c r="U300" i="1"/>
  <c r="W300" i="1"/>
  <c r="Z300" i="1" s="1"/>
  <c r="Y300" i="1"/>
  <c r="X300" i="1"/>
  <c r="O301" i="1"/>
  <c r="P301" i="1"/>
  <c r="Q301" i="1"/>
  <c r="R301" i="1"/>
  <c r="T301" i="1"/>
  <c r="U301" i="1"/>
  <c r="X301" i="1"/>
  <c r="W301" i="1"/>
  <c r="Y301" i="1"/>
  <c r="O302" i="1"/>
  <c r="P302" i="1"/>
  <c r="Q302" i="1"/>
  <c r="R302" i="1"/>
  <c r="T302" i="1"/>
  <c r="U302" i="1"/>
  <c r="W302" i="1"/>
  <c r="X302" i="1"/>
  <c r="Y302" i="1"/>
  <c r="O303" i="1"/>
  <c r="P303" i="1"/>
  <c r="Q303" i="1"/>
  <c r="R303" i="1"/>
  <c r="S303" i="1" s="1"/>
  <c r="T303" i="1"/>
  <c r="U303" i="1"/>
  <c r="W303" i="1"/>
  <c r="X303" i="1"/>
  <c r="Y303" i="1"/>
  <c r="O304" i="1"/>
  <c r="P304" i="1"/>
  <c r="Q304" i="1"/>
  <c r="R304" i="1"/>
  <c r="T304" i="1"/>
  <c r="U304" i="1"/>
  <c r="W304" i="1"/>
  <c r="Y304" i="1"/>
  <c r="Z304" i="1" s="1"/>
  <c r="X304" i="1"/>
  <c r="O305" i="1"/>
  <c r="P305" i="1"/>
  <c r="Q305" i="1"/>
  <c r="R305" i="1"/>
  <c r="T305" i="1"/>
  <c r="U305" i="1"/>
  <c r="V305" i="1" s="1"/>
  <c r="W305" i="1"/>
  <c r="X305" i="1"/>
  <c r="Y305" i="1"/>
  <c r="O306" i="1"/>
  <c r="P306" i="1"/>
  <c r="Q306" i="1"/>
  <c r="R306" i="1"/>
  <c r="S306" i="1" s="1"/>
  <c r="AA306" i="1" s="1"/>
  <c r="T306" i="1"/>
  <c r="U306" i="1"/>
  <c r="W306" i="1"/>
  <c r="X306" i="1"/>
  <c r="Y306" i="1"/>
  <c r="O307" i="1"/>
  <c r="P307" i="1"/>
  <c r="Q307" i="1"/>
  <c r="S307" i="1" s="1"/>
  <c r="R307" i="1"/>
  <c r="T307" i="1"/>
  <c r="V307" i="1" s="1"/>
  <c r="U307" i="1"/>
  <c r="W307" i="1"/>
  <c r="X307" i="1"/>
  <c r="Y307" i="1"/>
  <c r="O308" i="1"/>
  <c r="P308" i="1"/>
  <c r="Q308" i="1"/>
  <c r="R308" i="1"/>
  <c r="S308" i="1" s="1"/>
  <c r="T308" i="1"/>
  <c r="U308" i="1"/>
  <c r="W308" i="1"/>
  <c r="Y308" i="1"/>
  <c r="X308" i="1"/>
  <c r="O309" i="1"/>
  <c r="P309" i="1"/>
  <c r="Q309" i="1"/>
  <c r="R309" i="1"/>
  <c r="T309" i="1"/>
  <c r="U309" i="1"/>
  <c r="X309" i="1"/>
  <c r="W309" i="1"/>
  <c r="Z309" i="1" s="1"/>
  <c r="Y309" i="1"/>
  <c r="O310" i="1"/>
  <c r="P310" i="1"/>
  <c r="Q310" i="1"/>
  <c r="R310" i="1"/>
  <c r="T310" i="1"/>
  <c r="U310" i="1"/>
  <c r="X310" i="1"/>
  <c r="W310" i="1"/>
  <c r="Y310" i="1"/>
  <c r="O311" i="1"/>
  <c r="P311" i="1"/>
  <c r="Q311" i="1"/>
  <c r="S311" i="1" s="1"/>
  <c r="R311" i="1"/>
  <c r="AA311" i="1"/>
  <c r="AE311" i="1" s="1"/>
  <c r="T311" i="1"/>
  <c r="U311" i="1"/>
  <c r="W311" i="1"/>
  <c r="Z311" i="1" s="1"/>
  <c r="X311" i="1"/>
  <c r="Y311" i="1"/>
  <c r="O312" i="1"/>
  <c r="P312" i="1"/>
  <c r="Q312" i="1"/>
  <c r="R312" i="1"/>
  <c r="T312" i="1"/>
  <c r="U312" i="1"/>
  <c r="W312" i="1"/>
  <c r="X312" i="1"/>
  <c r="Y312" i="1"/>
  <c r="Z312" i="1" s="1"/>
  <c r="O313" i="1"/>
  <c r="P313" i="1"/>
  <c r="Q313" i="1"/>
  <c r="S313" i="1" s="1"/>
  <c r="R313" i="1"/>
  <c r="T313" i="1"/>
  <c r="U313" i="1"/>
  <c r="W313" i="1"/>
  <c r="Y313" i="1"/>
  <c r="X313" i="1"/>
  <c r="O314" i="1"/>
  <c r="P314" i="1"/>
  <c r="Q314" i="1"/>
  <c r="R314" i="1"/>
  <c r="S314" i="1" s="1"/>
  <c r="T314" i="1"/>
  <c r="U314" i="1"/>
  <c r="W314" i="1"/>
  <c r="X314" i="1"/>
  <c r="Y314" i="1"/>
  <c r="O315" i="1"/>
  <c r="P315" i="1"/>
  <c r="Q315" i="1"/>
  <c r="R315" i="1"/>
  <c r="T315" i="1"/>
  <c r="U315" i="1"/>
  <c r="V315" i="1" s="1"/>
  <c r="W315" i="1"/>
  <c r="X315" i="1"/>
  <c r="Y315" i="1"/>
  <c r="O316" i="1"/>
  <c r="P316" i="1"/>
  <c r="Q316" i="1"/>
  <c r="R316" i="1"/>
  <c r="S316" i="1"/>
  <c r="T316" i="1"/>
  <c r="V316" i="1" s="1"/>
  <c r="U316" i="1"/>
  <c r="W316" i="1"/>
  <c r="X316" i="1"/>
  <c r="Y316" i="1"/>
  <c r="O317" i="1"/>
  <c r="P317" i="1"/>
  <c r="Q317" i="1"/>
  <c r="R317" i="1"/>
  <c r="T317" i="1"/>
  <c r="U317" i="1"/>
  <c r="W317" i="1"/>
  <c r="X317" i="1"/>
  <c r="Y317" i="1"/>
  <c r="Z317" i="1"/>
  <c r="O318" i="1"/>
  <c r="P318" i="1"/>
  <c r="Q318" i="1"/>
  <c r="S318" i="1" s="1"/>
  <c r="R318" i="1"/>
  <c r="T318" i="1"/>
  <c r="U318" i="1"/>
  <c r="W318" i="1"/>
  <c r="Z318" i="1" s="1"/>
  <c r="X318" i="1"/>
  <c r="Y318" i="1"/>
  <c r="O319" i="1"/>
  <c r="P319" i="1"/>
  <c r="Q319" i="1"/>
  <c r="S319" i="1" s="1"/>
  <c r="R319" i="1"/>
  <c r="T319" i="1"/>
  <c r="V319" i="1" s="1"/>
  <c r="U319" i="1"/>
  <c r="X319" i="1"/>
  <c r="W319" i="1"/>
  <c r="Y319" i="1"/>
  <c r="O320" i="1"/>
  <c r="P320" i="1"/>
  <c r="Q320" i="1"/>
  <c r="R320" i="1"/>
  <c r="T320" i="1"/>
  <c r="U320" i="1"/>
  <c r="W320" i="1"/>
  <c r="Y320" i="1"/>
  <c r="X320" i="1"/>
  <c r="O321" i="1"/>
  <c r="P321" i="1"/>
  <c r="Q321" i="1"/>
  <c r="S321" i="1" s="1"/>
  <c r="AA321" i="1" s="1"/>
  <c r="AC321" i="1" s="1"/>
  <c r="R321" i="1"/>
  <c r="T321" i="1"/>
  <c r="V321" i="1" s="1"/>
  <c r="U321" i="1"/>
  <c r="W321" i="1"/>
  <c r="X321" i="1"/>
  <c r="Y321" i="1"/>
  <c r="O322" i="1"/>
  <c r="P322" i="1"/>
  <c r="Q322" i="1"/>
  <c r="R322" i="1"/>
  <c r="T322" i="1"/>
  <c r="U322" i="1"/>
  <c r="W322" i="1"/>
  <c r="X322" i="1"/>
  <c r="Y322" i="1"/>
  <c r="O323" i="1"/>
  <c r="P323" i="1"/>
  <c r="Q323" i="1"/>
  <c r="S323" i="1" s="1"/>
  <c r="R323" i="1"/>
  <c r="T323" i="1"/>
  <c r="U323" i="1"/>
  <c r="X323" i="1"/>
  <c r="W323" i="1"/>
  <c r="Y323" i="1"/>
  <c r="Z323" i="1" s="1"/>
  <c r="O324" i="1"/>
  <c r="P324" i="1"/>
  <c r="Q324" i="1"/>
  <c r="R324" i="1"/>
  <c r="T324" i="1"/>
  <c r="V324" i="1" s="1"/>
  <c r="U324" i="1"/>
  <c r="X324" i="1"/>
  <c r="W324" i="1"/>
  <c r="Y324" i="1"/>
  <c r="O325" i="1"/>
  <c r="P325" i="1"/>
  <c r="Q325" i="1"/>
  <c r="S325" i="1" s="1"/>
  <c r="R325" i="1"/>
  <c r="T325" i="1"/>
  <c r="U325" i="1"/>
  <c r="W325" i="1"/>
  <c r="Y325" i="1"/>
  <c r="Z325" i="1"/>
  <c r="X325" i="1"/>
  <c r="O326" i="1"/>
  <c r="P326" i="1"/>
  <c r="Q326" i="1"/>
  <c r="S326" i="1" s="1"/>
  <c r="AA326" i="1" s="1"/>
  <c r="R326" i="1"/>
  <c r="T326" i="1"/>
  <c r="U326" i="1"/>
  <c r="X326" i="1"/>
  <c r="W326" i="1"/>
  <c r="Z326" i="1" s="1"/>
  <c r="Y326" i="1"/>
  <c r="O327" i="1"/>
  <c r="P327" i="1"/>
  <c r="Q327" i="1"/>
  <c r="R327" i="1"/>
  <c r="T327" i="1"/>
  <c r="U327" i="1"/>
  <c r="V327" i="1" s="1"/>
  <c r="W327" i="1"/>
  <c r="Y327" i="1"/>
  <c r="X327" i="1"/>
  <c r="O328" i="1"/>
  <c r="P328" i="1"/>
  <c r="Q328" i="1"/>
  <c r="R328" i="1"/>
  <c r="T328" i="1"/>
  <c r="U328" i="1"/>
  <c r="W328" i="1"/>
  <c r="X328" i="1"/>
  <c r="Y328" i="1"/>
  <c r="O329" i="1"/>
  <c r="P329" i="1"/>
  <c r="Q329" i="1"/>
  <c r="R329" i="1"/>
  <c r="T329" i="1"/>
  <c r="U329" i="1"/>
  <c r="W329" i="1"/>
  <c r="Z329" i="1" s="1"/>
  <c r="X329" i="1"/>
  <c r="Y329" i="1"/>
  <c r="O330" i="1"/>
  <c r="P330" i="1"/>
  <c r="Q330" i="1"/>
  <c r="S330" i="1" s="1"/>
  <c r="R330" i="1"/>
  <c r="T330" i="1"/>
  <c r="V330" i="1" s="1"/>
  <c r="U330" i="1"/>
  <c r="W330" i="1"/>
  <c r="X330" i="1"/>
  <c r="Y330" i="1"/>
  <c r="O331" i="1"/>
  <c r="P331" i="1"/>
  <c r="Q331" i="1"/>
  <c r="R331" i="1"/>
  <c r="T331" i="1"/>
  <c r="U331" i="1"/>
  <c r="W331" i="1"/>
  <c r="Z331" i="1" s="1"/>
  <c r="Y331" i="1"/>
  <c r="X331" i="1"/>
  <c r="O332" i="1"/>
  <c r="P332" i="1"/>
  <c r="Q332" i="1"/>
  <c r="R332" i="1"/>
  <c r="T332" i="1"/>
  <c r="U332" i="1"/>
  <c r="X332" i="1"/>
  <c r="W332" i="1"/>
  <c r="Y332" i="1"/>
  <c r="O333" i="1"/>
  <c r="AA333" i="1" s="1"/>
  <c r="P333" i="1"/>
  <c r="Q333" i="1"/>
  <c r="S333" i="1" s="1"/>
  <c r="R333" i="1"/>
  <c r="T333" i="1"/>
  <c r="U333" i="1"/>
  <c r="W333" i="1"/>
  <c r="X333" i="1"/>
  <c r="Y333" i="1"/>
  <c r="O334" i="1"/>
  <c r="P334" i="1"/>
  <c r="Q334" i="1"/>
  <c r="R334" i="1"/>
  <c r="T334" i="1"/>
  <c r="U334" i="1"/>
  <c r="X334" i="1"/>
  <c r="W334" i="1"/>
  <c r="Z334" i="1" s="1"/>
  <c r="Y334" i="1"/>
  <c r="O335" i="1"/>
  <c r="P335" i="1"/>
  <c r="Q335" i="1"/>
  <c r="S335" i="1" s="1"/>
  <c r="R335" i="1"/>
  <c r="T335" i="1"/>
  <c r="U335" i="1"/>
  <c r="V335" i="1" s="1"/>
  <c r="AB335" i="1" s="1"/>
  <c r="AG335" i="1" s="1"/>
  <c r="X335" i="1"/>
  <c r="W335" i="1"/>
  <c r="Z335" i="1" s="1"/>
  <c r="Y335" i="1"/>
  <c r="O336" i="1"/>
  <c r="P336" i="1"/>
  <c r="Q336" i="1"/>
  <c r="R336" i="1"/>
  <c r="T336" i="1"/>
  <c r="V336" i="1" s="1"/>
  <c r="U336" i="1"/>
  <c r="W336" i="1"/>
  <c r="X336" i="1"/>
  <c r="Y336" i="1"/>
  <c r="O337" i="1"/>
  <c r="P337" i="1"/>
  <c r="Q337" i="1"/>
  <c r="R337" i="1"/>
  <c r="T337" i="1"/>
  <c r="U337" i="1"/>
  <c r="W337" i="1"/>
  <c r="Z337" i="1" s="1"/>
  <c r="Y337" i="1"/>
  <c r="X337" i="1"/>
  <c r="O338" i="1"/>
  <c r="P338" i="1"/>
  <c r="Q338" i="1"/>
  <c r="S338" i="1" s="1"/>
  <c r="AA338" i="1" s="1"/>
  <c r="R338" i="1"/>
  <c r="T338" i="1"/>
  <c r="U338" i="1"/>
  <c r="W338" i="1"/>
  <c r="X338" i="1"/>
  <c r="Y338" i="1"/>
  <c r="Z338" i="1" s="1"/>
  <c r="O339" i="1"/>
  <c r="P339" i="1"/>
  <c r="Q339" i="1"/>
  <c r="R339" i="1"/>
  <c r="T339" i="1"/>
  <c r="U339" i="1"/>
  <c r="V339" i="1"/>
  <c r="W339" i="1"/>
  <c r="X339" i="1"/>
  <c r="Y339" i="1"/>
  <c r="O340" i="1"/>
  <c r="P340" i="1"/>
  <c r="Q340" i="1"/>
  <c r="R340" i="1"/>
  <c r="T340" i="1"/>
  <c r="U340" i="1"/>
  <c r="W340" i="1"/>
  <c r="X340" i="1"/>
  <c r="Y340" i="1"/>
  <c r="O341" i="1"/>
  <c r="P341" i="1"/>
  <c r="Q341" i="1"/>
  <c r="R341" i="1"/>
  <c r="T341" i="1"/>
  <c r="U341" i="1"/>
  <c r="W341" i="1"/>
  <c r="Y341" i="1"/>
  <c r="X341" i="1"/>
  <c r="O342" i="1"/>
  <c r="P342" i="1"/>
  <c r="Q342" i="1"/>
  <c r="R342" i="1"/>
  <c r="T342" i="1"/>
  <c r="U342" i="1"/>
  <c r="V342" i="1" s="1"/>
  <c r="X342" i="1"/>
  <c r="W342" i="1"/>
  <c r="Z342" i="1" s="1"/>
  <c r="Y342" i="1"/>
  <c r="O343" i="1"/>
  <c r="P343" i="1"/>
  <c r="Q343" i="1"/>
  <c r="R343" i="1"/>
  <c r="T343" i="1"/>
  <c r="U343" i="1"/>
  <c r="W343" i="1"/>
  <c r="X343" i="1"/>
  <c r="Y343" i="1"/>
  <c r="O344" i="1"/>
  <c r="P344" i="1"/>
  <c r="Q344" i="1"/>
  <c r="R344" i="1"/>
  <c r="T344" i="1"/>
  <c r="U344" i="1"/>
  <c r="W344" i="1"/>
  <c r="X344" i="1"/>
  <c r="Y344" i="1"/>
  <c r="O345" i="1"/>
  <c r="P345" i="1"/>
  <c r="Q345" i="1"/>
  <c r="S345" i="1" s="1"/>
  <c r="R345" i="1"/>
  <c r="T345" i="1"/>
  <c r="U345" i="1"/>
  <c r="W345" i="1"/>
  <c r="X345" i="1"/>
  <c r="Y345" i="1"/>
  <c r="O346" i="1"/>
  <c r="P346" i="1"/>
  <c r="Q346" i="1"/>
  <c r="R346" i="1"/>
  <c r="T346" i="1"/>
  <c r="U346" i="1"/>
  <c r="W346" i="1"/>
  <c r="Y346" i="1"/>
  <c r="X346" i="1"/>
  <c r="O347" i="1"/>
  <c r="P347" i="1"/>
  <c r="Q347" i="1"/>
  <c r="S347" i="1" s="1"/>
  <c r="R347" i="1"/>
  <c r="T347" i="1"/>
  <c r="U347" i="1"/>
  <c r="W347" i="1"/>
  <c r="X347" i="1"/>
  <c r="Y347" i="1"/>
  <c r="O348" i="1"/>
  <c r="P348" i="1"/>
  <c r="Q348" i="1"/>
  <c r="S348" i="1" s="1"/>
  <c r="R348" i="1"/>
  <c r="T348" i="1"/>
  <c r="U348" i="1"/>
  <c r="W348" i="1"/>
  <c r="X348" i="1"/>
  <c r="Y348" i="1"/>
  <c r="Z348" i="1" s="1"/>
  <c r="O349" i="1"/>
  <c r="P349" i="1"/>
  <c r="Q349" i="1"/>
  <c r="R349" i="1"/>
  <c r="T349" i="1"/>
  <c r="U349" i="1"/>
  <c r="V349" i="1" s="1"/>
  <c r="W349" i="1"/>
  <c r="Z349" i="1" s="1"/>
  <c r="X349" i="1"/>
  <c r="Y349" i="1"/>
  <c r="O350" i="1"/>
  <c r="P350" i="1"/>
  <c r="Q350" i="1"/>
  <c r="R350" i="1"/>
  <c r="T350" i="1"/>
  <c r="V350" i="1" s="1"/>
  <c r="U350" i="1"/>
  <c r="W350" i="1"/>
  <c r="X350" i="1"/>
  <c r="Y350" i="1"/>
  <c r="O351" i="1"/>
  <c r="P351" i="1"/>
  <c r="Q351" i="1"/>
  <c r="R351" i="1"/>
  <c r="T351" i="1"/>
  <c r="V351" i="1" s="1"/>
  <c r="U351" i="1"/>
  <c r="X351" i="1"/>
  <c r="W351" i="1"/>
  <c r="Y351" i="1"/>
  <c r="O352" i="1"/>
  <c r="P352" i="1"/>
  <c r="Q352" i="1"/>
  <c r="R352" i="1"/>
  <c r="T352" i="1"/>
  <c r="V352" i="1" s="1"/>
  <c r="U352" i="1"/>
  <c r="W352" i="1"/>
  <c r="Y352" i="1"/>
  <c r="X352" i="1"/>
  <c r="O353" i="1"/>
  <c r="P353" i="1"/>
  <c r="Q353" i="1"/>
  <c r="R353" i="1"/>
  <c r="T353" i="1"/>
  <c r="U353" i="1"/>
  <c r="W353" i="1"/>
  <c r="X353" i="1"/>
  <c r="Y353" i="1"/>
  <c r="O354" i="1"/>
  <c r="P354" i="1"/>
  <c r="Q354" i="1"/>
  <c r="R354" i="1"/>
  <c r="S354" i="1"/>
  <c r="T354" i="1"/>
  <c r="U354" i="1"/>
  <c r="W354" i="1"/>
  <c r="X354" i="1"/>
  <c r="Y354" i="1"/>
  <c r="O355" i="1"/>
  <c r="P355" i="1"/>
  <c r="Q355" i="1"/>
  <c r="R355" i="1"/>
  <c r="T355" i="1"/>
  <c r="U355" i="1"/>
  <c r="W355" i="1"/>
  <c r="Z355" i="1" s="1"/>
  <c r="Y355" i="1"/>
  <c r="X355" i="1"/>
  <c r="O356" i="1"/>
  <c r="P356" i="1"/>
  <c r="Q356" i="1"/>
  <c r="R356" i="1"/>
  <c r="T356" i="1"/>
  <c r="U356" i="1"/>
  <c r="W356" i="1"/>
  <c r="Z356" i="1" s="1"/>
  <c r="Y356" i="1"/>
  <c r="X356" i="1"/>
  <c r="O357" i="1"/>
  <c r="P357" i="1"/>
  <c r="Q357" i="1"/>
  <c r="R357" i="1"/>
  <c r="S357" i="1" s="1"/>
  <c r="T357" i="1"/>
  <c r="U357" i="1"/>
  <c r="W357" i="1"/>
  <c r="Y357" i="1"/>
  <c r="X357" i="1"/>
  <c r="O358" i="1"/>
  <c r="P358" i="1"/>
  <c r="Q358" i="1"/>
  <c r="S358" i="1" s="1"/>
  <c r="R358" i="1"/>
  <c r="T358" i="1"/>
  <c r="U358" i="1"/>
  <c r="W358" i="1"/>
  <c r="Y358" i="1"/>
  <c r="X358" i="1"/>
  <c r="O359" i="1"/>
  <c r="P359" i="1"/>
  <c r="Q359" i="1"/>
  <c r="R359" i="1"/>
  <c r="T359" i="1"/>
  <c r="U359" i="1"/>
  <c r="W359" i="1"/>
  <c r="Y359" i="1"/>
  <c r="Z359" i="1"/>
  <c r="X359" i="1"/>
  <c r="O360" i="1"/>
  <c r="P360" i="1"/>
  <c r="Q360" i="1"/>
  <c r="R360" i="1"/>
  <c r="T360" i="1"/>
  <c r="U360" i="1"/>
  <c r="W360" i="1"/>
  <c r="X360" i="1"/>
  <c r="Y360" i="1"/>
  <c r="O361" i="1"/>
  <c r="P361" i="1"/>
  <c r="Q361" i="1"/>
  <c r="S361" i="1" s="1"/>
  <c r="R361" i="1"/>
  <c r="T361" i="1"/>
  <c r="U361" i="1"/>
  <c r="W361" i="1"/>
  <c r="Y361" i="1"/>
  <c r="X361" i="1"/>
  <c r="O362" i="1"/>
  <c r="P362" i="1"/>
  <c r="Q362" i="1"/>
  <c r="R362" i="1"/>
  <c r="S362" i="1" s="1"/>
  <c r="T362" i="1"/>
  <c r="U362" i="1"/>
  <c r="X362" i="1"/>
  <c r="W362" i="1"/>
  <c r="Z362" i="1" s="1"/>
  <c r="Y362" i="1"/>
  <c r="O363" i="1"/>
  <c r="P363" i="1"/>
  <c r="Q363" i="1"/>
  <c r="R363" i="1"/>
  <c r="T363" i="1"/>
  <c r="V363" i="1" s="1"/>
  <c r="U363" i="1"/>
  <c r="W363" i="1"/>
  <c r="Y363" i="1"/>
  <c r="X363" i="1"/>
  <c r="O364" i="1"/>
  <c r="P364" i="1"/>
  <c r="Q364" i="1"/>
  <c r="S364" i="1" s="1"/>
  <c r="AA364" i="1" s="1"/>
  <c r="R364" i="1"/>
  <c r="T364" i="1"/>
  <c r="U364" i="1"/>
  <c r="W364" i="1"/>
  <c r="Y364" i="1"/>
  <c r="Z364" i="1"/>
  <c r="X364" i="1"/>
  <c r="O365" i="1"/>
  <c r="P365" i="1"/>
  <c r="Q365" i="1"/>
  <c r="R365" i="1"/>
  <c r="T365" i="1"/>
  <c r="U365" i="1"/>
  <c r="W365" i="1"/>
  <c r="Z365" i="1" s="1"/>
  <c r="X365" i="1"/>
  <c r="Y365" i="1"/>
  <c r="O366" i="1"/>
  <c r="P366" i="1"/>
  <c r="Q366" i="1"/>
  <c r="R366" i="1"/>
  <c r="T366" i="1"/>
  <c r="U366" i="1"/>
  <c r="W366" i="1"/>
  <c r="Z366" i="1" s="1"/>
  <c r="X366" i="1"/>
  <c r="Y366" i="1"/>
  <c r="O367" i="1"/>
  <c r="P367" i="1"/>
  <c r="Q367" i="1"/>
  <c r="R367" i="1"/>
  <c r="T367" i="1"/>
  <c r="U367" i="1"/>
  <c r="W367" i="1"/>
  <c r="Y367" i="1"/>
  <c r="X367" i="1"/>
  <c r="O368" i="1"/>
  <c r="P368" i="1"/>
  <c r="Q368" i="1"/>
  <c r="R368" i="1"/>
  <c r="T368" i="1"/>
  <c r="U368" i="1"/>
  <c r="W368" i="1"/>
  <c r="Y368" i="1"/>
  <c r="Z368" i="1"/>
  <c r="X368" i="1"/>
  <c r="O369" i="1"/>
  <c r="P369" i="1"/>
  <c r="Q369" i="1"/>
  <c r="R369" i="1"/>
  <c r="T369" i="1"/>
  <c r="U369" i="1"/>
  <c r="W369" i="1"/>
  <c r="X369" i="1"/>
  <c r="Y369" i="1"/>
  <c r="O370" i="1"/>
  <c r="P370" i="1"/>
  <c r="Q370" i="1"/>
  <c r="R370" i="1"/>
  <c r="T370" i="1"/>
  <c r="U370" i="1"/>
  <c r="W370" i="1"/>
  <c r="X370" i="1"/>
  <c r="Y370" i="1"/>
  <c r="O371" i="1"/>
  <c r="P371" i="1"/>
  <c r="Q371" i="1"/>
  <c r="R371" i="1"/>
  <c r="S371" i="1"/>
  <c r="T371" i="1"/>
  <c r="U371" i="1"/>
  <c r="W371" i="1"/>
  <c r="Y371" i="1"/>
  <c r="X371" i="1"/>
  <c r="O372" i="1"/>
  <c r="P372" i="1"/>
  <c r="Q372" i="1"/>
  <c r="R372" i="1"/>
  <c r="T372" i="1"/>
  <c r="U372" i="1"/>
  <c r="W372" i="1"/>
  <c r="Z372" i="1" s="1"/>
  <c r="X372" i="1"/>
  <c r="Y372" i="1"/>
  <c r="O373" i="1"/>
  <c r="P373" i="1"/>
  <c r="Q373" i="1"/>
  <c r="R373" i="1"/>
  <c r="S373" i="1" s="1"/>
  <c r="T373" i="1"/>
  <c r="U373" i="1"/>
  <c r="V373" i="1" s="1"/>
  <c r="W373" i="1"/>
  <c r="Z373" i="1" s="1"/>
  <c r="X373" i="1"/>
  <c r="Y373" i="1"/>
  <c r="O374" i="1"/>
  <c r="P374" i="1"/>
  <c r="Q374" i="1"/>
  <c r="R374" i="1"/>
  <c r="S374" i="1" s="1"/>
  <c r="T374" i="1"/>
  <c r="V374" i="1" s="1"/>
  <c r="U374" i="1"/>
  <c r="W374" i="1"/>
  <c r="X374" i="1"/>
  <c r="Y374" i="1"/>
  <c r="O375" i="1"/>
  <c r="P375" i="1"/>
  <c r="Q375" i="1"/>
  <c r="R375" i="1"/>
  <c r="T375" i="1"/>
  <c r="U375" i="1"/>
  <c r="W375" i="1"/>
  <c r="X375" i="1"/>
  <c r="Y375" i="1"/>
  <c r="O376" i="1"/>
  <c r="P376" i="1"/>
  <c r="Q376" i="1"/>
  <c r="R376" i="1"/>
  <c r="T376" i="1"/>
  <c r="V376" i="1" s="1"/>
  <c r="U376" i="1"/>
  <c r="W376" i="1"/>
  <c r="X376" i="1"/>
  <c r="Y376" i="1"/>
  <c r="O377" i="1"/>
  <c r="P377" i="1"/>
  <c r="AA377" i="1" s="1"/>
  <c r="AC377" i="1" s="1"/>
  <c r="Q377" i="1"/>
  <c r="S377" i="1" s="1"/>
  <c r="R377" i="1"/>
  <c r="T377" i="1"/>
  <c r="U377" i="1"/>
  <c r="W377" i="1"/>
  <c r="Y377" i="1"/>
  <c r="X377" i="1"/>
  <c r="O378" i="1"/>
  <c r="P378" i="1"/>
  <c r="Q378" i="1"/>
  <c r="S378" i="1" s="1"/>
  <c r="R378" i="1"/>
  <c r="T378" i="1"/>
  <c r="U378" i="1"/>
  <c r="W378" i="1"/>
  <c r="X378" i="1"/>
  <c r="Y378" i="1"/>
  <c r="O379" i="1"/>
  <c r="P379" i="1"/>
  <c r="Q379" i="1"/>
  <c r="R379" i="1"/>
  <c r="T379" i="1"/>
  <c r="U379" i="1"/>
  <c r="W379" i="1"/>
  <c r="Y379" i="1"/>
  <c r="X379" i="1"/>
  <c r="O380" i="1"/>
  <c r="AA380" i="1" s="1"/>
  <c r="P380" i="1"/>
  <c r="Q380" i="1"/>
  <c r="S380" i="1" s="1"/>
  <c r="R380" i="1"/>
  <c r="T380" i="1"/>
  <c r="V380" i="1" s="1"/>
  <c r="AB380" i="1" s="1"/>
  <c r="U380" i="1"/>
  <c r="W380" i="1"/>
  <c r="Z380" i="1" s="1"/>
  <c r="Y380" i="1"/>
  <c r="X380" i="1"/>
  <c r="O381" i="1"/>
  <c r="P381" i="1"/>
  <c r="Q381" i="1"/>
  <c r="R381" i="1"/>
  <c r="T381" i="1"/>
  <c r="V381" i="1" s="1"/>
  <c r="U381" i="1"/>
  <c r="W381" i="1"/>
  <c r="X381" i="1"/>
  <c r="Y381" i="1"/>
  <c r="O382" i="1"/>
  <c r="P382" i="1"/>
  <c r="Q382" i="1"/>
  <c r="R382" i="1"/>
  <c r="T382" i="1"/>
  <c r="V382" i="1" s="1"/>
  <c r="U382" i="1"/>
  <c r="W382" i="1"/>
  <c r="X382" i="1"/>
  <c r="Y382" i="1"/>
  <c r="O383" i="1"/>
  <c r="P383" i="1"/>
  <c r="Q383" i="1"/>
  <c r="S383" i="1" s="1"/>
  <c r="R383" i="1"/>
  <c r="T383" i="1"/>
  <c r="U383" i="1"/>
  <c r="X383" i="1"/>
  <c r="W383" i="1"/>
  <c r="Y383" i="1"/>
  <c r="O384" i="1"/>
  <c r="P384" i="1"/>
  <c r="Q384" i="1"/>
  <c r="R384" i="1"/>
  <c r="T384" i="1"/>
  <c r="U384" i="1"/>
  <c r="W384" i="1"/>
  <c r="X384" i="1"/>
  <c r="Y384" i="1"/>
  <c r="O385" i="1"/>
  <c r="P385" i="1"/>
  <c r="Q385" i="1"/>
  <c r="R385" i="1"/>
  <c r="T385" i="1"/>
  <c r="U385" i="1"/>
  <c r="W385" i="1"/>
  <c r="Y385" i="1"/>
  <c r="X385" i="1"/>
  <c r="O386" i="1"/>
  <c r="P386" i="1"/>
  <c r="Q386" i="1"/>
  <c r="R386" i="1"/>
  <c r="T386" i="1"/>
  <c r="U386" i="1"/>
  <c r="X386" i="1"/>
  <c r="W386" i="1"/>
  <c r="Z386" i="1" s="1"/>
  <c r="Y386" i="1"/>
  <c r="O387" i="1"/>
  <c r="P387" i="1"/>
  <c r="Q387" i="1"/>
  <c r="R387" i="1"/>
  <c r="T387" i="1"/>
  <c r="U387" i="1"/>
  <c r="V387" i="1" s="1"/>
  <c r="W387" i="1"/>
  <c r="X387" i="1"/>
  <c r="Y387" i="1"/>
  <c r="O388" i="1"/>
  <c r="P388" i="1"/>
  <c r="Q388" i="1"/>
  <c r="R388" i="1"/>
  <c r="S388" i="1" s="1"/>
  <c r="AA388" i="1" s="1"/>
  <c r="T388" i="1"/>
  <c r="U388" i="1"/>
  <c r="W388" i="1"/>
  <c r="X388" i="1"/>
  <c r="Y388" i="1"/>
  <c r="O389" i="1"/>
  <c r="P389" i="1"/>
  <c r="Q389" i="1"/>
  <c r="R389" i="1"/>
  <c r="T389" i="1"/>
  <c r="V389" i="1" s="1"/>
  <c r="U389" i="1"/>
  <c r="W389" i="1"/>
  <c r="Y389" i="1"/>
  <c r="X389" i="1"/>
  <c r="O390" i="1"/>
  <c r="P390" i="1"/>
  <c r="Q390" i="1"/>
  <c r="R390" i="1"/>
  <c r="T390" i="1"/>
  <c r="U390" i="1"/>
  <c r="X390" i="1"/>
  <c r="W390" i="1"/>
  <c r="Y390" i="1"/>
  <c r="O391" i="1"/>
  <c r="P391" i="1"/>
  <c r="AA391" i="1" s="1"/>
  <c r="AC391" i="1" s="1"/>
  <c r="Q391" i="1"/>
  <c r="S391" i="1" s="1"/>
  <c r="R391" i="1"/>
  <c r="T391" i="1"/>
  <c r="U391" i="1"/>
  <c r="W391" i="1"/>
  <c r="Y391" i="1"/>
  <c r="X391" i="1"/>
  <c r="O392" i="1"/>
  <c r="AA392" i="1" s="1"/>
  <c r="P392" i="1"/>
  <c r="Q392" i="1"/>
  <c r="S392" i="1" s="1"/>
  <c r="R392" i="1"/>
  <c r="T392" i="1"/>
  <c r="V392" i="1" s="1"/>
  <c r="U392" i="1"/>
  <c r="W392" i="1"/>
  <c r="Z392" i="1" s="1"/>
  <c r="X392" i="1"/>
  <c r="Y392" i="1"/>
  <c r="O393" i="1"/>
  <c r="P393" i="1"/>
  <c r="Q393" i="1"/>
  <c r="S393" i="1" s="1"/>
  <c r="AA393" i="1" s="1"/>
  <c r="R393" i="1"/>
  <c r="T393" i="1"/>
  <c r="V393" i="1" s="1"/>
  <c r="U393" i="1"/>
  <c r="W393" i="1"/>
  <c r="Y393" i="1"/>
  <c r="X393" i="1"/>
  <c r="O394" i="1"/>
  <c r="P394" i="1"/>
  <c r="Q394" i="1"/>
  <c r="R394" i="1"/>
  <c r="T394" i="1"/>
  <c r="U394" i="1"/>
  <c r="X394" i="1"/>
  <c r="W394" i="1"/>
  <c r="Y394" i="1"/>
  <c r="O395" i="1"/>
  <c r="P395" i="1"/>
  <c r="Q395" i="1"/>
  <c r="R395" i="1"/>
  <c r="T395" i="1"/>
  <c r="U395" i="1"/>
  <c r="W395" i="1"/>
  <c r="Y395" i="1"/>
  <c r="X395" i="1"/>
  <c r="O396" i="1"/>
  <c r="P396" i="1"/>
  <c r="Q396" i="1"/>
  <c r="S396" i="1" s="1"/>
  <c r="R396" i="1"/>
  <c r="T396" i="1"/>
  <c r="U396" i="1"/>
  <c r="W396" i="1"/>
  <c r="Y396" i="1"/>
  <c r="X396" i="1"/>
  <c r="O397" i="1"/>
  <c r="P397" i="1"/>
  <c r="Q397" i="1"/>
  <c r="S397" i="1" s="1"/>
  <c r="R397" i="1"/>
  <c r="T397" i="1"/>
  <c r="V397" i="1" s="1"/>
  <c r="U397" i="1"/>
  <c r="W397" i="1"/>
  <c r="Y397" i="1"/>
  <c r="X397" i="1"/>
  <c r="O398" i="1"/>
  <c r="P398" i="1"/>
  <c r="Q398" i="1"/>
  <c r="R398" i="1"/>
  <c r="T398" i="1"/>
  <c r="U398" i="1"/>
  <c r="X398" i="1"/>
  <c r="W398" i="1"/>
  <c r="Y398" i="1"/>
  <c r="O399" i="1"/>
  <c r="P399" i="1"/>
  <c r="Q399" i="1"/>
  <c r="S399" i="1" s="1"/>
  <c r="R399" i="1"/>
  <c r="T399" i="1"/>
  <c r="U399" i="1"/>
  <c r="W399" i="1"/>
  <c r="X399" i="1"/>
  <c r="Y399" i="1"/>
  <c r="O400" i="1"/>
  <c r="P400" i="1"/>
  <c r="Q400" i="1"/>
  <c r="R400" i="1"/>
  <c r="T400" i="1"/>
  <c r="U400" i="1"/>
  <c r="W400" i="1"/>
  <c r="X400" i="1"/>
  <c r="Y400" i="1"/>
  <c r="O401" i="1"/>
  <c r="P401" i="1"/>
  <c r="Q401" i="1"/>
  <c r="R401" i="1"/>
  <c r="T401" i="1"/>
  <c r="U401" i="1"/>
  <c r="W401" i="1"/>
  <c r="Z401" i="1" s="1"/>
  <c r="Y401" i="1"/>
  <c r="X401" i="1"/>
  <c r="O402" i="1"/>
  <c r="P402" i="1"/>
  <c r="Q402" i="1"/>
  <c r="R402" i="1"/>
  <c r="T402" i="1"/>
  <c r="U402" i="1"/>
  <c r="X402" i="1"/>
  <c r="W402" i="1"/>
  <c r="Y402" i="1"/>
  <c r="O403" i="1"/>
  <c r="P403" i="1"/>
  <c r="Q403" i="1"/>
  <c r="R403" i="1"/>
  <c r="T403" i="1"/>
  <c r="V403" i="1" s="1"/>
  <c r="U403" i="1"/>
  <c r="X403" i="1"/>
  <c r="W403" i="1"/>
  <c r="Z403" i="1" s="1"/>
  <c r="Y403" i="1"/>
  <c r="O404" i="1"/>
  <c r="P404" i="1"/>
  <c r="Q404" i="1"/>
  <c r="R404" i="1"/>
  <c r="T404" i="1"/>
  <c r="U404" i="1"/>
  <c r="X404" i="1"/>
  <c r="W404" i="1"/>
  <c r="Y404" i="1"/>
  <c r="O405" i="1"/>
  <c r="P405" i="1"/>
  <c r="Q405" i="1"/>
  <c r="R405" i="1"/>
  <c r="T405" i="1"/>
  <c r="U405" i="1"/>
  <c r="W405" i="1"/>
  <c r="X405" i="1"/>
  <c r="Y405" i="1"/>
  <c r="O406" i="1"/>
  <c r="P406" i="1"/>
  <c r="Q406" i="1"/>
  <c r="R406" i="1"/>
  <c r="S406" i="1" s="1"/>
  <c r="T406" i="1"/>
  <c r="U406" i="1"/>
  <c r="W406" i="1"/>
  <c r="Z406" i="1" s="1"/>
  <c r="Y406" i="1"/>
  <c r="X406" i="1"/>
  <c r="O407" i="1"/>
  <c r="P407" i="1"/>
  <c r="Q407" i="1"/>
  <c r="S407" i="1" s="1"/>
  <c r="R407" i="1"/>
  <c r="T407" i="1"/>
  <c r="U407" i="1"/>
  <c r="W407" i="1"/>
  <c r="Y407" i="1"/>
  <c r="X407" i="1"/>
  <c r="O408" i="1"/>
  <c r="P408" i="1"/>
  <c r="Q408" i="1"/>
  <c r="R408" i="1"/>
  <c r="T408" i="1"/>
  <c r="V408" i="1" s="1"/>
  <c r="U408" i="1"/>
  <c r="X408" i="1"/>
  <c r="W408" i="1"/>
  <c r="Y408" i="1"/>
  <c r="O409" i="1"/>
  <c r="P409" i="1"/>
  <c r="Q409" i="1"/>
  <c r="R409" i="1"/>
  <c r="T409" i="1"/>
  <c r="U409" i="1"/>
  <c r="W409" i="1"/>
  <c r="X409" i="1"/>
  <c r="Y409" i="1"/>
  <c r="O410" i="1"/>
  <c r="P410" i="1"/>
  <c r="Q410" i="1"/>
  <c r="S410" i="1" s="1"/>
  <c r="R410" i="1"/>
  <c r="T410" i="1"/>
  <c r="V410" i="1" s="1"/>
  <c r="U410" i="1"/>
  <c r="W410" i="1"/>
  <c r="Y410" i="1"/>
  <c r="X410" i="1"/>
  <c r="O411" i="1"/>
  <c r="P411" i="1"/>
  <c r="Q411" i="1"/>
  <c r="R411" i="1"/>
  <c r="T411" i="1"/>
  <c r="U411" i="1"/>
  <c r="X411" i="1"/>
  <c r="W411" i="1"/>
  <c r="Y411" i="1"/>
  <c r="O412" i="1"/>
  <c r="P412" i="1"/>
  <c r="Q412" i="1"/>
  <c r="R412" i="1"/>
  <c r="T412" i="1"/>
  <c r="V412" i="1" s="1"/>
  <c r="U412" i="1"/>
  <c r="W412" i="1"/>
  <c r="Z412" i="1" s="1"/>
  <c r="Y412" i="1"/>
  <c r="X412" i="1"/>
  <c r="O413" i="1"/>
  <c r="P413" i="1"/>
  <c r="Q413" i="1"/>
  <c r="S413" i="1" s="1"/>
  <c r="R413" i="1"/>
  <c r="T413" i="1"/>
  <c r="V413" i="1" s="1"/>
  <c r="U413" i="1"/>
  <c r="W413" i="1"/>
  <c r="Z413" i="1" s="1"/>
  <c r="Y413" i="1"/>
  <c r="X413" i="1"/>
  <c r="O414" i="1"/>
  <c r="P414" i="1"/>
  <c r="Q414" i="1"/>
  <c r="R414" i="1"/>
  <c r="T414" i="1"/>
  <c r="U414" i="1"/>
  <c r="X414" i="1"/>
  <c r="W414" i="1"/>
  <c r="Y414" i="1"/>
  <c r="O415" i="1"/>
  <c r="P415" i="1"/>
  <c r="Q415" i="1"/>
  <c r="S415" i="1" s="1"/>
  <c r="AA415" i="1" s="1"/>
  <c r="R415" i="1"/>
  <c r="T415" i="1"/>
  <c r="U415" i="1"/>
  <c r="V415" i="1"/>
  <c r="W415" i="1"/>
  <c r="Y415" i="1"/>
  <c r="X415" i="1"/>
  <c r="O416" i="1"/>
  <c r="P416" i="1"/>
  <c r="Q416" i="1"/>
  <c r="R416" i="1"/>
  <c r="T416" i="1"/>
  <c r="V416" i="1" s="1"/>
  <c r="U416" i="1"/>
  <c r="W416" i="1"/>
  <c r="X416" i="1"/>
  <c r="Y416" i="1"/>
  <c r="O417" i="1"/>
  <c r="P417" i="1"/>
  <c r="Q417" i="1"/>
  <c r="R417" i="1"/>
  <c r="T417" i="1"/>
  <c r="U417" i="1"/>
  <c r="W417" i="1"/>
  <c r="Z417" i="1" s="1"/>
  <c r="Y417" i="1"/>
  <c r="X417" i="1"/>
  <c r="O418" i="1"/>
  <c r="P418" i="1"/>
  <c r="Q418" i="1"/>
  <c r="R418" i="1"/>
  <c r="T418" i="1"/>
  <c r="U418" i="1"/>
  <c r="X418" i="1"/>
  <c r="W418" i="1"/>
  <c r="Y418" i="1"/>
  <c r="O419" i="1"/>
  <c r="P419" i="1"/>
  <c r="Q419" i="1"/>
  <c r="R419" i="1"/>
  <c r="T419" i="1"/>
  <c r="U419" i="1"/>
  <c r="W419" i="1"/>
  <c r="Z419" i="1" s="1"/>
  <c r="Y419" i="1"/>
  <c r="X419" i="1"/>
  <c r="O420" i="1"/>
  <c r="P420" i="1"/>
  <c r="Q420" i="1"/>
  <c r="R420" i="1"/>
  <c r="T420" i="1"/>
  <c r="U420" i="1"/>
  <c r="W420" i="1"/>
  <c r="X420" i="1"/>
  <c r="Y420" i="1"/>
  <c r="O421" i="1"/>
  <c r="P421" i="1"/>
  <c r="Q421" i="1"/>
  <c r="R421" i="1"/>
  <c r="T421" i="1"/>
  <c r="U421" i="1"/>
  <c r="X421" i="1"/>
  <c r="W421" i="1"/>
  <c r="Y421" i="1"/>
  <c r="O422" i="1"/>
  <c r="P422" i="1"/>
  <c r="Q422" i="1"/>
  <c r="S422" i="1" s="1"/>
  <c r="R422" i="1"/>
  <c r="T422" i="1"/>
  <c r="U422" i="1"/>
  <c r="W422" i="1"/>
  <c r="Z422" i="1" s="1"/>
  <c r="Y422" i="1"/>
  <c r="X422" i="1"/>
  <c r="O423" i="1"/>
  <c r="P423" i="1"/>
  <c r="Q423" i="1"/>
  <c r="R423" i="1"/>
  <c r="T423" i="1"/>
  <c r="U423" i="1"/>
  <c r="W423" i="1"/>
  <c r="Y423" i="1"/>
  <c r="Z423" i="1"/>
  <c r="X423" i="1"/>
  <c r="O424" i="1"/>
  <c r="P424" i="1"/>
  <c r="Q424" i="1"/>
  <c r="R424" i="1"/>
  <c r="T424" i="1"/>
  <c r="U424" i="1"/>
  <c r="V424" i="1"/>
  <c r="W424" i="1"/>
  <c r="Y424" i="1"/>
  <c r="X424" i="1"/>
  <c r="O425" i="1"/>
  <c r="P425" i="1"/>
  <c r="Q425" i="1"/>
  <c r="R425" i="1"/>
  <c r="S425" i="1"/>
  <c r="T425" i="1"/>
  <c r="U425" i="1"/>
  <c r="W425" i="1"/>
  <c r="X425" i="1"/>
  <c r="Y425" i="1"/>
  <c r="O426" i="1"/>
  <c r="P426" i="1"/>
  <c r="Q426" i="1"/>
  <c r="R426" i="1"/>
  <c r="T426" i="1"/>
  <c r="V426" i="1" s="1"/>
  <c r="U426" i="1"/>
  <c r="W426" i="1"/>
  <c r="X426" i="1"/>
  <c r="Y426" i="1"/>
  <c r="O427" i="1"/>
  <c r="P427" i="1"/>
  <c r="Q427" i="1"/>
  <c r="R427" i="1"/>
  <c r="T427" i="1"/>
  <c r="U427" i="1"/>
  <c r="V427" i="1" s="1"/>
  <c r="X427" i="1"/>
  <c r="W427" i="1"/>
  <c r="Y427" i="1"/>
  <c r="Z427" i="1"/>
  <c r="O428" i="1"/>
  <c r="P428" i="1"/>
  <c r="Q428" i="1"/>
  <c r="R428" i="1"/>
  <c r="T428" i="1"/>
  <c r="U428" i="1"/>
  <c r="W428" i="1"/>
  <c r="X428" i="1"/>
  <c r="Y428" i="1"/>
  <c r="O429" i="1"/>
  <c r="P429" i="1"/>
  <c r="Q429" i="1"/>
  <c r="R429" i="1"/>
  <c r="T429" i="1"/>
  <c r="U429" i="1"/>
  <c r="X429" i="1"/>
  <c r="W429" i="1"/>
  <c r="Y429" i="1"/>
  <c r="O430" i="1"/>
  <c r="P430" i="1"/>
  <c r="Q430" i="1"/>
  <c r="R430" i="1"/>
  <c r="T430" i="1"/>
  <c r="U430" i="1"/>
  <c r="W430" i="1"/>
  <c r="Y430" i="1"/>
  <c r="X430" i="1"/>
  <c r="O431" i="1"/>
  <c r="P431" i="1"/>
  <c r="Q431" i="1"/>
  <c r="R431" i="1"/>
  <c r="T431" i="1"/>
  <c r="V431" i="1" s="1"/>
  <c r="U431" i="1"/>
  <c r="W431" i="1"/>
  <c r="Y431" i="1"/>
  <c r="X431" i="1"/>
  <c r="O432" i="1"/>
  <c r="P432" i="1"/>
  <c r="Q432" i="1"/>
  <c r="R432" i="1"/>
  <c r="T432" i="1"/>
  <c r="V432" i="1" s="1"/>
  <c r="U432" i="1"/>
  <c r="W432" i="1"/>
  <c r="Y432" i="1"/>
  <c r="X432" i="1"/>
  <c r="O433" i="1"/>
  <c r="P433" i="1"/>
  <c r="Q433" i="1"/>
  <c r="R433" i="1"/>
  <c r="T433" i="1"/>
  <c r="U433" i="1"/>
  <c r="X433" i="1"/>
  <c r="W433" i="1"/>
  <c r="Y433" i="1"/>
  <c r="O434" i="1"/>
  <c r="P434" i="1"/>
  <c r="Q434" i="1"/>
  <c r="S434" i="1" s="1"/>
  <c r="R434" i="1"/>
  <c r="T434" i="1"/>
  <c r="U434" i="1"/>
  <c r="W434" i="1"/>
  <c r="X434" i="1"/>
  <c r="Y434" i="1"/>
  <c r="O435" i="1"/>
  <c r="P435" i="1"/>
  <c r="Q435" i="1"/>
  <c r="R435" i="1"/>
  <c r="T435" i="1"/>
  <c r="U435" i="1"/>
  <c r="W435" i="1"/>
  <c r="Z435" i="1" s="1"/>
  <c r="X435" i="1"/>
  <c r="Y435" i="1"/>
  <c r="O436" i="1"/>
  <c r="P436" i="1"/>
  <c r="Q436" i="1"/>
  <c r="S436" i="1" s="1"/>
  <c r="R436" i="1"/>
  <c r="T436" i="1"/>
  <c r="U436" i="1"/>
  <c r="V436" i="1" s="1"/>
  <c r="X436" i="1"/>
  <c r="W436" i="1"/>
  <c r="Y436" i="1"/>
  <c r="Z436" i="1" s="1"/>
  <c r="O437" i="1"/>
  <c r="P437" i="1"/>
  <c r="Q437" i="1"/>
  <c r="R437" i="1"/>
  <c r="S437" i="1"/>
  <c r="T437" i="1"/>
  <c r="U437" i="1"/>
  <c r="X437" i="1"/>
  <c r="W437" i="1"/>
  <c r="Y437" i="1"/>
  <c r="O438" i="1"/>
  <c r="P438" i="1"/>
  <c r="Q438" i="1"/>
  <c r="R438" i="1"/>
  <c r="T438" i="1"/>
  <c r="U438" i="1"/>
  <c r="W438" i="1"/>
  <c r="Y438" i="1"/>
  <c r="X438" i="1"/>
  <c r="O439" i="1"/>
  <c r="P439" i="1"/>
  <c r="Q439" i="1"/>
  <c r="R439" i="1"/>
  <c r="T439" i="1"/>
  <c r="U439" i="1"/>
  <c r="W439" i="1"/>
  <c r="X439" i="1"/>
  <c r="Y439" i="1"/>
  <c r="O440" i="1"/>
  <c r="P440" i="1"/>
  <c r="Q440" i="1"/>
  <c r="R440" i="1"/>
  <c r="T440" i="1"/>
  <c r="U440" i="1"/>
  <c r="W440" i="1"/>
  <c r="X440" i="1"/>
  <c r="Y440" i="1"/>
  <c r="Z440" i="1"/>
  <c r="O441" i="1"/>
  <c r="P441" i="1"/>
  <c r="Q441" i="1"/>
  <c r="R441" i="1"/>
  <c r="T441" i="1"/>
  <c r="U441" i="1"/>
  <c r="W441" i="1"/>
  <c r="Y441" i="1"/>
  <c r="X441" i="1"/>
  <c r="O442" i="1"/>
  <c r="P442" i="1"/>
  <c r="Q442" i="1"/>
  <c r="S442" i="1" s="1"/>
  <c r="R442" i="1"/>
  <c r="T442" i="1"/>
  <c r="V442" i="1" s="1"/>
  <c r="AB442" i="1" s="1"/>
  <c r="U442" i="1"/>
  <c r="W442" i="1"/>
  <c r="Z442" i="1" s="1"/>
  <c r="Y442" i="1"/>
  <c r="X442" i="1"/>
  <c r="O443" i="1"/>
  <c r="P443" i="1"/>
  <c r="Q443" i="1"/>
  <c r="R443" i="1"/>
  <c r="T443" i="1"/>
  <c r="U443" i="1"/>
  <c r="W443" i="1"/>
  <c r="X443" i="1"/>
  <c r="Y443" i="1"/>
  <c r="O444" i="1"/>
  <c r="P444" i="1"/>
  <c r="Q444" i="1"/>
  <c r="S444" i="1" s="1"/>
  <c r="R444" i="1"/>
  <c r="T444" i="1"/>
  <c r="U444" i="1"/>
  <c r="W444" i="1"/>
  <c r="X444" i="1"/>
  <c r="Y444" i="1"/>
  <c r="O445" i="1"/>
  <c r="P445" i="1"/>
  <c r="Q445" i="1"/>
  <c r="R445" i="1"/>
  <c r="S445" i="1" s="1"/>
  <c r="T445" i="1"/>
  <c r="U445" i="1"/>
  <c r="V445" i="1" s="1"/>
  <c r="W445" i="1"/>
  <c r="X445" i="1"/>
  <c r="Y445" i="1"/>
  <c r="O446" i="1"/>
  <c r="P446" i="1"/>
  <c r="Q446" i="1"/>
  <c r="R446" i="1"/>
  <c r="T446" i="1"/>
  <c r="V446" i="1" s="1"/>
  <c r="U446" i="1"/>
  <c r="X446" i="1"/>
  <c r="W446" i="1"/>
  <c r="Z446" i="1" s="1"/>
  <c r="Y446" i="1"/>
  <c r="O447" i="1"/>
  <c r="P447" i="1"/>
  <c r="Q447" i="1"/>
  <c r="S447" i="1" s="1"/>
  <c r="R447" i="1"/>
  <c r="T447" i="1"/>
  <c r="V447" i="1" s="1"/>
  <c r="U447" i="1"/>
  <c r="W447" i="1"/>
  <c r="X447" i="1"/>
  <c r="Y447" i="1"/>
  <c r="O448" i="1"/>
  <c r="P448" i="1"/>
  <c r="Q448" i="1"/>
  <c r="S448" i="1" s="1"/>
  <c r="R448" i="1"/>
  <c r="T448" i="1"/>
  <c r="U448" i="1"/>
  <c r="W448" i="1"/>
  <c r="Y448" i="1"/>
  <c r="X448" i="1"/>
  <c r="O449" i="1"/>
  <c r="P449" i="1"/>
  <c r="Q449" i="1"/>
  <c r="R449" i="1"/>
  <c r="T449" i="1"/>
  <c r="U449" i="1"/>
  <c r="V449" i="1" s="1"/>
  <c r="W449" i="1"/>
  <c r="Z449" i="1" s="1"/>
  <c r="Y449" i="1"/>
  <c r="X449" i="1"/>
  <c r="O450" i="1"/>
  <c r="P450" i="1"/>
  <c r="Q450" i="1"/>
  <c r="S450" i="1" s="1"/>
  <c r="R450" i="1"/>
  <c r="T450" i="1"/>
  <c r="U450" i="1"/>
  <c r="W450" i="1"/>
  <c r="Y450" i="1"/>
  <c r="X450" i="1"/>
  <c r="O451" i="1"/>
  <c r="P451" i="1"/>
  <c r="Q451" i="1"/>
  <c r="R451" i="1"/>
  <c r="T451" i="1"/>
  <c r="U451" i="1"/>
  <c r="V451" i="1"/>
  <c r="W451" i="1"/>
  <c r="X451" i="1"/>
  <c r="Y451" i="1"/>
  <c r="O452" i="1"/>
  <c r="P452" i="1"/>
  <c r="Q452" i="1"/>
  <c r="R452" i="1"/>
  <c r="T452" i="1"/>
  <c r="U452" i="1"/>
  <c r="W452" i="1"/>
  <c r="X452" i="1"/>
  <c r="Y452" i="1"/>
  <c r="O453" i="1"/>
  <c r="P453" i="1"/>
  <c r="Q453" i="1"/>
  <c r="R453" i="1"/>
  <c r="T453" i="1"/>
  <c r="U453" i="1"/>
  <c r="W453" i="1"/>
  <c r="Z453" i="1" s="1"/>
  <c r="X453" i="1"/>
  <c r="Y453" i="1"/>
  <c r="O454" i="1"/>
  <c r="P454" i="1"/>
  <c r="Q454" i="1"/>
  <c r="R454" i="1"/>
  <c r="T454" i="1"/>
  <c r="U454" i="1"/>
  <c r="W454" i="1"/>
  <c r="X454" i="1"/>
  <c r="Y454" i="1"/>
  <c r="Z454" i="1" s="1"/>
  <c r="O455" i="1"/>
  <c r="P455" i="1"/>
  <c r="Q455" i="1"/>
  <c r="R455" i="1"/>
  <c r="T455" i="1"/>
  <c r="U455" i="1"/>
  <c r="W455" i="1"/>
  <c r="X455" i="1"/>
  <c r="Y455" i="1"/>
  <c r="O456" i="1"/>
  <c r="P456" i="1"/>
  <c r="Q456" i="1"/>
  <c r="R456" i="1"/>
  <c r="T456" i="1"/>
  <c r="U456" i="1"/>
  <c r="W456" i="1"/>
  <c r="Y456" i="1"/>
  <c r="X456" i="1"/>
  <c r="O457" i="1"/>
  <c r="P457" i="1"/>
  <c r="Q457" i="1"/>
  <c r="R457" i="1"/>
  <c r="T457" i="1"/>
  <c r="U457" i="1"/>
  <c r="W457" i="1"/>
  <c r="X457" i="1"/>
  <c r="Y457" i="1"/>
  <c r="O458" i="1"/>
  <c r="P458" i="1"/>
  <c r="Q458" i="1"/>
  <c r="R458" i="1"/>
  <c r="T458" i="1"/>
  <c r="U458" i="1"/>
  <c r="W458" i="1"/>
  <c r="X458" i="1"/>
  <c r="Y458" i="1"/>
  <c r="O459" i="1"/>
  <c r="P459" i="1"/>
  <c r="Q459" i="1"/>
  <c r="R459" i="1"/>
  <c r="T459" i="1"/>
  <c r="U459" i="1"/>
  <c r="V459" i="1" s="1"/>
  <c r="W459" i="1"/>
  <c r="X459" i="1"/>
  <c r="Y459" i="1"/>
  <c r="O460" i="1"/>
  <c r="P460" i="1"/>
  <c r="Q460" i="1"/>
  <c r="R460" i="1"/>
  <c r="T460" i="1"/>
  <c r="U460" i="1"/>
  <c r="W460" i="1"/>
  <c r="X460" i="1"/>
  <c r="Y460" i="1"/>
  <c r="O461" i="1"/>
  <c r="P461" i="1"/>
  <c r="Q461" i="1"/>
  <c r="S461" i="1" s="1"/>
  <c r="R461" i="1"/>
  <c r="T461" i="1"/>
  <c r="V461" i="1" s="1"/>
  <c r="U461" i="1"/>
  <c r="W461" i="1"/>
  <c r="Y461" i="1"/>
  <c r="X461" i="1"/>
  <c r="O462" i="1"/>
  <c r="P462" i="1"/>
  <c r="Q462" i="1"/>
  <c r="R462" i="1"/>
  <c r="T462" i="1"/>
  <c r="U462" i="1"/>
  <c r="V462" i="1" s="1"/>
  <c r="W462" i="1"/>
  <c r="Y462" i="1"/>
  <c r="Z462" i="1"/>
  <c r="X462" i="1"/>
  <c r="O463" i="1"/>
  <c r="P463" i="1"/>
  <c r="Q463" i="1"/>
  <c r="R463" i="1"/>
  <c r="T463" i="1"/>
  <c r="U463" i="1"/>
  <c r="V463" i="1" s="1"/>
  <c r="W463" i="1"/>
  <c r="Z463" i="1" s="1"/>
  <c r="Y463" i="1"/>
  <c r="X463" i="1"/>
  <c r="O464" i="1"/>
  <c r="P464" i="1"/>
  <c r="Q464" i="1"/>
  <c r="R464" i="1"/>
  <c r="S464" i="1"/>
  <c r="T464" i="1"/>
  <c r="U464" i="1"/>
  <c r="W464" i="1"/>
  <c r="Y464" i="1"/>
  <c r="Z464" i="1"/>
  <c r="X464" i="1"/>
  <c r="O465" i="1"/>
  <c r="P465" i="1"/>
  <c r="Q465" i="1"/>
  <c r="S465" i="1" s="1"/>
  <c r="R465" i="1"/>
  <c r="T465" i="1"/>
  <c r="U465" i="1"/>
  <c r="V465" i="1"/>
  <c r="W465" i="1"/>
  <c r="X465" i="1"/>
  <c r="Y465" i="1"/>
  <c r="O466" i="1"/>
  <c r="AA466" i="1" s="1"/>
  <c r="P466" i="1"/>
  <c r="Q466" i="1"/>
  <c r="R466" i="1"/>
  <c r="S466" i="1"/>
  <c r="T466" i="1"/>
  <c r="U466" i="1"/>
  <c r="W466" i="1"/>
  <c r="Y466" i="1"/>
  <c r="X466" i="1"/>
  <c r="O467" i="1"/>
  <c r="P467" i="1"/>
  <c r="Q467" i="1"/>
  <c r="R467" i="1"/>
  <c r="T467" i="1"/>
  <c r="U467" i="1"/>
  <c r="W467" i="1"/>
  <c r="X467" i="1"/>
  <c r="Y467" i="1"/>
  <c r="O468" i="1"/>
  <c r="P468" i="1"/>
  <c r="Q468" i="1"/>
  <c r="S468" i="1" s="1"/>
  <c r="R468" i="1"/>
  <c r="T468" i="1"/>
  <c r="U468" i="1"/>
  <c r="W468" i="1"/>
  <c r="Y468" i="1"/>
  <c r="X468" i="1"/>
  <c r="O469" i="1"/>
  <c r="P469" i="1"/>
  <c r="Q469" i="1"/>
  <c r="R469" i="1"/>
  <c r="S469" i="1" s="1"/>
  <c r="T469" i="1"/>
  <c r="U469" i="1"/>
  <c r="W469" i="1"/>
  <c r="X469" i="1"/>
  <c r="Y469" i="1"/>
  <c r="O470" i="1"/>
  <c r="P470" i="1"/>
  <c r="Q470" i="1"/>
  <c r="S470" i="1" s="1"/>
  <c r="R470" i="1"/>
  <c r="T470" i="1"/>
  <c r="U470" i="1"/>
  <c r="W470" i="1"/>
  <c r="X470" i="1"/>
  <c r="Y470" i="1"/>
  <c r="O471" i="1"/>
  <c r="P471" i="1"/>
  <c r="Q471" i="1"/>
  <c r="R471" i="1"/>
  <c r="S471" i="1" s="1"/>
  <c r="T471" i="1"/>
  <c r="U471" i="1"/>
  <c r="W471" i="1"/>
  <c r="X471" i="1"/>
  <c r="Y471" i="1"/>
  <c r="O472" i="1"/>
  <c r="P472" i="1"/>
  <c r="Q472" i="1"/>
  <c r="R472" i="1"/>
  <c r="T472" i="1"/>
  <c r="V472" i="1" s="1"/>
  <c r="U472" i="1"/>
  <c r="W472" i="1"/>
  <c r="Y472" i="1"/>
  <c r="X472" i="1"/>
  <c r="O473" i="1"/>
  <c r="P473" i="1"/>
  <c r="Q473" i="1"/>
  <c r="S473" i="1" s="1"/>
  <c r="AA473" i="1" s="1"/>
  <c r="AE473" i="1" s="1"/>
  <c r="R473" i="1"/>
  <c r="T473" i="1"/>
  <c r="U473" i="1"/>
  <c r="W473" i="1"/>
  <c r="X473" i="1"/>
  <c r="Y473" i="1"/>
  <c r="O474" i="1"/>
  <c r="P474" i="1"/>
  <c r="Q474" i="1"/>
  <c r="R474" i="1"/>
  <c r="T474" i="1"/>
  <c r="V474" i="1" s="1"/>
  <c r="U474" i="1"/>
  <c r="X474" i="1"/>
  <c r="W474" i="1"/>
  <c r="Y474" i="1"/>
  <c r="O475" i="1"/>
  <c r="P475" i="1"/>
  <c r="Q475" i="1"/>
  <c r="R475" i="1"/>
  <c r="T475" i="1"/>
  <c r="U475" i="1"/>
  <c r="W475" i="1"/>
  <c r="X475" i="1"/>
  <c r="Y475" i="1"/>
  <c r="O476" i="1"/>
  <c r="P476" i="1"/>
  <c r="Q476" i="1"/>
  <c r="R476" i="1"/>
  <c r="T476" i="1"/>
  <c r="U476" i="1"/>
  <c r="W476" i="1"/>
  <c r="X476" i="1"/>
  <c r="Y476" i="1"/>
  <c r="O477" i="1"/>
  <c r="P477" i="1"/>
  <c r="Q477" i="1"/>
  <c r="R477" i="1"/>
  <c r="T477" i="1"/>
  <c r="U477" i="1"/>
  <c r="W477" i="1"/>
  <c r="Y477" i="1"/>
  <c r="X477" i="1"/>
  <c r="O478" i="1"/>
  <c r="P478" i="1"/>
  <c r="Q478" i="1"/>
  <c r="S478" i="1" s="1"/>
  <c r="R478" i="1"/>
  <c r="T478" i="1"/>
  <c r="U478" i="1"/>
  <c r="X478" i="1"/>
  <c r="W478" i="1"/>
  <c r="Y478" i="1"/>
  <c r="O479" i="1"/>
  <c r="P479" i="1"/>
  <c r="Q479" i="1"/>
  <c r="R479" i="1"/>
  <c r="T479" i="1"/>
  <c r="U479" i="1"/>
  <c r="V479" i="1"/>
  <c r="X479" i="1"/>
  <c r="W479" i="1"/>
  <c r="Y479" i="1"/>
  <c r="O480" i="1"/>
  <c r="P480" i="1"/>
  <c r="Q480" i="1"/>
  <c r="R480" i="1"/>
  <c r="S480" i="1"/>
  <c r="T480" i="1"/>
  <c r="V480" i="1" s="1"/>
  <c r="AB480" i="1" s="1"/>
  <c r="U480" i="1"/>
  <c r="W480" i="1"/>
  <c r="Y480" i="1"/>
  <c r="Z480" i="1"/>
  <c r="X480" i="1"/>
  <c r="O481" i="1"/>
  <c r="P481" i="1"/>
  <c r="Q481" i="1"/>
  <c r="S481" i="1" s="1"/>
  <c r="R481" i="1"/>
  <c r="T481" i="1"/>
  <c r="U481" i="1"/>
  <c r="W481" i="1"/>
  <c r="X481" i="1"/>
  <c r="Y481" i="1"/>
  <c r="O482" i="1"/>
  <c r="P482" i="1"/>
  <c r="Q482" i="1"/>
  <c r="R482" i="1"/>
  <c r="S482" i="1" s="1"/>
  <c r="T482" i="1"/>
  <c r="U482" i="1"/>
  <c r="X482" i="1"/>
  <c r="W482" i="1"/>
  <c r="Y482" i="1"/>
  <c r="Z482" i="1" s="1"/>
  <c r="O483" i="1"/>
  <c r="P483" i="1"/>
  <c r="Q483" i="1"/>
  <c r="R483" i="1"/>
  <c r="T483" i="1"/>
  <c r="V483" i="1" s="1"/>
  <c r="U483" i="1"/>
  <c r="W483" i="1"/>
  <c r="X483" i="1"/>
  <c r="Y483" i="1"/>
  <c r="O484" i="1"/>
  <c r="P484" i="1"/>
  <c r="Q484" i="1"/>
  <c r="S484" i="1" s="1"/>
  <c r="R484" i="1"/>
  <c r="T484" i="1"/>
  <c r="V484" i="1" s="1"/>
  <c r="U484" i="1"/>
  <c r="W484" i="1"/>
  <c r="Y484" i="1"/>
  <c r="Z484" i="1" s="1"/>
  <c r="X484" i="1"/>
  <c r="O485" i="1"/>
  <c r="P485" i="1"/>
  <c r="Q485" i="1"/>
  <c r="R485" i="1"/>
  <c r="T485" i="1"/>
  <c r="V485" i="1" s="1"/>
  <c r="U485" i="1"/>
  <c r="X485" i="1"/>
  <c r="W485" i="1"/>
  <c r="Y485" i="1"/>
  <c r="O486" i="1"/>
  <c r="P486" i="1"/>
  <c r="Q486" i="1"/>
  <c r="S486" i="1" s="1"/>
  <c r="AA486" i="1" s="1"/>
  <c r="R486" i="1"/>
  <c r="T486" i="1"/>
  <c r="V486" i="1" s="1"/>
  <c r="U486" i="1"/>
  <c r="X486" i="1"/>
  <c r="W486" i="1"/>
  <c r="Y486" i="1"/>
  <c r="O487" i="1"/>
  <c r="P487" i="1"/>
  <c r="Q487" i="1"/>
  <c r="S487" i="1" s="1"/>
  <c r="R487" i="1"/>
  <c r="T487" i="1"/>
  <c r="V487" i="1" s="1"/>
  <c r="U487" i="1"/>
  <c r="W487" i="1"/>
  <c r="X487" i="1"/>
  <c r="Y487" i="1"/>
  <c r="O488" i="1"/>
  <c r="P488" i="1"/>
  <c r="Q488" i="1"/>
  <c r="R488" i="1"/>
  <c r="T488" i="1"/>
  <c r="U488" i="1"/>
  <c r="X488" i="1"/>
  <c r="W488" i="1"/>
  <c r="Y488" i="1"/>
  <c r="O489" i="1"/>
  <c r="P489" i="1"/>
  <c r="Q489" i="1"/>
  <c r="R489" i="1"/>
  <c r="T489" i="1"/>
  <c r="U489" i="1"/>
  <c r="W489" i="1"/>
  <c r="Z489" i="1" s="1"/>
  <c r="X489" i="1"/>
  <c r="Y489" i="1"/>
  <c r="O490" i="1"/>
  <c r="P490" i="1"/>
  <c r="Q490" i="1"/>
  <c r="R490" i="1"/>
  <c r="T490" i="1"/>
  <c r="U490" i="1"/>
  <c r="W490" i="1"/>
  <c r="Y490" i="1"/>
  <c r="Z490" i="1" s="1"/>
  <c r="X490" i="1"/>
  <c r="O491" i="1"/>
  <c r="P491" i="1"/>
  <c r="Q491" i="1"/>
  <c r="R491" i="1"/>
  <c r="T491" i="1"/>
  <c r="U491" i="1"/>
  <c r="X491" i="1"/>
  <c r="W491" i="1"/>
  <c r="Y491" i="1"/>
  <c r="O492" i="1"/>
  <c r="P492" i="1"/>
  <c r="Q492" i="1"/>
  <c r="R492" i="1"/>
  <c r="T492" i="1"/>
  <c r="U492" i="1"/>
  <c r="X492" i="1"/>
  <c r="W492" i="1"/>
  <c r="Z492" i="1" s="1"/>
  <c r="Y492" i="1"/>
  <c r="O493" i="1"/>
  <c r="P493" i="1"/>
  <c r="Q493" i="1"/>
  <c r="S493" i="1" s="1"/>
  <c r="R493" i="1"/>
  <c r="T493" i="1"/>
  <c r="U493" i="1"/>
  <c r="W493" i="1"/>
  <c r="X493" i="1"/>
  <c r="Y493" i="1"/>
  <c r="O494" i="1"/>
  <c r="P494" i="1"/>
  <c r="Q494" i="1"/>
  <c r="R494" i="1"/>
  <c r="T494" i="1"/>
  <c r="V494" i="1" s="1"/>
  <c r="U494" i="1"/>
  <c r="X494" i="1"/>
  <c r="W494" i="1"/>
  <c r="Z494" i="1" s="1"/>
  <c r="Y494" i="1"/>
  <c r="O495" i="1"/>
  <c r="P495" i="1"/>
  <c r="Q495" i="1"/>
  <c r="S495" i="1" s="1"/>
  <c r="R495" i="1"/>
  <c r="T495" i="1"/>
  <c r="U495" i="1"/>
  <c r="X495" i="1"/>
  <c r="W495" i="1"/>
  <c r="Y495" i="1"/>
  <c r="O496" i="1"/>
  <c r="P496" i="1"/>
  <c r="Q496" i="1"/>
  <c r="R496" i="1"/>
  <c r="S496" i="1"/>
  <c r="AA496" i="1" s="1"/>
  <c r="T496" i="1"/>
  <c r="U496" i="1"/>
  <c r="W496" i="1"/>
  <c r="X496" i="1"/>
  <c r="Y496" i="1"/>
  <c r="O497" i="1"/>
  <c r="P497" i="1"/>
  <c r="Q497" i="1"/>
  <c r="S497" i="1" s="1"/>
  <c r="R497" i="1"/>
  <c r="T497" i="1"/>
  <c r="U497" i="1"/>
  <c r="X497" i="1"/>
  <c r="W497" i="1"/>
  <c r="Y497" i="1"/>
  <c r="O498" i="1"/>
  <c r="P498" i="1"/>
  <c r="Q498" i="1"/>
  <c r="R498" i="1"/>
  <c r="T498" i="1"/>
  <c r="U498" i="1"/>
  <c r="W498" i="1"/>
  <c r="Z498" i="1" s="1"/>
  <c r="Y498" i="1"/>
  <c r="X498" i="1"/>
  <c r="O499" i="1"/>
  <c r="P499" i="1"/>
  <c r="Q499" i="1"/>
  <c r="R499" i="1"/>
  <c r="T499" i="1"/>
  <c r="U499" i="1"/>
  <c r="W499" i="1"/>
  <c r="X499" i="1"/>
  <c r="Y499" i="1"/>
  <c r="O500" i="1"/>
  <c r="P500" i="1"/>
  <c r="Q500" i="1"/>
  <c r="R500" i="1"/>
  <c r="T500" i="1"/>
  <c r="U500" i="1"/>
  <c r="V500" i="1"/>
  <c r="W500" i="1"/>
  <c r="Z500" i="1" s="1"/>
  <c r="Y500" i="1"/>
  <c r="X500" i="1"/>
  <c r="O501" i="1"/>
  <c r="P501" i="1"/>
  <c r="Q501" i="1"/>
  <c r="R501" i="1"/>
  <c r="S501" i="1"/>
  <c r="T501" i="1"/>
  <c r="U501" i="1"/>
  <c r="W501" i="1"/>
  <c r="Z501" i="1" s="1"/>
  <c r="Y501" i="1"/>
  <c r="X501" i="1"/>
  <c r="Y2" i="1"/>
  <c r="W2" i="1"/>
  <c r="Z2" i="1" s="1"/>
  <c r="X2" i="1"/>
  <c r="U2" i="1"/>
  <c r="L7" i="2"/>
  <c r="I7" i="2"/>
  <c r="P764" i="15"/>
  <c r="P763" i="15"/>
  <c r="O764" i="15"/>
  <c r="O763" i="15"/>
  <c r="N764" i="15"/>
  <c r="N763" i="15"/>
  <c r="R2" i="1"/>
  <c r="Q2" i="1"/>
  <c r="AK15" i="15"/>
  <c r="AK16" i="15"/>
  <c r="AK18" i="15"/>
  <c r="AK19" i="15"/>
  <c r="AK20" i="15"/>
  <c r="AK21" i="15"/>
  <c r="AK23" i="15"/>
  <c r="AK24" i="15"/>
  <c r="AK25" i="15"/>
  <c r="AK26" i="15"/>
  <c r="AK27" i="15"/>
  <c r="AK28" i="15"/>
  <c r="AK13" i="15"/>
  <c r="Z3" i="1"/>
  <c r="V4" i="1"/>
  <c r="V3" i="1"/>
  <c r="S12" i="1"/>
  <c r="Z439" i="1"/>
  <c r="Z443" i="1"/>
  <c r="V458" i="1"/>
  <c r="AE377" i="1"/>
  <c r="V379" i="1"/>
  <c r="V441" i="1"/>
  <c r="AA425" i="1"/>
  <c r="AD391" i="1"/>
  <c r="AA465" i="1"/>
  <c r="V470" i="1"/>
  <c r="Z469" i="1"/>
  <c r="Z375" i="1"/>
  <c r="AC392" i="1"/>
  <c r="AD392" i="1"/>
  <c r="AE392" i="1"/>
  <c r="V378" i="1"/>
  <c r="S360" i="1"/>
  <c r="V357" i="1"/>
  <c r="AA345" i="1"/>
  <c r="AF335" i="1"/>
  <c r="AH335" i="1"/>
  <c r="Z330" i="1"/>
  <c r="V401" i="1"/>
  <c r="AB401" i="1" s="1"/>
  <c r="Z400" i="1"/>
  <c r="V385" i="1"/>
  <c r="Z384" i="1"/>
  <c r="Z369" i="1"/>
  <c r="AA348" i="1"/>
  <c r="V370" i="1"/>
  <c r="V405" i="1"/>
  <c r="Z388" i="1"/>
  <c r="V353" i="1"/>
  <c r="V359" i="1"/>
  <c r="AB359" i="1" s="1"/>
  <c r="AD338" i="1"/>
  <c r="AC338" i="1"/>
  <c r="AE338" i="1"/>
  <c r="AA323" i="1"/>
  <c r="Z381" i="1"/>
  <c r="AB381" i="1" s="1"/>
  <c r="V360" i="1"/>
  <c r="AB360" i="1" s="1"/>
  <c r="V333" i="1"/>
  <c r="V345" i="1"/>
  <c r="Z344" i="1"/>
  <c r="AC311" i="1"/>
  <c r="AD311" i="1"/>
  <c r="S332" i="1"/>
  <c r="AA332" i="1" s="1"/>
  <c r="AC332" i="1" s="1"/>
  <c r="S352" i="1"/>
  <c r="AA352" i="1" s="1"/>
  <c r="S344" i="1"/>
  <c r="AA344" i="1"/>
  <c r="V329" i="1"/>
  <c r="AB329" i="1" s="1"/>
  <c r="Z328" i="1"/>
  <c r="Z322" i="1"/>
  <c r="Z306" i="1"/>
  <c r="V340" i="1"/>
  <c r="V311" i="1"/>
  <c r="AB311" i="1" s="1"/>
  <c r="AA298" i="1"/>
  <c r="AA330" i="1"/>
  <c r="AA318" i="1"/>
  <c r="AA358" i="1"/>
  <c r="S340" i="1"/>
  <c r="AA340" i="1" s="1"/>
  <c r="AA259" i="1"/>
  <c r="V337" i="1"/>
  <c r="AB337" i="1" s="1"/>
  <c r="Z336" i="1"/>
  <c r="AB336" i="1" s="1"/>
  <c r="S356" i="1"/>
  <c r="AA356" i="1" s="1"/>
  <c r="Z314" i="1"/>
  <c r="AA284" i="1"/>
  <c r="Z360" i="1"/>
  <c r="V289" i="1"/>
  <c r="Z288" i="1"/>
  <c r="S276" i="1"/>
  <c r="AA276" i="1" s="1"/>
  <c r="V260" i="1"/>
  <c r="V257" i="1"/>
  <c r="AB257" i="1" s="1"/>
  <c r="V245" i="1"/>
  <c r="Z240" i="1"/>
  <c r="AB240" i="1" s="1"/>
  <c r="AA228" i="1"/>
  <c r="AA222" i="1"/>
  <c r="S219" i="1"/>
  <c r="AA219" i="1" s="1"/>
  <c r="V281" i="1"/>
  <c r="Z280" i="1"/>
  <c r="S260" i="1"/>
  <c r="AA260" i="1" s="1"/>
  <c r="AA244" i="1"/>
  <c r="AC244" i="1" s="1"/>
  <c r="V273" i="1"/>
  <c r="Z272" i="1"/>
  <c r="Z248" i="1"/>
  <c r="AB248" i="1" s="1"/>
  <c r="S288" i="1"/>
  <c r="AA288" i="1" s="1"/>
  <c r="V272" i="1"/>
  <c r="AA217" i="1"/>
  <c r="V269" i="1"/>
  <c r="Z268" i="1"/>
  <c r="V218" i="1"/>
  <c r="V285" i="1"/>
  <c r="AB285" i="1" s="1"/>
  <c r="Z284" i="1"/>
  <c r="Z252" i="1"/>
  <c r="AB252" i="1"/>
  <c r="AA286" i="1"/>
  <c r="S268" i="1"/>
  <c r="AA268" i="1" s="1"/>
  <c r="Z244" i="1"/>
  <c r="Z264" i="1"/>
  <c r="Z210" i="1"/>
  <c r="Z207" i="1"/>
  <c r="V195" i="1"/>
  <c r="Z216" i="1"/>
  <c r="AB216" i="1" s="1"/>
  <c r="V207" i="1"/>
  <c r="AB207" i="1" s="1"/>
  <c r="AA154" i="1"/>
  <c r="AE154" i="1" s="1"/>
  <c r="V196" i="1"/>
  <c r="Z179" i="1"/>
  <c r="AA177" i="1"/>
  <c r="AA169" i="1"/>
  <c r="AB159" i="1"/>
  <c r="V187" i="1"/>
  <c r="S179" i="1"/>
  <c r="AA179" i="1" s="1"/>
  <c r="Z199" i="1"/>
  <c r="AA167" i="1"/>
  <c r="AA134" i="1"/>
  <c r="S187" i="1"/>
  <c r="AA187" i="1" s="1"/>
  <c r="S183" i="1"/>
  <c r="AA183" i="1" s="1"/>
  <c r="AC183" i="1" s="1"/>
  <c r="AA138" i="1"/>
  <c r="Z202" i="1"/>
  <c r="AB202" i="1" s="1"/>
  <c r="V199" i="1"/>
  <c r="Z194" i="1"/>
  <c r="V200" i="1"/>
  <c r="AB200" i="1" s="1"/>
  <c r="S199" i="1"/>
  <c r="AA199" i="1" s="1"/>
  <c r="V188" i="1"/>
  <c r="S77" i="1"/>
  <c r="Z145" i="1"/>
  <c r="AB145" i="1" s="1"/>
  <c r="V146" i="1"/>
  <c r="AB146" i="1" s="1"/>
  <c r="Z137" i="1"/>
  <c r="AA123" i="1"/>
  <c r="V106" i="1"/>
  <c r="V158" i="1"/>
  <c r="V138" i="1"/>
  <c r="AB138" i="1"/>
  <c r="V126" i="1"/>
  <c r="AB88" i="1"/>
  <c r="S85" i="1"/>
  <c r="AA85" i="1" s="1"/>
  <c r="Z129" i="1"/>
  <c r="AA125" i="1"/>
  <c r="AB110" i="1"/>
  <c r="Z101" i="1"/>
  <c r="AB101" i="1" s="1"/>
  <c r="S97" i="1"/>
  <c r="AA97" i="1" s="1"/>
  <c r="AC97" i="1" s="1"/>
  <c r="V150" i="1"/>
  <c r="V130" i="1"/>
  <c r="AA119" i="1"/>
  <c r="Z105" i="1"/>
  <c r="S81" i="1"/>
  <c r="AA81" i="1" s="1"/>
  <c r="AB64" i="1"/>
  <c r="Z141" i="1"/>
  <c r="Z123" i="1"/>
  <c r="V122" i="1"/>
  <c r="AB99" i="1"/>
  <c r="AA121" i="1"/>
  <c r="Z117" i="1"/>
  <c r="Z109" i="1"/>
  <c r="V102" i="1"/>
  <c r="S54" i="1"/>
  <c r="AA54" i="1" s="1"/>
  <c r="S46" i="1"/>
  <c r="AA46" i="1" s="1"/>
  <c r="S66" i="1"/>
  <c r="AA66" i="1" s="1"/>
  <c r="S58" i="1"/>
  <c r="AA58" i="1" s="1"/>
  <c r="AA40" i="1"/>
  <c r="AB38" i="1"/>
  <c r="S34" i="1"/>
  <c r="AA24" i="1"/>
  <c r="S18" i="1"/>
  <c r="AA18" i="1" s="1"/>
  <c r="AA68" i="1"/>
  <c r="AA5" i="1"/>
  <c r="AA34" i="1"/>
  <c r="AC34" i="1" s="1"/>
  <c r="Z86" i="1"/>
  <c r="Z82" i="1"/>
  <c r="Z78" i="1"/>
  <c r="AA48" i="1"/>
  <c r="S41" i="1"/>
  <c r="AA41" i="1" s="1"/>
  <c r="AA28" i="1"/>
  <c r="AA12" i="1"/>
  <c r="S6" i="1"/>
  <c r="AA6" i="1"/>
  <c r="AE6" i="1" s="1"/>
  <c r="AB46" i="1"/>
  <c r="S45" i="1"/>
  <c r="AA45" i="1" s="1"/>
  <c r="S98" i="1"/>
  <c r="AA98" i="1" s="1"/>
  <c r="AD98" i="1" s="1"/>
  <c r="S88" i="1"/>
  <c r="AA88" i="1" s="1"/>
  <c r="S62" i="1"/>
  <c r="AA62" i="1" s="1"/>
  <c r="S42" i="1"/>
  <c r="AA42" i="1" s="1"/>
  <c r="BB1" i="1"/>
  <c r="BC1" i="1"/>
  <c r="BD1" i="1"/>
  <c r="BE1" i="1"/>
  <c r="BF1" i="1"/>
  <c r="BG1" i="1"/>
  <c r="BH1" i="1"/>
  <c r="BA1" i="1"/>
  <c r="AZ1" i="1"/>
  <c r="Y1" i="1"/>
  <c r="X1" i="1"/>
  <c r="W1" i="1"/>
  <c r="U1" i="1"/>
  <c r="T1" i="1"/>
  <c r="R1" i="1"/>
  <c r="Q1" i="1"/>
  <c r="P1" i="1"/>
  <c r="O1" i="1"/>
  <c r="P2" i="1"/>
  <c r="O2" i="1"/>
  <c r="O452" i="2"/>
  <c r="O402" i="2"/>
  <c r="O352" i="2"/>
  <c r="O302" i="2"/>
  <c r="O252" i="2"/>
  <c r="O202" i="2"/>
  <c r="O152" i="2"/>
  <c r="O102" i="2"/>
  <c r="O52" i="2"/>
  <c r="O2" i="2"/>
  <c r="R473" i="2"/>
  <c r="B17" i="15"/>
  <c r="B4" i="15"/>
  <c r="AN5" i="15" s="1"/>
  <c r="U1" i="2"/>
  <c r="V1" i="2"/>
  <c r="AJ453" i="1"/>
  <c r="AM453" i="1"/>
  <c r="AI453" i="1"/>
  <c r="AK453" i="1"/>
  <c r="AL453" i="1"/>
  <c r="AJ454" i="1"/>
  <c r="AM454" i="1"/>
  <c r="AI454" i="1"/>
  <c r="AK454" i="1"/>
  <c r="AN454" i="1"/>
  <c r="AL454" i="1"/>
  <c r="AJ455" i="1"/>
  <c r="AI455" i="1"/>
  <c r="AK455" i="1"/>
  <c r="AL455" i="1"/>
  <c r="AJ456" i="1"/>
  <c r="AI456" i="1"/>
  <c r="AK456" i="1"/>
  <c r="AL456" i="1"/>
  <c r="AJ457" i="1"/>
  <c r="AM457" i="1"/>
  <c r="AI457" i="1"/>
  <c r="AK457" i="1"/>
  <c r="AL457" i="1"/>
  <c r="AJ458" i="1"/>
  <c r="AM458" i="1"/>
  <c r="AI458" i="1"/>
  <c r="AK458" i="1"/>
  <c r="AN458" i="1"/>
  <c r="AL458" i="1"/>
  <c r="AJ459" i="1"/>
  <c r="AI459" i="1"/>
  <c r="AK459" i="1"/>
  <c r="AN459" i="1"/>
  <c r="AL459" i="1"/>
  <c r="AJ460" i="1"/>
  <c r="AI460" i="1"/>
  <c r="AK460" i="1"/>
  <c r="AL460" i="1"/>
  <c r="AJ461" i="1"/>
  <c r="AM461" i="1"/>
  <c r="AI461" i="1"/>
  <c r="AK461" i="1"/>
  <c r="AL461" i="1"/>
  <c r="AJ462" i="1"/>
  <c r="AM462" i="1"/>
  <c r="AI462" i="1"/>
  <c r="AK462" i="1"/>
  <c r="AN462" i="1"/>
  <c r="AL462" i="1"/>
  <c r="AJ463" i="1"/>
  <c r="AI463" i="1"/>
  <c r="AK463" i="1"/>
  <c r="AN463" i="1"/>
  <c r="AL463" i="1"/>
  <c r="AJ464" i="1"/>
  <c r="AI464" i="1"/>
  <c r="AK464" i="1"/>
  <c r="AL464" i="1"/>
  <c r="AJ465" i="1"/>
  <c r="AM465" i="1"/>
  <c r="AI465" i="1"/>
  <c r="AK465" i="1"/>
  <c r="AL465" i="1"/>
  <c r="AJ466" i="1"/>
  <c r="AM466" i="1"/>
  <c r="AI466" i="1"/>
  <c r="AK466" i="1"/>
  <c r="AN466" i="1"/>
  <c r="AL466" i="1"/>
  <c r="AJ467" i="1"/>
  <c r="AI467" i="1"/>
  <c r="AK467" i="1"/>
  <c r="AN467" i="1"/>
  <c r="AL467" i="1"/>
  <c r="AJ468" i="1"/>
  <c r="AI468" i="1"/>
  <c r="AK468" i="1"/>
  <c r="AL468" i="1"/>
  <c r="AJ469" i="1"/>
  <c r="AM469" i="1"/>
  <c r="AO469" i="1"/>
  <c r="AP469" i="1"/>
  <c r="AI469" i="1"/>
  <c r="AK469" i="1"/>
  <c r="AL469" i="1"/>
  <c r="AJ470" i="1"/>
  <c r="AI470" i="1"/>
  <c r="AK470" i="1"/>
  <c r="AN470" i="1"/>
  <c r="AL470" i="1"/>
  <c r="AJ471" i="1"/>
  <c r="AI471" i="1"/>
  <c r="AK471" i="1"/>
  <c r="AN471" i="1"/>
  <c r="AL471" i="1"/>
  <c r="AJ472" i="1"/>
  <c r="AI472" i="1"/>
  <c r="AK472" i="1"/>
  <c r="AL472" i="1"/>
  <c r="AJ473" i="1"/>
  <c r="AM473" i="1"/>
  <c r="AI473" i="1"/>
  <c r="AK473" i="1"/>
  <c r="AL473" i="1"/>
  <c r="AJ474" i="1"/>
  <c r="AI474" i="1"/>
  <c r="AK474" i="1"/>
  <c r="AN474" i="1"/>
  <c r="AL474" i="1"/>
  <c r="AJ475" i="1"/>
  <c r="AI475" i="1"/>
  <c r="AK475" i="1"/>
  <c r="AL475" i="1"/>
  <c r="AJ476" i="1"/>
  <c r="AM476" i="1"/>
  <c r="AI476" i="1"/>
  <c r="AK476" i="1"/>
  <c r="AL476" i="1"/>
  <c r="AJ477" i="1"/>
  <c r="AM477" i="1"/>
  <c r="AI477" i="1"/>
  <c r="AK477" i="1"/>
  <c r="AL477" i="1"/>
  <c r="AN477" i="1"/>
  <c r="AJ478" i="1"/>
  <c r="AI478" i="1"/>
  <c r="AK478" i="1"/>
  <c r="AL478" i="1"/>
  <c r="AJ479" i="1"/>
  <c r="AI479" i="1"/>
  <c r="AK479" i="1"/>
  <c r="AN479" i="1"/>
  <c r="AL479" i="1"/>
  <c r="AJ480" i="1"/>
  <c r="AM480" i="1"/>
  <c r="AI480" i="1"/>
  <c r="AK480" i="1"/>
  <c r="AN480" i="1"/>
  <c r="AL480" i="1"/>
  <c r="AJ481" i="1"/>
  <c r="AI481" i="1"/>
  <c r="AM481" i="1"/>
  <c r="AK481" i="1"/>
  <c r="AN481" i="1"/>
  <c r="AL481" i="1"/>
  <c r="AJ482" i="1"/>
  <c r="AM482" i="1"/>
  <c r="AI482" i="1"/>
  <c r="AK482" i="1"/>
  <c r="AL482" i="1"/>
  <c r="AJ483" i="1"/>
  <c r="AM483" i="1"/>
  <c r="AI483" i="1"/>
  <c r="AK483" i="1"/>
  <c r="AN483" i="1"/>
  <c r="AL483" i="1"/>
  <c r="AJ484" i="1"/>
  <c r="AI484" i="1"/>
  <c r="AM484" i="1"/>
  <c r="AK484" i="1"/>
  <c r="AN484" i="1"/>
  <c r="AL484" i="1"/>
  <c r="AJ485" i="1"/>
  <c r="AI485" i="1"/>
  <c r="AK485" i="1"/>
  <c r="AN485" i="1"/>
  <c r="AL485" i="1"/>
  <c r="AJ486" i="1"/>
  <c r="AM486" i="1"/>
  <c r="AI486" i="1"/>
  <c r="AK486" i="1"/>
  <c r="AL486" i="1"/>
  <c r="AJ487" i="1"/>
  <c r="AM487" i="1"/>
  <c r="AI487" i="1"/>
  <c r="AK487" i="1"/>
  <c r="AL487" i="1"/>
  <c r="AJ488" i="1"/>
  <c r="AI488" i="1"/>
  <c r="AK488" i="1"/>
  <c r="AL488" i="1"/>
  <c r="AJ489" i="1"/>
  <c r="AI489" i="1"/>
  <c r="AK489" i="1"/>
  <c r="AL489" i="1"/>
  <c r="AN489" i="1"/>
  <c r="AJ490" i="1"/>
  <c r="AM490" i="1"/>
  <c r="AI490" i="1"/>
  <c r="AK490" i="1"/>
  <c r="AL490" i="1"/>
  <c r="AJ491" i="1"/>
  <c r="AI491" i="1"/>
  <c r="AK491" i="1"/>
  <c r="AN491" i="1"/>
  <c r="AL491" i="1"/>
  <c r="AJ492" i="1"/>
  <c r="AM492" i="1"/>
  <c r="AI492" i="1"/>
  <c r="AK492" i="1"/>
  <c r="AL492" i="1"/>
  <c r="AJ493" i="1"/>
  <c r="AM493" i="1"/>
  <c r="AI493" i="1"/>
  <c r="AK493" i="1"/>
  <c r="AN493" i="1"/>
  <c r="AL493" i="1"/>
  <c r="AJ494" i="1"/>
  <c r="AI494" i="1"/>
  <c r="AM494" i="1"/>
  <c r="AK494" i="1"/>
  <c r="AN494" i="1"/>
  <c r="AL494" i="1"/>
  <c r="AJ495" i="1"/>
  <c r="AI495" i="1"/>
  <c r="AM495" i="1"/>
  <c r="AK495" i="1"/>
  <c r="AL495" i="1"/>
  <c r="AJ496" i="1"/>
  <c r="AM496" i="1"/>
  <c r="AI496" i="1"/>
  <c r="AK496" i="1"/>
  <c r="AL496" i="1"/>
  <c r="AJ497" i="1"/>
  <c r="AI497" i="1"/>
  <c r="AK497" i="1"/>
  <c r="AN497" i="1"/>
  <c r="AL497" i="1"/>
  <c r="AJ498" i="1"/>
  <c r="AM498" i="1"/>
  <c r="AI498" i="1"/>
  <c r="AK498" i="1"/>
  <c r="AN498" i="1"/>
  <c r="AL498" i="1"/>
  <c r="AJ499" i="1"/>
  <c r="AI499" i="1"/>
  <c r="AK499" i="1"/>
  <c r="AN499" i="1"/>
  <c r="AL499" i="1"/>
  <c r="AJ500" i="1"/>
  <c r="AM500" i="1"/>
  <c r="AI500" i="1"/>
  <c r="AK500" i="1"/>
  <c r="AL500" i="1"/>
  <c r="AJ501" i="1"/>
  <c r="AI501" i="1"/>
  <c r="AK501" i="1"/>
  <c r="AN501" i="1"/>
  <c r="AL501" i="1"/>
  <c r="AJ452" i="1"/>
  <c r="AM452" i="1"/>
  <c r="AI452" i="1"/>
  <c r="AK452" i="1"/>
  <c r="AL452" i="1"/>
  <c r="AJ403" i="1"/>
  <c r="AM403" i="1"/>
  <c r="AI403" i="1"/>
  <c r="AK403" i="1"/>
  <c r="AN403" i="1"/>
  <c r="AL403" i="1"/>
  <c r="AJ404" i="1"/>
  <c r="AM404" i="1"/>
  <c r="AI404" i="1"/>
  <c r="AK404" i="1"/>
  <c r="AN404" i="1"/>
  <c r="AL404" i="1"/>
  <c r="AJ405" i="1"/>
  <c r="AM405" i="1"/>
  <c r="AI405" i="1"/>
  <c r="AK405" i="1"/>
  <c r="AN405" i="1"/>
  <c r="AL405" i="1"/>
  <c r="AJ406" i="1"/>
  <c r="AM406" i="1"/>
  <c r="AI406" i="1"/>
  <c r="AK406" i="1"/>
  <c r="AL406" i="1"/>
  <c r="AJ407" i="1"/>
  <c r="AI407" i="1"/>
  <c r="AK407" i="1"/>
  <c r="AN407" i="1"/>
  <c r="AL407" i="1"/>
  <c r="AJ408" i="1"/>
  <c r="AI408" i="1"/>
  <c r="AK408" i="1"/>
  <c r="AL408" i="1"/>
  <c r="AJ409" i="1"/>
  <c r="AI409" i="1"/>
  <c r="AK409" i="1"/>
  <c r="AL409" i="1"/>
  <c r="AJ410" i="1"/>
  <c r="AI410" i="1"/>
  <c r="AK410" i="1"/>
  <c r="AN410" i="1"/>
  <c r="AL410" i="1"/>
  <c r="AJ411" i="1"/>
  <c r="AM411" i="1"/>
  <c r="AI411" i="1"/>
  <c r="AK411" i="1"/>
  <c r="AN411" i="1"/>
  <c r="AL411" i="1"/>
  <c r="AJ412" i="1"/>
  <c r="AI412" i="1"/>
  <c r="AK412" i="1"/>
  <c r="AL412" i="1"/>
  <c r="AJ413" i="1"/>
  <c r="AI413" i="1"/>
  <c r="AK413" i="1"/>
  <c r="AL413" i="1"/>
  <c r="AJ414" i="1"/>
  <c r="AI414" i="1"/>
  <c r="AK414" i="1"/>
  <c r="AL414" i="1"/>
  <c r="AJ415" i="1"/>
  <c r="AI415" i="1"/>
  <c r="AK415" i="1"/>
  <c r="AN415" i="1"/>
  <c r="AL415" i="1"/>
  <c r="AJ416" i="1"/>
  <c r="AM416" i="1"/>
  <c r="AI416" i="1"/>
  <c r="AK416" i="1"/>
  <c r="AL416" i="1"/>
  <c r="AJ417" i="1"/>
  <c r="AI417" i="1"/>
  <c r="AM417" i="1"/>
  <c r="AK417" i="1"/>
  <c r="AN417" i="1"/>
  <c r="AL417" i="1"/>
  <c r="AJ418" i="1"/>
  <c r="AI418" i="1"/>
  <c r="AK418" i="1"/>
  <c r="AL418" i="1"/>
  <c r="AJ419" i="1"/>
  <c r="AI419" i="1"/>
  <c r="AK419" i="1"/>
  <c r="AL419" i="1"/>
  <c r="AJ420" i="1"/>
  <c r="AM420" i="1"/>
  <c r="AI420" i="1"/>
  <c r="AK420" i="1"/>
  <c r="AN420" i="1"/>
  <c r="AL420" i="1"/>
  <c r="AJ421" i="1"/>
  <c r="AI421" i="1"/>
  <c r="AK421" i="1"/>
  <c r="AN421" i="1"/>
  <c r="AL421" i="1"/>
  <c r="AJ422" i="1"/>
  <c r="AM422" i="1"/>
  <c r="AI422" i="1"/>
  <c r="AK422" i="1"/>
  <c r="AL422" i="1"/>
  <c r="AJ423" i="1"/>
  <c r="AI423" i="1"/>
  <c r="AK423" i="1"/>
  <c r="AN423" i="1"/>
  <c r="AL423" i="1"/>
  <c r="AJ424" i="1"/>
  <c r="AI424" i="1"/>
  <c r="AK424" i="1"/>
  <c r="AL424" i="1"/>
  <c r="AJ425" i="1"/>
  <c r="AI425" i="1"/>
  <c r="AK425" i="1"/>
  <c r="AN425" i="1"/>
  <c r="AL425" i="1"/>
  <c r="AJ426" i="1"/>
  <c r="AM426" i="1"/>
  <c r="AI426" i="1"/>
  <c r="AK426" i="1"/>
  <c r="AL426" i="1"/>
  <c r="AJ427" i="1"/>
  <c r="AI427" i="1"/>
  <c r="AK427" i="1"/>
  <c r="AL427" i="1"/>
  <c r="AJ428" i="1"/>
  <c r="AM428" i="1"/>
  <c r="AI428" i="1"/>
  <c r="AK428" i="1"/>
  <c r="AL428" i="1"/>
  <c r="AJ429" i="1"/>
  <c r="AM429" i="1"/>
  <c r="AI429" i="1"/>
  <c r="AK429" i="1"/>
  <c r="AN429" i="1"/>
  <c r="AL429" i="1"/>
  <c r="AJ430" i="1"/>
  <c r="AM430" i="1"/>
  <c r="AI430" i="1"/>
  <c r="AK430" i="1"/>
  <c r="AL430" i="1"/>
  <c r="AJ431" i="1"/>
  <c r="AM431" i="1"/>
  <c r="AI431" i="1"/>
  <c r="AK431" i="1"/>
  <c r="AN431" i="1"/>
  <c r="AL431" i="1"/>
  <c r="AJ432" i="1"/>
  <c r="AI432" i="1"/>
  <c r="AK432" i="1"/>
  <c r="AN432" i="1"/>
  <c r="AL432" i="1"/>
  <c r="AJ433" i="1"/>
  <c r="AM433" i="1"/>
  <c r="AI433" i="1"/>
  <c r="AK433" i="1"/>
  <c r="AN433" i="1"/>
  <c r="AL433" i="1"/>
  <c r="AJ434" i="1"/>
  <c r="AM434" i="1"/>
  <c r="AI434" i="1"/>
  <c r="AK434" i="1"/>
  <c r="AN434" i="1"/>
  <c r="AL434" i="1"/>
  <c r="AJ435" i="1"/>
  <c r="AI435" i="1"/>
  <c r="AK435" i="1"/>
  <c r="AL435" i="1"/>
  <c r="AJ436" i="1"/>
  <c r="AI436" i="1"/>
  <c r="AK436" i="1"/>
  <c r="AL436" i="1"/>
  <c r="AJ437" i="1"/>
  <c r="AI437" i="1"/>
  <c r="AK437" i="1"/>
  <c r="AN437" i="1"/>
  <c r="AL437" i="1"/>
  <c r="AJ438" i="1"/>
  <c r="AI438" i="1"/>
  <c r="AK438" i="1"/>
  <c r="AN438" i="1"/>
  <c r="AL438" i="1"/>
  <c r="AJ439" i="1"/>
  <c r="AI439" i="1"/>
  <c r="AK439" i="1"/>
  <c r="AL439" i="1"/>
  <c r="AJ440" i="1"/>
  <c r="AI440" i="1"/>
  <c r="AK440" i="1"/>
  <c r="AL440" i="1"/>
  <c r="AJ441" i="1"/>
  <c r="AI441" i="1"/>
  <c r="AK441" i="1"/>
  <c r="AL441" i="1"/>
  <c r="AJ442" i="1"/>
  <c r="AI442" i="1"/>
  <c r="AK442" i="1"/>
  <c r="AN442" i="1"/>
  <c r="AL442" i="1"/>
  <c r="AJ443" i="1"/>
  <c r="AI443" i="1"/>
  <c r="AK443" i="1"/>
  <c r="AL443" i="1"/>
  <c r="AJ444" i="1"/>
  <c r="AI444" i="1"/>
  <c r="AK444" i="1"/>
  <c r="AL444" i="1"/>
  <c r="AJ445" i="1"/>
  <c r="AI445" i="1"/>
  <c r="AK445" i="1"/>
  <c r="AL445" i="1"/>
  <c r="AJ446" i="1"/>
  <c r="AI446" i="1"/>
  <c r="AK446" i="1"/>
  <c r="AL446" i="1"/>
  <c r="AJ447" i="1"/>
  <c r="AI447" i="1"/>
  <c r="AK447" i="1"/>
  <c r="AL447" i="1"/>
  <c r="AJ448" i="1"/>
  <c r="AI448" i="1"/>
  <c r="AK448" i="1"/>
  <c r="AL448" i="1"/>
  <c r="AJ449" i="1"/>
  <c r="AI449" i="1"/>
  <c r="AK449" i="1"/>
  <c r="AL449" i="1"/>
  <c r="AJ450" i="1"/>
  <c r="AM450" i="1"/>
  <c r="AI450" i="1"/>
  <c r="AK450" i="1"/>
  <c r="AN450" i="1"/>
  <c r="AL450" i="1"/>
  <c r="AJ451" i="1"/>
  <c r="AI451" i="1"/>
  <c r="AK451" i="1"/>
  <c r="AL451" i="1"/>
  <c r="AJ402" i="1"/>
  <c r="AI402" i="1"/>
  <c r="AK402" i="1"/>
  <c r="AL402" i="1"/>
  <c r="AJ353" i="1"/>
  <c r="AM353" i="1"/>
  <c r="AI353" i="1"/>
  <c r="AK353" i="1"/>
  <c r="AN353" i="1"/>
  <c r="AL353" i="1"/>
  <c r="AJ354" i="1"/>
  <c r="AM354" i="1"/>
  <c r="AI354" i="1"/>
  <c r="AK354" i="1"/>
  <c r="AN354" i="1"/>
  <c r="AL354" i="1"/>
  <c r="AJ355" i="1"/>
  <c r="AM355" i="1"/>
  <c r="AI355" i="1"/>
  <c r="AK355" i="1"/>
  <c r="AL355" i="1"/>
  <c r="AJ356" i="1"/>
  <c r="AI356" i="1"/>
  <c r="AK356" i="1"/>
  <c r="AL356" i="1"/>
  <c r="AJ357" i="1"/>
  <c r="AM357" i="1"/>
  <c r="AI357" i="1"/>
  <c r="AK357" i="1"/>
  <c r="AN357" i="1"/>
  <c r="AL357" i="1"/>
  <c r="AJ358" i="1"/>
  <c r="AM358" i="1"/>
  <c r="AI358" i="1"/>
  <c r="AK358" i="1"/>
  <c r="AN358" i="1"/>
  <c r="AL358" i="1"/>
  <c r="AJ359" i="1"/>
  <c r="AI359" i="1"/>
  <c r="AK359" i="1"/>
  <c r="AL359" i="1"/>
  <c r="AJ360" i="1"/>
  <c r="AI360" i="1"/>
  <c r="AK360" i="1"/>
  <c r="AL360" i="1"/>
  <c r="AJ361" i="1"/>
  <c r="AI361" i="1"/>
  <c r="AK361" i="1"/>
  <c r="AL361" i="1"/>
  <c r="AJ362" i="1"/>
  <c r="AM362" i="1"/>
  <c r="AI362" i="1"/>
  <c r="AK362" i="1"/>
  <c r="AN362" i="1"/>
  <c r="AL362" i="1"/>
  <c r="AJ363" i="1"/>
  <c r="AM363" i="1"/>
  <c r="AI363" i="1"/>
  <c r="AK363" i="1"/>
  <c r="AL363" i="1"/>
  <c r="AJ364" i="1"/>
  <c r="AI364" i="1"/>
  <c r="AK364" i="1"/>
  <c r="AL364" i="1"/>
  <c r="AJ365" i="1"/>
  <c r="AM365" i="1"/>
  <c r="AI365" i="1"/>
  <c r="AK365" i="1"/>
  <c r="AL365" i="1"/>
  <c r="AJ366" i="1"/>
  <c r="AI366" i="1"/>
  <c r="AK366" i="1"/>
  <c r="AL366" i="1"/>
  <c r="AJ367" i="1"/>
  <c r="AM367" i="1"/>
  <c r="AI367" i="1"/>
  <c r="AK367" i="1"/>
  <c r="AL367" i="1"/>
  <c r="AJ368" i="1"/>
  <c r="AM368" i="1"/>
  <c r="AI368" i="1"/>
  <c r="AK368" i="1"/>
  <c r="AL368" i="1"/>
  <c r="AJ369" i="1"/>
  <c r="AM369" i="1"/>
  <c r="AI369" i="1"/>
  <c r="AK369" i="1"/>
  <c r="AN369" i="1"/>
  <c r="AL369" i="1"/>
  <c r="AJ370" i="1"/>
  <c r="AI370" i="1"/>
  <c r="AK370" i="1"/>
  <c r="AL370" i="1"/>
  <c r="AJ371" i="1"/>
  <c r="AI371" i="1"/>
  <c r="AK371" i="1"/>
  <c r="AL371" i="1"/>
  <c r="AJ372" i="1"/>
  <c r="AI372" i="1"/>
  <c r="AK372" i="1"/>
  <c r="AL372" i="1"/>
  <c r="AJ373" i="1"/>
  <c r="AM373" i="1"/>
  <c r="AI373" i="1"/>
  <c r="AK373" i="1"/>
  <c r="AN373" i="1"/>
  <c r="AL373" i="1"/>
  <c r="AJ374" i="1"/>
  <c r="AI374" i="1"/>
  <c r="AK374" i="1"/>
  <c r="AN374" i="1"/>
  <c r="AL374" i="1"/>
  <c r="AJ375" i="1"/>
  <c r="AM375" i="1"/>
  <c r="AI375" i="1"/>
  <c r="AK375" i="1"/>
  <c r="AL375" i="1"/>
  <c r="AJ376" i="1"/>
  <c r="AI376" i="1"/>
  <c r="AK376" i="1"/>
  <c r="AL376" i="1"/>
  <c r="AJ377" i="1"/>
  <c r="AI377" i="1"/>
  <c r="AK377" i="1"/>
  <c r="AN377" i="1"/>
  <c r="AL377" i="1"/>
  <c r="AJ378" i="1"/>
  <c r="AI378" i="1"/>
  <c r="AK378" i="1"/>
  <c r="AL378" i="1"/>
  <c r="AJ379" i="1"/>
  <c r="AI379" i="1"/>
  <c r="AK379" i="1"/>
  <c r="AL379" i="1"/>
  <c r="AJ380" i="1"/>
  <c r="AM380" i="1"/>
  <c r="AI380" i="1"/>
  <c r="AK380" i="1"/>
  <c r="AL380" i="1"/>
  <c r="AJ381" i="1"/>
  <c r="AI381" i="1"/>
  <c r="AK381" i="1"/>
  <c r="AL381" i="1"/>
  <c r="AJ382" i="1"/>
  <c r="AI382" i="1"/>
  <c r="AK382" i="1"/>
  <c r="AL382" i="1"/>
  <c r="AJ383" i="1"/>
  <c r="AI383" i="1"/>
  <c r="AK383" i="1"/>
  <c r="AL383" i="1"/>
  <c r="AJ384" i="1"/>
  <c r="AM384" i="1"/>
  <c r="AI384" i="1"/>
  <c r="AK384" i="1"/>
  <c r="AL384" i="1"/>
  <c r="AJ385" i="1"/>
  <c r="AI385" i="1"/>
  <c r="AK385" i="1"/>
  <c r="AN385" i="1"/>
  <c r="AL385" i="1"/>
  <c r="AJ386" i="1"/>
  <c r="AI386" i="1"/>
  <c r="AK386" i="1"/>
  <c r="AN386" i="1"/>
  <c r="AL386" i="1"/>
  <c r="AJ387" i="1"/>
  <c r="AI387" i="1"/>
  <c r="AK387" i="1"/>
  <c r="AL387" i="1"/>
  <c r="AJ388" i="1"/>
  <c r="AM388" i="1"/>
  <c r="AI388" i="1"/>
  <c r="AK388" i="1"/>
  <c r="AL388" i="1"/>
  <c r="AJ389" i="1"/>
  <c r="AI389" i="1"/>
  <c r="AK389" i="1"/>
  <c r="AL389" i="1"/>
  <c r="AJ390" i="1"/>
  <c r="AI390" i="1"/>
  <c r="AK390" i="1"/>
  <c r="AL390" i="1"/>
  <c r="AJ391" i="1"/>
  <c r="AI391" i="1"/>
  <c r="AK391" i="1"/>
  <c r="AL391" i="1"/>
  <c r="AJ392" i="1"/>
  <c r="AM392" i="1"/>
  <c r="AI392" i="1"/>
  <c r="AK392" i="1"/>
  <c r="AL392" i="1"/>
  <c r="AJ393" i="1"/>
  <c r="AI393" i="1"/>
  <c r="AK393" i="1"/>
  <c r="AL393" i="1"/>
  <c r="AJ394" i="1"/>
  <c r="AM394" i="1"/>
  <c r="AI394" i="1"/>
  <c r="AK394" i="1"/>
  <c r="AL394" i="1"/>
  <c r="AJ395" i="1"/>
  <c r="AI395" i="1"/>
  <c r="AK395" i="1"/>
  <c r="AL395" i="1"/>
  <c r="AJ396" i="1"/>
  <c r="AM396" i="1"/>
  <c r="AI396" i="1"/>
  <c r="AK396" i="1"/>
  <c r="AL396" i="1"/>
  <c r="AJ397" i="1"/>
  <c r="AI397" i="1"/>
  <c r="AK397" i="1"/>
  <c r="AN397" i="1"/>
  <c r="AL397" i="1"/>
  <c r="AJ398" i="1"/>
  <c r="AM398" i="1"/>
  <c r="AI398" i="1"/>
  <c r="AK398" i="1"/>
  <c r="AL398" i="1"/>
  <c r="AJ399" i="1"/>
  <c r="AM399" i="1"/>
  <c r="AI399" i="1"/>
  <c r="AK399" i="1"/>
  <c r="AL399" i="1"/>
  <c r="AJ400" i="1"/>
  <c r="AI400" i="1"/>
  <c r="AK400" i="1"/>
  <c r="AL400" i="1"/>
  <c r="AJ401" i="1"/>
  <c r="AM401" i="1"/>
  <c r="AI401" i="1"/>
  <c r="AK401" i="1"/>
  <c r="AN401" i="1"/>
  <c r="AL401" i="1"/>
  <c r="AJ352" i="1"/>
  <c r="AM352" i="1"/>
  <c r="AI352" i="1"/>
  <c r="AK352" i="1"/>
  <c r="AN352" i="1"/>
  <c r="AL352" i="1"/>
  <c r="AJ303" i="1"/>
  <c r="AM303" i="1"/>
  <c r="AI303" i="1"/>
  <c r="AK303" i="1"/>
  <c r="AN303" i="1"/>
  <c r="AL303" i="1"/>
  <c r="AJ304" i="1"/>
  <c r="AM304" i="1"/>
  <c r="AI304" i="1"/>
  <c r="AK304" i="1"/>
  <c r="AN304" i="1"/>
  <c r="AL304" i="1"/>
  <c r="AJ305" i="1"/>
  <c r="AI305" i="1"/>
  <c r="AK305" i="1"/>
  <c r="AN305" i="1"/>
  <c r="AL305" i="1"/>
  <c r="AJ306" i="1"/>
  <c r="AI306" i="1"/>
  <c r="AM306" i="1"/>
  <c r="AK306" i="1"/>
  <c r="AL306" i="1"/>
  <c r="AN306" i="1"/>
  <c r="AJ307" i="1"/>
  <c r="AM307" i="1"/>
  <c r="AI307" i="1"/>
  <c r="AK307" i="1"/>
  <c r="AL307" i="1"/>
  <c r="AJ308" i="1"/>
  <c r="AI308" i="1"/>
  <c r="AK308" i="1"/>
  <c r="AN308" i="1"/>
  <c r="AL308" i="1"/>
  <c r="AJ309" i="1"/>
  <c r="AI309" i="1"/>
  <c r="AK309" i="1"/>
  <c r="AN309" i="1"/>
  <c r="AL309" i="1"/>
  <c r="AJ310" i="1"/>
  <c r="AI310" i="1"/>
  <c r="AK310" i="1"/>
  <c r="AL310" i="1"/>
  <c r="AJ311" i="1"/>
  <c r="AM311" i="1"/>
  <c r="AI311" i="1"/>
  <c r="AK311" i="1"/>
  <c r="AL311" i="1"/>
  <c r="AJ312" i="1"/>
  <c r="AI312" i="1"/>
  <c r="AK312" i="1"/>
  <c r="AN312" i="1"/>
  <c r="AL312" i="1"/>
  <c r="AJ313" i="1"/>
  <c r="AI313" i="1"/>
  <c r="AM313" i="1"/>
  <c r="AK313" i="1"/>
  <c r="AL313" i="1"/>
  <c r="AJ314" i="1"/>
  <c r="AI314" i="1"/>
  <c r="AK314" i="1"/>
  <c r="AL314" i="1"/>
  <c r="AJ315" i="1"/>
  <c r="AM315" i="1"/>
  <c r="AI315" i="1"/>
  <c r="AK315" i="1"/>
  <c r="AL315" i="1"/>
  <c r="AJ316" i="1"/>
  <c r="AM316" i="1"/>
  <c r="AI316" i="1"/>
  <c r="AK316" i="1"/>
  <c r="AN316" i="1"/>
  <c r="AL316" i="1"/>
  <c r="AJ317" i="1"/>
  <c r="AI317" i="1"/>
  <c r="AK317" i="1"/>
  <c r="AN317" i="1"/>
  <c r="AL317" i="1"/>
  <c r="AJ318" i="1"/>
  <c r="AI318" i="1"/>
  <c r="AK318" i="1"/>
  <c r="AL318" i="1"/>
  <c r="AJ319" i="1"/>
  <c r="AI319" i="1"/>
  <c r="AK319" i="1"/>
  <c r="AL319" i="1"/>
  <c r="AN319" i="1"/>
  <c r="AJ320" i="1"/>
  <c r="AM320" i="1"/>
  <c r="AI320" i="1"/>
  <c r="AK320" i="1"/>
  <c r="AN320" i="1"/>
  <c r="AL320" i="1"/>
  <c r="AJ321" i="1"/>
  <c r="AI321" i="1"/>
  <c r="AK321" i="1"/>
  <c r="AL321" i="1"/>
  <c r="AJ322" i="1"/>
  <c r="AM322" i="1"/>
  <c r="AI322" i="1"/>
  <c r="AK322" i="1"/>
  <c r="AL322" i="1"/>
  <c r="AJ323" i="1"/>
  <c r="AI323" i="1"/>
  <c r="AK323" i="1"/>
  <c r="AL323" i="1"/>
  <c r="AJ324" i="1"/>
  <c r="AI324" i="1"/>
  <c r="AK324" i="1"/>
  <c r="AL324" i="1"/>
  <c r="AJ325" i="1"/>
  <c r="AI325" i="1"/>
  <c r="AK325" i="1"/>
  <c r="AL325" i="1"/>
  <c r="AJ326" i="1"/>
  <c r="AI326" i="1"/>
  <c r="AK326" i="1"/>
  <c r="AL326" i="1"/>
  <c r="AJ327" i="1"/>
  <c r="AI327" i="1"/>
  <c r="AK327" i="1"/>
  <c r="AL327" i="1"/>
  <c r="AJ328" i="1"/>
  <c r="AI328" i="1"/>
  <c r="AK328" i="1"/>
  <c r="AN328" i="1"/>
  <c r="AL328" i="1"/>
  <c r="AJ329" i="1"/>
  <c r="AI329" i="1"/>
  <c r="AK329" i="1"/>
  <c r="AL329" i="1"/>
  <c r="AJ330" i="1"/>
  <c r="AI330" i="1"/>
  <c r="AK330" i="1"/>
  <c r="AL330" i="1"/>
  <c r="AJ331" i="1"/>
  <c r="AI331" i="1"/>
  <c r="AK331" i="1"/>
  <c r="AN331" i="1"/>
  <c r="AL331" i="1"/>
  <c r="AJ332" i="1"/>
  <c r="AI332" i="1"/>
  <c r="AK332" i="1"/>
  <c r="AN332" i="1"/>
  <c r="AL332" i="1"/>
  <c r="AJ333" i="1"/>
  <c r="AI333" i="1"/>
  <c r="AK333" i="1"/>
  <c r="AN333" i="1"/>
  <c r="AL333" i="1"/>
  <c r="AJ334" i="1"/>
  <c r="AM334" i="1"/>
  <c r="AI334" i="1"/>
  <c r="AK334" i="1"/>
  <c r="AL334" i="1"/>
  <c r="AJ335" i="1"/>
  <c r="AI335" i="1"/>
  <c r="AK335" i="1"/>
  <c r="AL335" i="1"/>
  <c r="AJ336" i="1"/>
  <c r="AI336" i="1"/>
  <c r="AM336" i="1"/>
  <c r="AK336" i="1"/>
  <c r="AL336" i="1"/>
  <c r="AJ337" i="1"/>
  <c r="AI337" i="1"/>
  <c r="AK337" i="1"/>
  <c r="AL337" i="1"/>
  <c r="AJ338" i="1"/>
  <c r="AI338" i="1"/>
  <c r="AK338" i="1"/>
  <c r="AL338" i="1"/>
  <c r="AJ339" i="1"/>
  <c r="AM339" i="1"/>
  <c r="AI339" i="1"/>
  <c r="AK339" i="1"/>
  <c r="AL339" i="1"/>
  <c r="AJ340" i="1"/>
  <c r="AI340" i="1"/>
  <c r="AK340" i="1"/>
  <c r="AL340" i="1"/>
  <c r="AJ341" i="1"/>
  <c r="AI341" i="1"/>
  <c r="AK341" i="1"/>
  <c r="AN341" i="1"/>
  <c r="AL341" i="1"/>
  <c r="AJ342" i="1"/>
  <c r="AI342" i="1"/>
  <c r="AK342" i="1"/>
  <c r="AN342" i="1"/>
  <c r="AL342" i="1"/>
  <c r="AJ343" i="1"/>
  <c r="AM343" i="1"/>
  <c r="AI343" i="1"/>
  <c r="AK343" i="1"/>
  <c r="AN343" i="1"/>
  <c r="AL343" i="1"/>
  <c r="AJ344" i="1"/>
  <c r="AI344" i="1"/>
  <c r="AK344" i="1"/>
  <c r="AN344" i="1"/>
  <c r="AL344" i="1"/>
  <c r="AJ345" i="1"/>
  <c r="AI345" i="1"/>
  <c r="AK345" i="1"/>
  <c r="AL345" i="1"/>
  <c r="AJ346" i="1"/>
  <c r="AI346" i="1"/>
  <c r="AK346" i="1"/>
  <c r="AL346" i="1"/>
  <c r="AJ347" i="1"/>
  <c r="AI347" i="1"/>
  <c r="AK347" i="1"/>
  <c r="AL347" i="1"/>
  <c r="AJ348" i="1"/>
  <c r="AI348" i="1"/>
  <c r="AK348" i="1"/>
  <c r="AL348" i="1"/>
  <c r="AJ349" i="1"/>
  <c r="AI349" i="1"/>
  <c r="AK349" i="1"/>
  <c r="AL349" i="1"/>
  <c r="AJ350" i="1"/>
  <c r="AM350" i="1"/>
  <c r="AI350" i="1"/>
  <c r="AK350" i="1"/>
  <c r="AN350" i="1"/>
  <c r="AL350" i="1"/>
  <c r="AJ351" i="1"/>
  <c r="AI351" i="1"/>
  <c r="AK351" i="1"/>
  <c r="AL351" i="1"/>
  <c r="AJ302" i="1"/>
  <c r="AI302" i="1"/>
  <c r="AK302" i="1"/>
  <c r="AN302" i="1"/>
  <c r="AL302" i="1"/>
  <c r="AJ253" i="1"/>
  <c r="AM253" i="1"/>
  <c r="AI253" i="1"/>
  <c r="AK253" i="1"/>
  <c r="AN253" i="1"/>
  <c r="AL253" i="1"/>
  <c r="AJ254" i="1"/>
  <c r="AM254" i="1"/>
  <c r="AI254" i="1"/>
  <c r="AK254" i="1"/>
  <c r="AN254" i="1"/>
  <c r="AL254" i="1"/>
  <c r="AJ255" i="1"/>
  <c r="AI255" i="1"/>
  <c r="AK255" i="1"/>
  <c r="AN255" i="1"/>
  <c r="AL255" i="1"/>
  <c r="AJ256" i="1"/>
  <c r="AM256" i="1"/>
  <c r="AI256" i="1"/>
  <c r="AK256" i="1"/>
  <c r="AL256" i="1"/>
  <c r="AJ257" i="1"/>
  <c r="AI257" i="1"/>
  <c r="AK257" i="1"/>
  <c r="AL257" i="1"/>
  <c r="AJ258" i="1"/>
  <c r="AI258" i="1"/>
  <c r="AK258" i="1"/>
  <c r="AL258" i="1"/>
  <c r="AJ259" i="1"/>
  <c r="AI259" i="1"/>
  <c r="AK259" i="1"/>
  <c r="AL259" i="1"/>
  <c r="AJ260" i="1"/>
  <c r="AI260" i="1"/>
  <c r="AK260" i="1"/>
  <c r="AL260" i="1"/>
  <c r="AN260" i="1"/>
  <c r="AJ261" i="1"/>
  <c r="AI261" i="1"/>
  <c r="AK261" i="1"/>
  <c r="AN261" i="1"/>
  <c r="AL261" i="1"/>
  <c r="AJ262" i="1"/>
  <c r="AM262" i="1"/>
  <c r="AI262" i="1"/>
  <c r="AK262" i="1"/>
  <c r="AL262" i="1"/>
  <c r="AJ263" i="1"/>
  <c r="AM263" i="1"/>
  <c r="AI263" i="1"/>
  <c r="AK263" i="1"/>
  <c r="AL263" i="1"/>
  <c r="AJ264" i="1"/>
  <c r="AM264" i="1"/>
  <c r="AI264" i="1"/>
  <c r="AK264" i="1"/>
  <c r="AL264" i="1"/>
  <c r="AJ265" i="1"/>
  <c r="AI265" i="1"/>
  <c r="AK265" i="1"/>
  <c r="AL265" i="1"/>
  <c r="AJ266" i="1"/>
  <c r="AI266" i="1"/>
  <c r="AK266" i="1"/>
  <c r="AN266" i="1"/>
  <c r="AL266" i="1"/>
  <c r="AJ267" i="1"/>
  <c r="AI267" i="1"/>
  <c r="AK267" i="1"/>
  <c r="AL267" i="1"/>
  <c r="AJ268" i="1"/>
  <c r="AI268" i="1"/>
  <c r="AK268" i="1"/>
  <c r="AN268" i="1"/>
  <c r="AL268" i="1"/>
  <c r="AJ269" i="1"/>
  <c r="AM269" i="1"/>
  <c r="AI269" i="1"/>
  <c r="AK269" i="1"/>
  <c r="AL269" i="1"/>
  <c r="AJ270" i="1"/>
  <c r="AI270" i="1"/>
  <c r="AK270" i="1"/>
  <c r="AN270" i="1"/>
  <c r="AL270" i="1"/>
  <c r="AJ271" i="1"/>
  <c r="AI271" i="1"/>
  <c r="AK271" i="1"/>
  <c r="AN271" i="1"/>
  <c r="AL271" i="1"/>
  <c r="AJ272" i="1"/>
  <c r="AM272" i="1"/>
  <c r="AI272" i="1"/>
  <c r="AK272" i="1"/>
  <c r="AN272" i="1"/>
  <c r="AL272" i="1"/>
  <c r="AJ273" i="1"/>
  <c r="AI273" i="1"/>
  <c r="AK273" i="1"/>
  <c r="AL273" i="1"/>
  <c r="AJ274" i="1"/>
  <c r="AI274" i="1"/>
  <c r="AK274" i="1"/>
  <c r="AN274" i="1"/>
  <c r="AL274" i="1"/>
  <c r="AJ275" i="1"/>
  <c r="AI275" i="1"/>
  <c r="AK275" i="1"/>
  <c r="AL275" i="1"/>
  <c r="AJ276" i="1"/>
  <c r="AI276" i="1"/>
  <c r="AK276" i="1"/>
  <c r="AL276" i="1"/>
  <c r="AJ277" i="1"/>
  <c r="AI277" i="1"/>
  <c r="AK277" i="1"/>
  <c r="AN277" i="1"/>
  <c r="AL277" i="1"/>
  <c r="AJ278" i="1"/>
  <c r="AI278" i="1"/>
  <c r="AK278" i="1"/>
  <c r="AL278" i="1"/>
  <c r="AJ279" i="1"/>
  <c r="AI279" i="1"/>
  <c r="AK279" i="1"/>
  <c r="AL279" i="1"/>
  <c r="AJ280" i="1"/>
  <c r="AI280" i="1"/>
  <c r="AK280" i="1"/>
  <c r="AL280" i="1"/>
  <c r="AJ281" i="1"/>
  <c r="AM281" i="1"/>
  <c r="AI281" i="1"/>
  <c r="AK281" i="1"/>
  <c r="AN281" i="1"/>
  <c r="AL281" i="1"/>
  <c r="AJ282" i="1"/>
  <c r="AI282" i="1"/>
  <c r="AK282" i="1"/>
  <c r="AN282" i="1"/>
  <c r="AL282" i="1"/>
  <c r="AJ283" i="1"/>
  <c r="AI283" i="1"/>
  <c r="AK283" i="1"/>
  <c r="AL283" i="1"/>
  <c r="AJ284" i="1"/>
  <c r="AI284" i="1"/>
  <c r="AK284" i="1"/>
  <c r="AL284" i="1"/>
  <c r="AJ285" i="1"/>
  <c r="AI285" i="1"/>
  <c r="AK285" i="1"/>
  <c r="AL285" i="1"/>
  <c r="AJ286" i="1"/>
  <c r="AM286" i="1"/>
  <c r="AI286" i="1"/>
  <c r="AK286" i="1"/>
  <c r="AL286" i="1"/>
  <c r="AJ287" i="1"/>
  <c r="AI287" i="1"/>
  <c r="AK287" i="1"/>
  <c r="AN287" i="1"/>
  <c r="AL287" i="1"/>
  <c r="AJ288" i="1"/>
  <c r="AI288" i="1"/>
  <c r="AK288" i="1"/>
  <c r="AN288" i="1"/>
  <c r="AL288" i="1"/>
  <c r="AJ289" i="1"/>
  <c r="AI289" i="1"/>
  <c r="AK289" i="1"/>
  <c r="AL289" i="1"/>
  <c r="AJ290" i="1"/>
  <c r="AI290" i="1"/>
  <c r="AK290" i="1"/>
  <c r="AL290" i="1"/>
  <c r="AJ291" i="1"/>
  <c r="AM291" i="1"/>
  <c r="AI291" i="1"/>
  <c r="AK291" i="1"/>
  <c r="AL291" i="1"/>
  <c r="AJ292" i="1"/>
  <c r="AI292" i="1"/>
  <c r="AK292" i="1"/>
  <c r="AN292" i="1"/>
  <c r="AL292" i="1"/>
  <c r="AJ293" i="1"/>
  <c r="AI293" i="1"/>
  <c r="AK293" i="1"/>
  <c r="AL293" i="1"/>
  <c r="AJ294" i="1"/>
  <c r="AM294" i="1"/>
  <c r="AI294" i="1"/>
  <c r="AK294" i="1"/>
  <c r="AN294" i="1"/>
  <c r="AL294" i="1"/>
  <c r="AJ295" i="1"/>
  <c r="AI295" i="1"/>
  <c r="AK295" i="1"/>
  <c r="AN295" i="1"/>
  <c r="AL295" i="1"/>
  <c r="AJ296" i="1"/>
  <c r="AI296" i="1"/>
  <c r="AK296" i="1"/>
  <c r="AN296" i="1"/>
  <c r="AL296" i="1"/>
  <c r="AJ297" i="1"/>
  <c r="AI297" i="1"/>
  <c r="AK297" i="1"/>
  <c r="AL297" i="1"/>
  <c r="AJ298" i="1"/>
  <c r="AI298" i="1"/>
  <c r="AK298" i="1"/>
  <c r="AN298" i="1"/>
  <c r="AL298" i="1"/>
  <c r="AJ299" i="1"/>
  <c r="AI299" i="1"/>
  <c r="AK299" i="1"/>
  <c r="AL299" i="1"/>
  <c r="AJ300" i="1"/>
  <c r="AI300" i="1"/>
  <c r="AK300" i="1"/>
  <c r="AL300" i="1"/>
  <c r="AJ301" i="1"/>
  <c r="AI301" i="1"/>
  <c r="AK301" i="1"/>
  <c r="AL301" i="1"/>
  <c r="AJ252" i="1"/>
  <c r="AI252" i="1"/>
  <c r="AK252" i="1"/>
  <c r="AL252" i="1"/>
  <c r="AJ203" i="1"/>
  <c r="AM203" i="1"/>
  <c r="AI203" i="1"/>
  <c r="AK203" i="1"/>
  <c r="AN203" i="1"/>
  <c r="AL203" i="1"/>
  <c r="AJ204" i="1"/>
  <c r="AM204" i="1"/>
  <c r="AI204" i="1"/>
  <c r="AK204" i="1"/>
  <c r="AN204" i="1"/>
  <c r="AL204" i="1"/>
  <c r="AJ205" i="1"/>
  <c r="AM205" i="1"/>
  <c r="AI205" i="1"/>
  <c r="AK205" i="1"/>
  <c r="AN205" i="1"/>
  <c r="AL205" i="1"/>
  <c r="AJ206" i="1"/>
  <c r="AM206" i="1"/>
  <c r="AI206" i="1"/>
  <c r="AK206" i="1"/>
  <c r="AL206" i="1"/>
  <c r="AJ207" i="1"/>
  <c r="AI207" i="1"/>
  <c r="AK207" i="1"/>
  <c r="AN207" i="1"/>
  <c r="AL207" i="1"/>
  <c r="AJ208" i="1"/>
  <c r="AI208" i="1"/>
  <c r="AK208" i="1"/>
  <c r="AL208" i="1"/>
  <c r="AJ209" i="1"/>
  <c r="AI209" i="1"/>
  <c r="AK209" i="1"/>
  <c r="AL209" i="1"/>
  <c r="AJ210" i="1"/>
  <c r="AI210" i="1"/>
  <c r="AK210" i="1"/>
  <c r="AL210" i="1"/>
  <c r="AN210" i="1"/>
  <c r="AJ211" i="1"/>
  <c r="AM211" i="1"/>
  <c r="AI211" i="1"/>
  <c r="AK211" i="1"/>
  <c r="AN211" i="1"/>
  <c r="AL211" i="1"/>
  <c r="AJ212" i="1"/>
  <c r="AM212" i="1"/>
  <c r="AI212" i="1"/>
  <c r="AK212" i="1"/>
  <c r="AL212" i="1"/>
  <c r="AJ213" i="1"/>
  <c r="AI213" i="1"/>
  <c r="AK213" i="1"/>
  <c r="AL213" i="1"/>
  <c r="AJ214" i="1"/>
  <c r="AM214" i="1"/>
  <c r="AI214" i="1"/>
  <c r="AK214" i="1"/>
  <c r="AL214" i="1"/>
  <c r="AJ215" i="1"/>
  <c r="AM215" i="1"/>
  <c r="AI215" i="1"/>
  <c r="AK215" i="1"/>
  <c r="AN215" i="1"/>
  <c r="AL215" i="1"/>
  <c r="AJ216" i="1"/>
  <c r="AM216" i="1"/>
  <c r="AI216" i="1"/>
  <c r="AK216" i="1"/>
  <c r="AL216" i="1"/>
  <c r="AJ217" i="1"/>
  <c r="AM217" i="1"/>
  <c r="AI217" i="1"/>
  <c r="AK217" i="1"/>
  <c r="AL217" i="1"/>
  <c r="AJ218" i="1"/>
  <c r="AI218" i="1"/>
  <c r="AK218" i="1"/>
  <c r="AL218" i="1"/>
  <c r="AJ219" i="1"/>
  <c r="AM219" i="1"/>
  <c r="AI219" i="1"/>
  <c r="AK219" i="1"/>
  <c r="AL219" i="1"/>
  <c r="AJ220" i="1"/>
  <c r="AM220" i="1"/>
  <c r="AI220" i="1"/>
  <c r="AK220" i="1"/>
  <c r="AN220" i="1"/>
  <c r="AL220" i="1"/>
  <c r="AJ221" i="1"/>
  <c r="AI221" i="1"/>
  <c r="AK221" i="1"/>
  <c r="AL221" i="1"/>
  <c r="AJ222" i="1"/>
  <c r="AM222" i="1"/>
  <c r="AI222" i="1"/>
  <c r="AK222" i="1"/>
  <c r="AL222" i="1"/>
  <c r="AJ223" i="1"/>
  <c r="AM223" i="1"/>
  <c r="AI223" i="1"/>
  <c r="AK223" i="1"/>
  <c r="AN223" i="1"/>
  <c r="AL223" i="1"/>
  <c r="AJ224" i="1"/>
  <c r="AM224" i="1"/>
  <c r="AI224" i="1"/>
  <c r="AK224" i="1"/>
  <c r="AL224" i="1"/>
  <c r="AJ225" i="1"/>
  <c r="AM225" i="1"/>
  <c r="AI225" i="1"/>
  <c r="AK225" i="1"/>
  <c r="AL225" i="1"/>
  <c r="AJ226" i="1"/>
  <c r="AI226" i="1"/>
  <c r="AK226" i="1"/>
  <c r="AL226" i="1"/>
  <c r="AJ227" i="1"/>
  <c r="AM227" i="1"/>
  <c r="AI227" i="1"/>
  <c r="AK227" i="1"/>
  <c r="AL227" i="1"/>
  <c r="AJ228" i="1"/>
  <c r="AM228" i="1"/>
  <c r="AI228" i="1"/>
  <c r="AK228" i="1"/>
  <c r="AN228" i="1"/>
  <c r="AL228" i="1"/>
  <c r="AJ229" i="1"/>
  <c r="AM229" i="1"/>
  <c r="AI229" i="1"/>
  <c r="AK229" i="1"/>
  <c r="AN229" i="1"/>
  <c r="AL229" i="1"/>
  <c r="AJ230" i="1"/>
  <c r="AM230" i="1"/>
  <c r="AI230" i="1"/>
  <c r="AK230" i="1"/>
  <c r="AL230" i="1"/>
  <c r="AJ231" i="1"/>
  <c r="AM231" i="1"/>
  <c r="AI231" i="1"/>
  <c r="AK231" i="1"/>
  <c r="AN231" i="1"/>
  <c r="AL231" i="1"/>
  <c r="AJ232" i="1"/>
  <c r="AI232" i="1"/>
  <c r="AK232" i="1"/>
  <c r="AN232" i="1"/>
  <c r="AL232" i="1"/>
  <c r="AJ233" i="1"/>
  <c r="AI233" i="1"/>
  <c r="AK233" i="1"/>
  <c r="AN233" i="1"/>
  <c r="AL233" i="1"/>
  <c r="AJ234" i="1"/>
  <c r="AI234" i="1"/>
  <c r="AK234" i="1"/>
  <c r="AL234" i="1"/>
  <c r="AJ235" i="1"/>
  <c r="AI235" i="1"/>
  <c r="AK235" i="1"/>
  <c r="AL235" i="1"/>
  <c r="AJ236" i="1"/>
  <c r="AI236" i="1"/>
  <c r="AK236" i="1"/>
  <c r="AL236" i="1"/>
  <c r="AJ237" i="1"/>
  <c r="AI237" i="1"/>
  <c r="AK237" i="1"/>
  <c r="AL237" i="1"/>
  <c r="AJ238" i="1"/>
  <c r="AI238" i="1"/>
  <c r="AK238" i="1"/>
  <c r="AL238" i="1"/>
  <c r="AJ239" i="1"/>
  <c r="AI239" i="1"/>
  <c r="AK239" i="1"/>
  <c r="AL239" i="1"/>
  <c r="AJ240" i="1"/>
  <c r="AI240" i="1"/>
  <c r="AK240" i="1"/>
  <c r="AL240" i="1"/>
  <c r="AJ241" i="1"/>
  <c r="AM241" i="1"/>
  <c r="AI241" i="1"/>
  <c r="AK241" i="1"/>
  <c r="AN241" i="1"/>
  <c r="AL241" i="1"/>
  <c r="AJ242" i="1"/>
  <c r="AI242" i="1"/>
  <c r="AK242" i="1"/>
  <c r="AN242" i="1"/>
  <c r="AL242" i="1"/>
  <c r="AJ243" i="1"/>
  <c r="AI243" i="1"/>
  <c r="AK243" i="1"/>
  <c r="AL243" i="1"/>
  <c r="AJ244" i="1"/>
  <c r="AM244" i="1"/>
  <c r="AI244" i="1"/>
  <c r="AK244" i="1"/>
  <c r="AL244" i="1"/>
  <c r="AJ245" i="1"/>
  <c r="AI245" i="1"/>
  <c r="AK245" i="1"/>
  <c r="AL245" i="1"/>
  <c r="AJ246" i="1"/>
  <c r="AI246" i="1"/>
  <c r="AK246" i="1"/>
  <c r="AL246" i="1"/>
  <c r="AJ247" i="1"/>
  <c r="AI247" i="1"/>
  <c r="AK247" i="1"/>
  <c r="AN247" i="1"/>
  <c r="AL247" i="1"/>
  <c r="AJ248" i="1"/>
  <c r="AM248" i="1"/>
  <c r="AI248" i="1"/>
  <c r="AK248" i="1"/>
  <c r="AN248" i="1"/>
  <c r="AL248" i="1"/>
  <c r="AJ249" i="1"/>
  <c r="AI249" i="1"/>
  <c r="AK249" i="1"/>
  <c r="AL249" i="1"/>
  <c r="AJ250" i="1"/>
  <c r="AI250" i="1"/>
  <c r="AK250" i="1"/>
  <c r="AN250" i="1"/>
  <c r="AL250" i="1"/>
  <c r="AJ251" i="1"/>
  <c r="AI251" i="1"/>
  <c r="AK251" i="1"/>
  <c r="AL251" i="1"/>
  <c r="AJ202" i="1"/>
  <c r="AI202" i="1"/>
  <c r="AK202" i="1"/>
  <c r="AN202" i="1"/>
  <c r="AL202" i="1"/>
  <c r="AJ153" i="1"/>
  <c r="AM153" i="1"/>
  <c r="AI153" i="1"/>
  <c r="AK153" i="1"/>
  <c r="AN153" i="1"/>
  <c r="AL153" i="1"/>
  <c r="AJ154" i="1"/>
  <c r="AM154" i="1"/>
  <c r="AI154" i="1"/>
  <c r="AK154" i="1"/>
  <c r="AN154" i="1"/>
  <c r="AL154" i="1"/>
  <c r="AJ155" i="1"/>
  <c r="AM155" i="1"/>
  <c r="AI155" i="1"/>
  <c r="AK155" i="1"/>
  <c r="AN155" i="1"/>
  <c r="AL155" i="1"/>
  <c r="AJ156" i="1"/>
  <c r="AM156" i="1"/>
  <c r="AI156" i="1"/>
  <c r="AK156" i="1"/>
  <c r="AL156" i="1"/>
  <c r="AJ157" i="1"/>
  <c r="AM157" i="1"/>
  <c r="AI157" i="1"/>
  <c r="AK157" i="1"/>
  <c r="AL157" i="1"/>
  <c r="AJ158" i="1"/>
  <c r="AI158" i="1"/>
  <c r="AK158" i="1"/>
  <c r="AL158" i="1"/>
  <c r="AJ159" i="1"/>
  <c r="AM159" i="1"/>
  <c r="AI159" i="1"/>
  <c r="AK159" i="1"/>
  <c r="AN159" i="1"/>
  <c r="AL159" i="1"/>
  <c r="AJ160" i="1"/>
  <c r="AI160" i="1"/>
  <c r="AK160" i="1"/>
  <c r="AL160" i="1"/>
  <c r="AN160" i="1"/>
  <c r="AJ161" i="1"/>
  <c r="AI161" i="1"/>
  <c r="AK161" i="1"/>
  <c r="AL161" i="1"/>
  <c r="AJ162" i="1"/>
  <c r="AI162" i="1"/>
  <c r="AK162" i="1"/>
  <c r="AL162" i="1"/>
  <c r="AJ163" i="1"/>
  <c r="AI163" i="1"/>
  <c r="AK163" i="1"/>
  <c r="AL163" i="1"/>
  <c r="AJ164" i="1"/>
  <c r="AI164" i="1"/>
  <c r="AK164" i="1"/>
  <c r="AL164" i="1"/>
  <c r="AJ165" i="1"/>
  <c r="AI165" i="1"/>
  <c r="AK165" i="1"/>
  <c r="AL165" i="1"/>
  <c r="AJ166" i="1"/>
  <c r="AI166" i="1"/>
  <c r="AK166" i="1"/>
  <c r="AL166" i="1"/>
  <c r="AJ167" i="1"/>
  <c r="AM167" i="1"/>
  <c r="AO167" i="1"/>
  <c r="AP167" i="1"/>
  <c r="AI167" i="1"/>
  <c r="AK167" i="1"/>
  <c r="AN167" i="1"/>
  <c r="AL167" i="1"/>
  <c r="AJ168" i="1"/>
  <c r="AI168" i="1"/>
  <c r="AK168" i="1"/>
  <c r="AL168" i="1"/>
  <c r="AJ169" i="1"/>
  <c r="AM169" i="1"/>
  <c r="AI169" i="1"/>
  <c r="AK169" i="1"/>
  <c r="AN169" i="1"/>
  <c r="AL169" i="1"/>
  <c r="AJ170" i="1"/>
  <c r="AI170" i="1"/>
  <c r="AK170" i="1"/>
  <c r="AL170" i="1"/>
  <c r="AJ171" i="1"/>
  <c r="AM171" i="1"/>
  <c r="AI171" i="1"/>
  <c r="AK171" i="1"/>
  <c r="AN171" i="1"/>
  <c r="AL171" i="1"/>
  <c r="AJ172" i="1"/>
  <c r="AI172" i="1"/>
  <c r="AK172" i="1"/>
  <c r="AL172" i="1"/>
  <c r="AJ173" i="1"/>
  <c r="AM173" i="1"/>
  <c r="AI173" i="1"/>
  <c r="AK173" i="1"/>
  <c r="AN173" i="1"/>
  <c r="AL173" i="1"/>
  <c r="AJ174" i="1"/>
  <c r="AM174" i="1"/>
  <c r="AI174" i="1"/>
  <c r="AK174" i="1"/>
  <c r="AL174" i="1"/>
  <c r="AJ175" i="1"/>
  <c r="AM175" i="1"/>
  <c r="AI175" i="1"/>
  <c r="AK175" i="1"/>
  <c r="AN175" i="1"/>
  <c r="AL175" i="1"/>
  <c r="AJ176" i="1"/>
  <c r="AI176" i="1"/>
  <c r="AK176" i="1"/>
  <c r="AL176" i="1"/>
  <c r="AJ177" i="1"/>
  <c r="AI177" i="1"/>
  <c r="AK177" i="1"/>
  <c r="AL177" i="1"/>
  <c r="AJ178" i="1"/>
  <c r="AM178" i="1"/>
  <c r="AI178" i="1"/>
  <c r="AK178" i="1"/>
  <c r="AL178" i="1"/>
  <c r="AJ179" i="1"/>
  <c r="AM179" i="1"/>
  <c r="AI179" i="1"/>
  <c r="AK179" i="1"/>
  <c r="AL179" i="1"/>
  <c r="AJ180" i="1"/>
  <c r="AM180" i="1"/>
  <c r="AI180" i="1"/>
  <c r="AK180" i="1"/>
  <c r="AL180" i="1"/>
  <c r="AJ181" i="1"/>
  <c r="AI181" i="1"/>
  <c r="AK181" i="1"/>
  <c r="AL181" i="1"/>
  <c r="AJ182" i="1"/>
  <c r="AI182" i="1"/>
  <c r="AK182" i="1"/>
  <c r="AL182" i="1"/>
  <c r="AN182" i="1"/>
  <c r="AJ183" i="1"/>
  <c r="AI183" i="1"/>
  <c r="AK183" i="1"/>
  <c r="AL183" i="1"/>
  <c r="AJ184" i="1"/>
  <c r="AM184" i="1"/>
  <c r="AI184" i="1"/>
  <c r="AK184" i="1"/>
  <c r="AL184" i="1"/>
  <c r="AN184" i="1"/>
  <c r="AJ185" i="1"/>
  <c r="AI185" i="1"/>
  <c r="AK185" i="1"/>
  <c r="AN185" i="1"/>
  <c r="AL185" i="1"/>
  <c r="AJ186" i="1"/>
  <c r="AM186" i="1"/>
  <c r="AI186" i="1"/>
  <c r="AK186" i="1"/>
  <c r="AL186" i="1"/>
  <c r="AJ187" i="1"/>
  <c r="AI187" i="1"/>
  <c r="AK187" i="1"/>
  <c r="AL187" i="1"/>
  <c r="AJ188" i="1"/>
  <c r="AM188" i="1"/>
  <c r="AI188" i="1"/>
  <c r="AK188" i="1"/>
  <c r="AL188" i="1"/>
  <c r="AJ189" i="1"/>
  <c r="AI189" i="1"/>
  <c r="AK189" i="1"/>
  <c r="AN189" i="1"/>
  <c r="AL189" i="1"/>
  <c r="AJ190" i="1"/>
  <c r="AM190" i="1"/>
  <c r="AI190" i="1"/>
  <c r="AK190" i="1"/>
  <c r="AL190" i="1"/>
  <c r="AN190" i="1"/>
  <c r="AJ191" i="1"/>
  <c r="AM191" i="1"/>
  <c r="AI191" i="1"/>
  <c r="AK191" i="1"/>
  <c r="AL191" i="1"/>
  <c r="AJ192" i="1"/>
  <c r="AM192" i="1"/>
  <c r="AI192" i="1"/>
  <c r="AK192" i="1"/>
  <c r="AN192" i="1"/>
  <c r="AL192" i="1"/>
  <c r="AJ193" i="1"/>
  <c r="AI193" i="1"/>
  <c r="AK193" i="1"/>
  <c r="AL193" i="1"/>
  <c r="AJ194" i="1"/>
  <c r="AM194" i="1"/>
  <c r="AI194" i="1"/>
  <c r="AK194" i="1"/>
  <c r="AL194" i="1"/>
  <c r="AJ195" i="1"/>
  <c r="AI195" i="1"/>
  <c r="AK195" i="1"/>
  <c r="AL195" i="1"/>
  <c r="AJ196" i="1"/>
  <c r="AI196" i="1"/>
  <c r="AK196" i="1"/>
  <c r="AL196" i="1"/>
  <c r="AJ197" i="1"/>
  <c r="AM197" i="1"/>
  <c r="AI197" i="1"/>
  <c r="AK197" i="1"/>
  <c r="AN197" i="1"/>
  <c r="AL197" i="1"/>
  <c r="AJ198" i="1"/>
  <c r="AI198" i="1"/>
  <c r="AK198" i="1"/>
  <c r="AL198" i="1"/>
  <c r="AJ152" i="1"/>
  <c r="AI152" i="1"/>
  <c r="AK152" i="1"/>
  <c r="AN152" i="1"/>
  <c r="AL152" i="1"/>
  <c r="X1" i="2"/>
  <c r="W1" i="2"/>
  <c r="T1" i="2"/>
  <c r="S1" i="2"/>
  <c r="R1" i="2"/>
  <c r="Q1" i="2"/>
  <c r="P1" i="2"/>
  <c r="AW2" i="1"/>
  <c r="AW3" i="1"/>
  <c r="AW4" i="1"/>
  <c r="BE2" i="1"/>
  <c r="P453" i="2"/>
  <c r="P454" i="2"/>
  <c r="P455" i="2"/>
  <c r="P456" i="2"/>
  <c r="P457" i="2"/>
  <c r="P458" i="2"/>
  <c r="P459" i="2"/>
  <c r="P460" i="2"/>
  <c r="P461" i="2"/>
  <c r="P462" i="2"/>
  <c r="P463" i="2"/>
  <c r="P464" i="2"/>
  <c r="P465" i="2"/>
  <c r="P466" i="2"/>
  <c r="P467" i="2"/>
  <c r="P468" i="2"/>
  <c r="P469" i="2"/>
  <c r="P470" i="2"/>
  <c r="P471" i="2"/>
  <c r="P472" i="2"/>
  <c r="P473" i="2"/>
  <c r="P474" i="2"/>
  <c r="P475" i="2"/>
  <c r="P476" i="2"/>
  <c r="P477" i="2"/>
  <c r="P478" i="2"/>
  <c r="P479" i="2"/>
  <c r="P480" i="2"/>
  <c r="P481" i="2"/>
  <c r="P482" i="2"/>
  <c r="P483" i="2"/>
  <c r="P484" i="2"/>
  <c r="P485" i="2"/>
  <c r="P486" i="2"/>
  <c r="P487" i="2"/>
  <c r="P488" i="2"/>
  <c r="P489" i="2"/>
  <c r="P490" i="2"/>
  <c r="P491" i="2"/>
  <c r="P492" i="2"/>
  <c r="P493" i="2"/>
  <c r="P494" i="2"/>
  <c r="P495" i="2"/>
  <c r="P496" i="2"/>
  <c r="P497" i="2"/>
  <c r="P498" i="2"/>
  <c r="P499" i="2"/>
  <c r="P500" i="2"/>
  <c r="P501" i="2"/>
  <c r="P403" i="2"/>
  <c r="P404" i="2"/>
  <c r="P405" i="2"/>
  <c r="P406" i="2"/>
  <c r="P407" i="2"/>
  <c r="P408" i="2"/>
  <c r="P409" i="2"/>
  <c r="P410" i="2"/>
  <c r="P411" i="2"/>
  <c r="P412" i="2"/>
  <c r="P413" i="2"/>
  <c r="P414" i="2"/>
  <c r="P415" i="2"/>
  <c r="P416" i="2"/>
  <c r="P417" i="2"/>
  <c r="P418" i="2"/>
  <c r="P419" i="2"/>
  <c r="P420" i="2"/>
  <c r="P421" i="2"/>
  <c r="P422" i="2"/>
  <c r="P423" i="2"/>
  <c r="P424" i="2"/>
  <c r="P425" i="2"/>
  <c r="P426" i="2"/>
  <c r="P427" i="2"/>
  <c r="P428" i="2"/>
  <c r="P429" i="2"/>
  <c r="P430" i="2"/>
  <c r="P431" i="2"/>
  <c r="P432" i="2"/>
  <c r="P433" i="2"/>
  <c r="P434" i="2"/>
  <c r="P435" i="2"/>
  <c r="P436" i="2"/>
  <c r="P437" i="2"/>
  <c r="P438" i="2"/>
  <c r="P439" i="2"/>
  <c r="P440" i="2"/>
  <c r="P441" i="2"/>
  <c r="P442" i="2"/>
  <c r="P443" i="2"/>
  <c r="P444" i="2"/>
  <c r="P445" i="2"/>
  <c r="P446" i="2"/>
  <c r="P447" i="2"/>
  <c r="P448" i="2"/>
  <c r="P449" i="2"/>
  <c r="P450" i="2"/>
  <c r="P451" i="2"/>
  <c r="P452" i="2"/>
  <c r="P353" i="2"/>
  <c r="P354" i="2"/>
  <c r="P355" i="2"/>
  <c r="P356" i="2"/>
  <c r="P357" i="2"/>
  <c r="P358" i="2"/>
  <c r="P359" i="2"/>
  <c r="P360" i="2"/>
  <c r="P361" i="2"/>
  <c r="P362" i="2"/>
  <c r="P363" i="2"/>
  <c r="P364" i="2"/>
  <c r="P365" i="2"/>
  <c r="P366" i="2"/>
  <c r="P367" i="2"/>
  <c r="P368" i="2"/>
  <c r="P369" i="2"/>
  <c r="P370" i="2"/>
  <c r="P371" i="2"/>
  <c r="P372" i="2"/>
  <c r="P373" i="2"/>
  <c r="P374" i="2"/>
  <c r="P375" i="2"/>
  <c r="P376" i="2"/>
  <c r="P377" i="2"/>
  <c r="P378" i="2"/>
  <c r="P379" i="2"/>
  <c r="P380" i="2"/>
  <c r="P381" i="2"/>
  <c r="P382" i="2"/>
  <c r="P383" i="2"/>
  <c r="P384" i="2"/>
  <c r="P385" i="2"/>
  <c r="P386" i="2"/>
  <c r="P387" i="2"/>
  <c r="P388" i="2"/>
  <c r="P389" i="2"/>
  <c r="P390" i="2"/>
  <c r="P391" i="2"/>
  <c r="P392" i="2"/>
  <c r="P393" i="2"/>
  <c r="P394" i="2"/>
  <c r="P395" i="2"/>
  <c r="P396" i="2"/>
  <c r="P397" i="2"/>
  <c r="P398" i="2"/>
  <c r="P399" i="2"/>
  <c r="P400" i="2"/>
  <c r="P401" i="2"/>
  <c r="P402" i="2"/>
  <c r="P303" i="2"/>
  <c r="P304" i="2"/>
  <c r="P305" i="2"/>
  <c r="P306" i="2"/>
  <c r="P307" i="2"/>
  <c r="P308" i="2"/>
  <c r="P309" i="2"/>
  <c r="P310" i="2"/>
  <c r="P311" i="2"/>
  <c r="P312" i="2"/>
  <c r="P313" i="2"/>
  <c r="P314" i="2"/>
  <c r="P315" i="2"/>
  <c r="P316" i="2"/>
  <c r="P317" i="2"/>
  <c r="P318" i="2"/>
  <c r="P319" i="2"/>
  <c r="P320" i="2"/>
  <c r="P321" i="2"/>
  <c r="P322" i="2"/>
  <c r="P323" i="2"/>
  <c r="P324" i="2"/>
  <c r="P325" i="2"/>
  <c r="P326" i="2"/>
  <c r="P327" i="2"/>
  <c r="P328" i="2"/>
  <c r="P329" i="2"/>
  <c r="P330" i="2"/>
  <c r="P331" i="2"/>
  <c r="P332" i="2"/>
  <c r="P333" i="2"/>
  <c r="P334" i="2"/>
  <c r="P335" i="2"/>
  <c r="P336" i="2"/>
  <c r="P337" i="2"/>
  <c r="P338" i="2"/>
  <c r="P339" i="2"/>
  <c r="P340" i="2"/>
  <c r="P341" i="2"/>
  <c r="P342" i="2"/>
  <c r="P343" i="2"/>
  <c r="P344" i="2"/>
  <c r="P345" i="2"/>
  <c r="P346" i="2"/>
  <c r="P347" i="2"/>
  <c r="P348" i="2"/>
  <c r="P349" i="2"/>
  <c r="P350" i="2"/>
  <c r="P351" i="2"/>
  <c r="P352" i="2"/>
  <c r="P253" i="2"/>
  <c r="P254" i="2"/>
  <c r="P255" i="2"/>
  <c r="P256" i="2"/>
  <c r="P257" i="2"/>
  <c r="P258" i="2"/>
  <c r="P259" i="2"/>
  <c r="P260" i="2"/>
  <c r="P261" i="2"/>
  <c r="P262" i="2"/>
  <c r="P263" i="2"/>
  <c r="P264" i="2"/>
  <c r="P265" i="2"/>
  <c r="P266" i="2"/>
  <c r="P267" i="2"/>
  <c r="P268" i="2"/>
  <c r="P269" i="2"/>
  <c r="P270" i="2"/>
  <c r="P271" i="2"/>
  <c r="P272" i="2"/>
  <c r="P273" i="2"/>
  <c r="P274" i="2"/>
  <c r="P275" i="2"/>
  <c r="P276" i="2"/>
  <c r="P277" i="2"/>
  <c r="P278" i="2"/>
  <c r="P279" i="2"/>
  <c r="P280" i="2"/>
  <c r="P281" i="2"/>
  <c r="P282" i="2"/>
  <c r="P283" i="2"/>
  <c r="P284" i="2"/>
  <c r="P285" i="2"/>
  <c r="P286" i="2"/>
  <c r="P287" i="2"/>
  <c r="P288" i="2"/>
  <c r="P289" i="2"/>
  <c r="P290" i="2"/>
  <c r="P291" i="2"/>
  <c r="P292" i="2"/>
  <c r="P293" i="2"/>
  <c r="P294" i="2"/>
  <c r="P295" i="2"/>
  <c r="P296" i="2"/>
  <c r="P297" i="2"/>
  <c r="P298" i="2"/>
  <c r="P299" i="2"/>
  <c r="P300" i="2"/>
  <c r="P301" i="2"/>
  <c r="P3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P248" i="2"/>
  <c r="P249" i="2"/>
  <c r="P250" i="2"/>
  <c r="P251" i="2"/>
  <c r="P2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52" i="2"/>
  <c r="P3" i="2"/>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2" i="2"/>
  <c r="A60" i="15"/>
  <c r="A61" i="15"/>
  <c r="A62" i="15"/>
  <c r="A63" i="15"/>
  <c r="A64" i="15"/>
  <c r="A65" i="15"/>
  <c r="A66" i="15"/>
  <c r="A67" i="15"/>
  <c r="A68" i="15"/>
  <c r="A59" i="15"/>
  <c r="B21" i="15"/>
  <c r="C54" i="15"/>
  <c r="B20" i="15"/>
  <c r="C53" i="15"/>
  <c r="A20" i="15"/>
  <c r="B53" i="15"/>
  <c r="B11" i="15"/>
  <c r="B19" i="15"/>
  <c r="C52" i="15"/>
  <c r="A19" i="15"/>
  <c r="B52" i="15" s="1"/>
  <c r="C48" i="15"/>
  <c r="B48" i="15"/>
  <c r="C47" i="15"/>
  <c r="B47" i="15"/>
  <c r="B5" i="15"/>
  <c r="AD163" i="15" s="1"/>
  <c r="A32" i="15"/>
  <c r="B42" i="15"/>
  <c r="A29" i="15"/>
  <c r="A31" i="15" s="1"/>
  <c r="B39" i="15" s="1"/>
  <c r="AF192" i="15"/>
  <c r="AF201" i="15"/>
  <c r="AF219" i="15"/>
  <c r="AF228" i="15"/>
  <c r="AF127" i="15"/>
  <c r="AF133" i="15"/>
  <c r="AF134" i="15"/>
  <c r="AF137" i="15"/>
  <c r="AF61" i="15"/>
  <c r="AF64" i="15"/>
  <c r="AF70" i="15"/>
  <c r="AF73" i="15"/>
  <c r="AF163" i="15"/>
  <c r="AF31" i="15"/>
  <c r="AD124" i="15"/>
  <c r="AD160" i="15"/>
  <c r="I84" i="15"/>
  <c r="O84" i="15"/>
  <c r="I88" i="15"/>
  <c r="O88" i="15" s="1"/>
  <c r="J91" i="15"/>
  <c r="P91" i="15"/>
  <c r="I93" i="15"/>
  <c r="O93" i="15" s="1"/>
  <c r="I96" i="15"/>
  <c r="O96" i="15"/>
  <c r="J97" i="15"/>
  <c r="P97" i="15" s="1"/>
  <c r="I100" i="15"/>
  <c r="O100" i="15"/>
  <c r="J100" i="15"/>
  <c r="P100" i="15" s="1"/>
  <c r="J106" i="15"/>
  <c r="P106" i="15"/>
  <c r="I108" i="15"/>
  <c r="O108" i="15" s="1"/>
  <c r="I111" i="15"/>
  <c r="O111" i="15"/>
  <c r="J111" i="15"/>
  <c r="P111" i="15" s="1"/>
  <c r="B14" i="15"/>
  <c r="O914" i="15"/>
  <c r="P914" i="15"/>
  <c r="O916" i="15"/>
  <c r="P916" i="15"/>
  <c r="O917" i="15"/>
  <c r="P917" i="15"/>
  <c r="O919" i="15"/>
  <c r="P919" i="15"/>
  <c r="O920" i="15"/>
  <c r="P920" i="15"/>
  <c r="O922" i="15"/>
  <c r="P922" i="15"/>
  <c r="O923" i="15"/>
  <c r="P923" i="15"/>
  <c r="O925" i="15"/>
  <c r="P925" i="15"/>
  <c r="O926" i="15"/>
  <c r="P926" i="15"/>
  <c r="O928" i="15"/>
  <c r="P928" i="15"/>
  <c r="O929" i="15"/>
  <c r="P929" i="15"/>
  <c r="O931" i="15"/>
  <c r="P931" i="15"/>
  <c r="O932" i="15"/>
  <c r="P932" i="15"/>
  <c r="O934" i="15"/>
  <c r="P934" i="15"/>
  <c r="O935" i="15"/>
  <c r="P935" i="15"/>
  <c r="O937" i="15"/>
  <c r="P937" i="15"/>
  <c r="O938" i="15"/>
  <c r="P938" i="15"/>
  <c r="O940" i="15"/>
  <c r="P940" i="15"/>
  <c r="O941" i="15"/>
  <c r="P941" i="15"/>
  <c r="O943" i="15"/>
  <c r="P943" i="15"/>
  <c r="O944" i="15"/>
  <c r="P944" i="15"/>
  <c r="O946" i="15"/>
  <c r="P946" i="15"/>
  <c r="O947" i="15"/>
  <c r="P947" i="15"/>
  <c r="O949" i="15"/>
  <c r="P949" i="15"/>
  <c r="O950" i="15"/>
  <c r="P950" i="15"/>
  <c r="O952" i="15"/>
  <c r="P952" i="15"/>
  <c r="O953" i="15"/>
  <c r="P953" i="15"/>
  <c r="O955" i="15"/>
  <c r="P955" i="15"/>
  <c r="O956" i="15"/>
  <c r="P956" i="15"/>
  <c r="O958" i="15"/>
  <c r="P958" i="15"/>
  <c r="O959" i="15"/>
  <c r="P959" i="15"/>
  <c r="O961" i="15"/>
  <c r="P961" i="15"/>
  <c r="O962" i="15"/>
  <c r="P962" i="15"/>
  <c r="O964" i="15"/>
  <c r="P964" i="15"/>
  <c r="O965" i="15"/>
  <c r="P965" i="15"/>
  <c r="O967" i="15"/>
  <c r="P967" i="15"/>
  <c r="O968" i="15"/>
  <c r="P968" i="15"/>
  <c r="O970" i="15"/>
  <c r="P970" i="15"/>
  <c r="O971" i="15"/>
  <c r="P971" i="15"/>
  <c r="O973" i="15"/>
  <c r="P973" i="15"/>
  <c r="O974" i="15"/>
  <c r="P974" i="15"/>
  <c r="O976" i="15"/>
  <c r="P976" i="15"/>
  <c r="O977" i="15"/>
  <c r="P977" i="15"/>
  <c r="O979" i="15"/>
  <c r="P979" i="15"/>
  <c r="O980" i="15"/>
  <c r="P980" i="15"/>
  <c r="O982" i="15"/>
  <c r="P982" i="15"/>
  <c r="O983" i="15"/>
  <c r="P983" i="15"/>
  <c r="O985" i="15"/>
  <c r="P985" i="15"/>
  <c r="O986" i="15"/>
  <c r="P986" i="15"/>
  <c r="O988" i="15"/>
  <c r="P988" i="15"/>
  <c r="O989" i="15"/>
  <c r="P989" i="15"/>
  <c r="O991" i="15"/>
  <c r="P991" i="15"/>
  <c r="O992" i="15"/>
  <c r="P992" i="15"/>
  <c r="O994" i="15"/>
  <c r="P994" i="15"/>
  <c r="O995" i="15"/>
  <c r="P995" i="15"/>
  <c r="O997" i="15"/>
  <c r="P997" i="15"/>
  <c r="O998" i="15"/>
  <c r="P998" i="15"/>
  <c r="O1000" i="15"/>
  <c r="P1000" i="15"/>
  <c r="O1001" i="15"/>
  <c r="P1001" i="15"/>
  <c r="O1003" i="15"/>
  <c r="P1003" i="15"/>
  <c r="O1004" i="15"/>
  <c r="P1004" i="15"/>
  <c r="O1006" i="15"/>
  <c r="P1006" i="15"/>
  <c r="O1007" i="15"/>
  <c r="P1007" i="15"/>
  <c r="O1009" i="15"/>
  <c r="P1009" i="15"/>
  <c r="O1010" i="15"/>
  <c r="P1010" i="15"/>
  <c r="O1012" i="15"/>
  <c r="P1012" i="15"/>
  <c r="O1013" i="15"/>
  <c r="P1013" i="15"/>
  <c r="O1015" i="15"/>
  <c r="P1015" i="15"/>
  <c r="O1016" i="15"/>
  <c r="P1016" i="15"/>
  <c r="O1018" i="15"/>
  <c r="P1018" i="15"/>
  <c r="O1019" i="15"/>
  <c r="P1019" i="15"/>
  <c r="O1021" i="15"/>
  <c r="P1021" i="15"/>
  <c r="O1022" i="15"/>
  <c r="P1022" i="15"/>
  <c r="O1024" i="15"/>
  <c r="P1024" i="15"/>
  <c r="O1025" i="15"/>
  <c r="P1025" i="15"/>
  <c r="O1027" i="15"/>
  <c r="P1027" i="15"/>
  <c r="O1028" i="15"/>
  <c r="P1028" i="15"/>
  <c r="O1030" i="15"/>
  <c r="P1030" i="15"/>
  <c r="O1031" i="15"/>
  <c r="P1031" i="15"/>
  <c r="O1033" i="15"/>
  <c r="P1033" i="15"/>
  <c r="O1034" i="15"/>
  <c r="P1034" i="15"/>
  <c r="O1036" i="15"/>
  <c r="P1036" i="15"/>
  <c r="O1037" i="15"/>
  <c r="P1037" i="15"/>
  <c r="O1039" i="15"/>
  <c r="P1039" i="15"/>
  <c r="O1040" i="15"/>
  <c r="P1040" i="15"/>
  <c r="O1042" i="15"/>
  <c r="P1042" i="15"/>
  <c r="O1043" i="15"/>
  <c r="P1043" i="15"/>
  <c r="O1045" i="15"/>
  <c r="P1045" i="15"/>
  <c r="O1046" i="15"/>
  <c r="P1046" i="15"/>
  <c r="O1048" i="15"/>
  <c r="P1048" i="15"/>
  <c r="O1049" i="15"/>
  <c r="P1049" i="15"/>
  <c r="O1051" i="15"/>
  <c r="P1051" i="15"/>
  <c r="O1052" i="15"/>
  <c r="P1052" i="15"/>
  <c r="O1054" i="15"/>
  <c r="P1054" i="15"/>
  <c r="O1055" i="15"/>
  <c r="P1055" i="15"/>
  <c r="O1057" i="15"/>
  <c r="P1057" i="15"/>
  <c r="O1058" i="15"/>
  <c r="P1058" i="15"/>
  <c r="P913" i="15"/>
  <c r="O913" i="15"/>
  <c r="O469" i="15"/>
  <c r="O767" i="15"/>
  <c r="O769" i="15"/>
  <c r="O770" i="15"/>
  <c r="O772" i="15"/>
  <c r="O773" i="15"/>
  <c r="O775" i="15"/>
  <c r="O776" i="15"/>
  <c r="O778" i="15"/>
  <c r="O779" i="15"/>
  <c r="O781" i="15"/>
  <c r="O782" i="15"/>
  <c r="O784" i="15"/>
  <c r="O785" i="15"/>
  <c r="O787" i="15"/>
  <c r="O788" i="15"/>
  <c r="O790" i="15"/>
  <c r="O791" i="15"/>
  <c r="O793" i="15"/>
  <c r="O794" i="15"/>
  <c r="O796" i="15"/>
  <c r="O797" i="15"/>
  <c r="O799" i="15"/>
  <c r="O800" i="15"/>
  <c r="O802" i="15"/>
  <c r="O803" i="15"/>
  <c r="O805" i="15"/>
  <c r="O806" i="15"/>
  <c r="O808" i="15"/>
  <c r="O809" i="15"/>
  <c r="O811" i="15"/>
  <c r="O812" i="15"/>
  <c r="O814" i="15"/>
  <c r="O815" i="15"/>
  <c r="O817" i="15"/>
  <c r="O818" i="15"/>
  <c r="O820" i="15"/>
  <c r="O821" i="15"/>
  <c r="O823" i="15"/>
  <c r="O824" i="15"/>
  <c r="O826" i="15"/>
  <c r="O827" i="15"/>
  <c r="O829" i="15"/>
  <c r="O830" i="15"/>
  <c r="O832" i="15"/>
  <c r="O833" i="15"/>
  <c r="O835" i="15"/>
  <c r="O836" i="15"/>
  <c r="O838" i="15"/>
  <c r="O839" i="15"/>
  <c r="O841" i="15"/>
  <c r="O842" i="15"/>
  <c r="O844" i="15"/>
  <c r="O845" i="15"/>
  <c r="O847" i="15"/>
  <c r="O848" i="15"/>
  <c r="O850" i="15"/>
  <c r="O851" i="15"/>
  <c r="O853" i="15"/>
  <c r="O854" i="15"/>
  <c r="O856" i="15"/>
  <c r="O857" i="15"/>
  <c r="O859" i="15"/>
  <c r="O860" i="15"/>
  <c r="O862" i="15"/>
  <c r="O863" i="15"/>
  <c r="O865" i="15"/>
  <c r="O866" i="15"/>
  <c r="O868" i="15"/>
  <c r="O869" i="15"/>
  <c r="O871" i="15"/>
  <c r="O872" i="15"/>
  <c r="O874" i="15"/>
  <c r="O875" i="15"/>
  <c r="O877" i="15"/>
  <c r="O878" i="15"/>
  <c r="O880" i="15"/>
  <c r="O881" i="15"/>
  <c r="O883" i="15"/>
  <c r="O884" i="15"/>
  <c r="O886" i="15"/>
  <c r="O887" i="15"/>
  <c r="O889" i="15"/>
  <c r="O890" i="15"/>
  <c r="O892" i="15"/>
  <c r="O893" i="15"/>
  <c r="O895" i="15"/>
  <c r="O896" i="15"/>
  <c r="O898" i="15"/>
  <c r="O899" i="15"/>
  <c r="O901" i="15"/>
  <c r="O902" i="15"/>
  <c r="O904" i="15"/>
  <c r="O905" i="15"/>
  <c r="O907" i="15"/>
  <c r="O908" i="15"/>
  <c r="O910" i="15"/>
  <c r="O911" i="15"/>
  <c r="O766" i="15"/>
  <c r="O761" i="15"/>
  <c r="O760" i="15"/>
  <c r="O758" i="15"/>
  <c r="O757" i="15"/>
  <c r="O755" i="15"/>
  <c r="O754" i="15"/>
  <c r="O752" i="15"/>
  <c r="O751" i="15"/>
  <c r="O749" i="15"/>
  <c r="O748" i="15"/>
  <c r="O746" i="15"/>
  <c r="O745" i="15"/>
  <c r="O743" i="15"/>
  <c r="O742" i="15"/>
  <c r="O740" i="15"/>
  <c r="O739" i="15"/>
  <c r="O737" i="15"/>
  <c r="O736" i="15"/>
  <c r="O734" i="15"/>
  <c r="O733" i="15"/>
  <c r="O731" i="15"/>
  <c r="O730" i="15"/>
  <c r="O728" i="15"/>
  <c r="O727" i="15"/>
  <c r="O725" i="15"/>
  <c r="O724" i="15"/>
  <c r="O722" i="15"/>
  <c r="O721" i="15"/>
  <c r="O719" i="15"/>
  <c r="O718" i="15"/>
  <c r="O716" i="15"/>
  <c r="O715" i="15"/>
  <c r="O713" i="15"/>
  <c r="O712" i="15"/>
  <c r="O710" i="15"/>
  <c r="O709" i="15"/>
  <c r="O707" i="15"/>
  <c r="O706" i="15"/>
  <c r="O704" i="15"/>
  <c r="O703" i="15"/>
  <c r="O701" i="15"/>
  <c r="O700" i="15"/>
  <c r="O698" i="15"/>
  <c r="O697" i="15"/>
  <c r="O695" i="15"/>
  <c r="O694" i="15"/>
  <c r="O692" i="15"/>
  <c r="O691" i="15"/>
  <c r="O689" i="15"/>
  <c r="O688" i="15"/>
  <c r="O686" i="15"/>
  <c r="O685" i="15"/>
  <c r="O683" i="15"/>
  <c r="O682" i="15"/>
  <c r="O680" i="15"/>
  <c r="O679" i="15"/>
  <c r="O677" i="15"/>
  <c r="O676" i="15"/>
  <c r="O674" i="15"/>
  <c r="O673" i="15"/>
  <c r="O671" i="15"/>
  <c r="O670" i="15"/>
  <c r="O668" i="15"/>
  <c r="O667" i="15"/>
  <c r="O665" i="15"/>
  <c r="O664" i="15"/>
  <c r="O662" i="15"/>
  <c r="O661" i="15"/>
  <c r="O659" i="15"/>
  <c r="O658" i="15"/>
  <c r="O656" i="15"/>
  <c r="O655" i="15"/>
  <c r="O653" i="15"/>
  <c r="O652" i="15"/>
  <c r="O650" i="15"/>
  <c r="O649" i="15"/>
  <c r="O647" i="15"/>
  <c r="O646" i="15"/>
  <c r="O644" i="15"/>
  <c r="O643" i="15"/>
  <c r="O641" i="15"/>
  <c r="O640" i="15"/>
  <c r="O638" i="15"/>
  <c r="O637" i="15"/>
  <c r="O635" i="15"/>
  <c r="O634" i="15"/>
  <c r="O632" i="15"/>
  <c r="O631" i="15"/>
  <c r="O629" i="15"/>
  <c r="O628" i="15"/>
  <c r="O626" i="15"/>
  <c r="O625" i="15"/>
  <c r="O623" i="15"/>
  <c r="O622" i="15"/>
  <c r="O620" i="15"/>
  <c r="O619" i="15"/>
  <c r="O617" i="15"/>
  <c r="O616" i="15"/>
  <c r="P911" i="15"/>
  <c r="P910" i="15"/>
  <c r="P908" i="15"/>
  <c r="P907" i="15"/>
  <c r="P905" i="15"/>
  <c r="P904" i="15"/>
  <c r="P902" i="15"/>
  <c r="P901" i="15"/>
  <c r="P899" i="15"/>
  <c r="P898" i="15"/>
  <c r="P896" i="15"/>
  <c r="P895" i="15"/>
  <c r="P893" i="15"/>
  <c r="P892" i="15"/>
  <c r="P890" i="15"/>
  <c r="P889" i="15"/>
  <c r="P887" i="15"/>
  <c r="P886" i="15"/>
  <c r="P884" i="15"/>
  <c r="P883" i="15"/>
  <c r="P881" i="15"/>
  <c r="P880" i="15"/>
  <c r="P878" i="15"/>
  <c r="P877" i="15"/>
  <c r="P875" i="15"/>
  <c r="P874" i="15"/>
  <c r="P872" i="15"/>
  <c r="P871" i="15"/>
  <c r="P869" i="15"/>
  <c r="P868" i="15"/>
  <c r="P866" i="15"/>
  <c r="P865" i="15"/>
  <c r="P863" i="15"/>
  <c r="P862" i="15"/>
  <c r="P860" i="15"/>
  <c r="P859" i="15"/>
  <c r="P857" i="15"/>
  <c r="P856" i="15"/>
  <c r="P854" i="15"/>
  <c r="P853" i="15"/>
  <c r="P851" i="15"/>
  <c r="P850" i="15"/>
  <c r="P848" i="15"/>
  <c r="P847" i="15"/>
  <c r="P845" i="15"/>
  <c r="P844" i="15"/>
  <c r="P842" i="15"/>
  <c r="P841" i="15"/>
  <c r="P839" i="15"/>
  <c r="P838" i="15"/>
  <c r="P836" i="15"/>
  <c r="P835" i="15"/>
  <c r="P833" i="15"/>
  <c r="P832" i="15"/>
  <c r="P830" i="15"/>
  <c r="P829" i="15"/>
  <c r="P827" i="15"/>
  <c r="P826" i="15"/>
  <c r="P824" i="15"/>
  <c r="P823" i="15"/>
  <c r="P821" i="15"/>
  <c r="P820" i="15"/>
  <c r="P818" i="15"/>
  <c r="P817" i="15"/>
  <c r="P815" i="15"/>
  <c r="P814" i="15"/>
  <c r="P812" i="15"/>
  <c r="P811" i="15"/>
  <c r="P809" i="15"/>
  <c r="P808" i="15"/>
  <c r="P806" i="15"/>
  <c r="P805" i="15"/>
  <c r="P803" i="15"/>
  <c r="P802" i="15"/>
  <c r="P800" i="15"/>
  <c r="P799" i="15"/>
  <c r="P797" i="15"/>
  <c r="P796" i="15"/>
  <c r="P794" i="15"/>
  <c r="P793" i="15"/>
  <c r="P791" i="15"/>
  <c r="P790" i="15"/>
  <c r="P788" i="15"/>
  <c r="P787" i="15"/>
  <c r="P785" i="15"/>
  <c r="P784" i="15"/>
  <c r="P782" i="15"/>
  <c r="P781" i="15"/>
  <c r="P779" i="15"/>
  <c r="P778" i="15"/>
  <c r="P776" i="15"/>
  <c r="P775" i="15"/>
  <c r="P773" i="15"/>
  <c r="P772" i="15"/>
  <c r="P770" i="15"/>
  <c r="P769" i="15"/>
  <c r="P767" i="15"/>
  <c r="P766" i="15"/>
  <c r="P617" i="15"/>
  <c r="P619" i="15"/>
  <c r="P620" i="15"/>
  <c r="P622" i="15"/>
  <c r="P623" i="15"/>
  <c r="P625" i="15"/>
  <c r="P626" i="15"/>
  <c r="P628" i="15"/>
  <c r="P629" i="15"/>
  <c r="P631" i="15"/>
  <c r="P632" i="15"/>
  <c r="P634" i="15"/>
  <c r="P635" i="15"/>
  <c r="P637" i="15"/>
  <c r="P638" i="15"/>
  <c r="P640" i="15"/>
  <c r="P641" i="15"/>
  <c r="P643" i="15"/>
  <c r="P644" i="15"/>
  <c r="P646" i="15"/>
  <c r="P647" i="15"/>
  <c r="P649" i="15"/>
  <c r="P650" i="15"/>
  <c r="P652" i="15"/>
  <c r="P653" i="15"/>
  <c r="P655" i="15"/>
  <c r="P656" i="15"/>
  <c r="P658" i="15"/>
  <c r="P659" i="15"/>
  <c r="P661" i="15"/>
  <c r="P662" i="15"/>
  <c r="P664" i="15"/>
  <c r="P665" i="15"/>
  <c r="P667" i="15"/>
  <c r="P668" i="15"/>
  <c r="P670" i="15"/>
  <c r="P671" i="15"/>
  <c r="P673" i="15"/>
  <c r="P674" i="15"/>
  <c r="P676" i="15"/>
  <c r="P677" i="15"/>
  <c r="P679" i="15"/>
  <c r="P680" i="15"/>
  <c r="P682" i="15"/>
  <c r="P683" i="15"/>
  <c r="P685" i="15"/>
  <c r="P686" i="15"/>
  <c r="P688" i="15"/>
  <c r="P689" i="15"/>
  <c r="P691" i="15"/>
  <c r="P692" i="15"/>
  <c r="P694" i="15"/>
  <c r="P695" i="15"/>
  <c r="P697" i="15"/>
  <c r="P698" i="15"/>
  <c r="P700" i="15"/>
  <c r="P701" i="15"/>
  <c r="P703" i="15"/>
  <c r="P704" i="15"/>
  <c r="P706" i="15"/>
  <c r="P707" i="15"/>
  <c r="P709" i="15"/>
  <c r="P710" i="15"/>
  <c r="P712" i="15"/>
  <c r="P713" i="15"/>
  <c r="P715" i="15"/>
  <c r="P716" i="15"/>
  <c r="P718" i="15"/>
  <c r="P719" i="15"/>
  <c r="P721" i="15"/>
  <c r="P722" i="15"/>
  <c r="P724" i="15"/>
  <c r="P725" i="15"/>
  <c r="P727" i="15"/>
  <c r="P728" i="15"/>
  <c r="P730" i="15"/>
  <c r="P731" i="15"/>
  <c r="P733" i="15"/>
  <c r="P734" i="15"/>
  <c r="P736" i="15"/>
  <c r="P737" i="15"/>
  <c r="P739" i="15"/>
  <c r="P740" i="15"/>
  <c r="P742" i="15"/>
  <c r="P743" i="15"/>
  <c r="P745" i="15"/>
  <c r="P746" i="15"/>
  <c r="P748" i="15"/>
  <c r="P749" i="15"/>
  <c r="P751" i="15"/>
  <c r="P752" i="15"/>
  <c r="P754" i="15"/>
  <c r="P755" i="15"/>
  <c r="P757" i="15"/>
  <c r="P758" i="15"/>
  <c r="P760" i="15"/>
  <c r="P761" i="15"/>
  <c r="P616" i="15"/>
  <c r="P470" i="15"/>
  <c r="P472" i="15"/>
  <c r="P473" i="15"/>
  <c r="P475" i="15"/>
  <c r="P476" i="15"/>
  <c r="P478" i="15"/>
  <c r="P479" i="15"/>
  <c r="P481" i="15"/>
  <c r="P482" i="15"/>
  <c r="P484" i="15"/>
  <c r="P485" i="15"/>
  <c r="P487" i="15"/>
  <c r="P488" i="15"/>
  <c r="P490" i="15"/>
  <c r="P491" i="15"/>
  <c r="P493" i="15"/>
  <c r="P494" i="15"/>
  <c r="P496" i="15"/>
  <c r="P497" i="15"/>
  <c r="P499" i="15"/>
  <c r="P500" i="15"/>
  <c r="P502" i="15"/>
  <c r="P503" i="15"/>
  <c r="P505" i="15"/>
  <c r="P506" i="15"/>
  <c r="P508" i="15"/>
  <c r="P509" i="15"/>
  <c r="P511" i="15"/>
  <c r="P512" i="15"/>
  <c r="P514" i="15"/>
  <c r="P515" i="15"/>
  <c r="P517" i="15"/>
  <c r="P518" i="15"/>
  <c r="P520" i="15"/>
  <c r="P521" i="15"/>
  <c r="P523" i="15"/>
  <c r="P524" i="15"/>
  <c r="P526" i="15"/>
  <c r="P527" i="15"/>
  <c r="P529" i="15"/>
  <c r="P530" i="15"/>
  <c r="P532" i="15"/>
  <c r="P533" i="15"/>
  <c r="P535" i="15"/>
  <c r="P536" i="15"/>
  <c r="P538" i="15"/>
  <c r="P539" i="15"/>
  <c r="P541" i="15"/>
  <c r="P542" i="15"/>
  <c r="P544" i="15"/>
  <c r="P545" i="15"/>
  <c r="P547" i="15"/>
  <c r="P548" i="15"/>
  <c r="P550" i="15"/>
  <c r="P551" i="15"/>
  <c r="P553" i="15"/>
  <c r="P554" i="15"/>
  <c r="P556" i="15"/>
  <c r="P557" i="15"/>
  <c r="P559" i="15"/>
  <c r="P560" i="15"/>
  <c r="P562" i="15"/>
  <c r="P563" i="15"/>
  <c r="P565" i="15"/>
  <c r="P566" i="15"/>
  <c r="P568" i="15"/>
  <c r="P569" i="15"/>
  <c r="P571" i="15"/>
  <c r="P572" i="15"/>
  <c r="P574" i="15"/>
  <c r="P575" i="15"/>
  <c r="P577" i="15"/>
  <c r="P578" i="15"/>
  <c r="P580" i="15"/>
  <c r="P581" i="15"/>
  <c r="P583" i="15"/>
  <c r="P584" i="15"/>
  <c r="P586" i="15"/>
  <c r="P587" i="15"/>
  <c r="P589" i="15"/>
  <c r="P590" i="15"/>
  <c r="P592" i="15"/>
  <c r="P593" i="15"/>
  <c r="P595" i="15"/>
  <c r="P596" i="15"/>
  <c r="P598" i="15"/>
  <c r="P599" i="15"/>
  <c r="P601" i="15"/>
  <c r="P602" i="15"/>
  <c r="P604" i="15"/>
  <c r="P605" i="15"/>
  <c r="P607" i="15"/>
  <c r="P608" i="15"/>
  <c r="P610" i="15"/>
  <c r="P611" i="15"/>
  <c r="P613" i="15"/>
  <c r="P614" i="15"/>
  <c r="P469" i="15"/>
  <c r="P323" i="15"/>
  <c r="P325" i="15"/>
  <c r="P326" i="15"/>
  <c r="P328" i="15"/>
  <c r="P329" i="15"/>
  <c r="P331" i="15"/>
  <c r="P332" i="15"/>
  <c r="P334" i="15"/>
  <c r="P335" i="15"/>
  <c r="P337" i="15"/>
  <c r="P338" i="15"/>
  <c r="P340" i="15"/>
  <c r="P341" i="15"/>
  <c r="P343" i="15"/>
  <c r="P344" i="15"/>
  <c r="P346" i="15"/>
  <c r="P347" i="15"/>
  <c r="P349" i="15"/>
  <c r="P350" i="15"/>
  <c r="P352" i="15"/>
  <c r="P353" i="15"/>
  <c r="P355" i="15"/>
  <c r="P356" i="15"/>
  <c r="P358" i="15"/>
  <c r="P359" i="15"/>
  <c r="P361" i="15"/>
  <c r="P362" i="15"/>
  <c r="P364" i="15"/>
  <c r="P365" i="15"/>
  <c r="P367" i="15"/>
  <c r="P368" i="15"/>
  <c r="P370" i="15"/>
  <c r="P371" i="15"/>
  <c r="P373" i="15"/>
  <c r="P374" i="15"/>
  <c r="P376" i="15"/>
  <c r="P377" i="15"/>
  <c r="P379" i="15"/>
  <c r="P380" i="15"/>
  <c r="P382" i="15"/>
  <c r="P383" i="15"/>
  <c r="P385" i="15"/>
  <c r="P386" i="15"/>
  <c r="P388" i="15"/>
  <c r="P389" i="15"/>
  <c r="P391" i="15"/>
  <c r="P392" i="15"/>
  <c r="P394" i="15"/>
  <c r="P395" i="15"/>
  <c r="P397" i="15"/>
  <c r="P398" i="15"/>
  <c r="P400" i="15"/>
  <c r="P401" i="15"/>
  <c r="P403" i="15"/>
  <c r="P404" i="15"/>
  <c r="P406" i="15"/>
  <c r="P407" i="15"/>
  <c r="P409" i="15"/>
  <c r="P410" i="15"/>
  <c r="P412" i="15"/>
  <c r="P413" i="15"/>
  <c r="P415" i="15"/>
  <c r="P416" i="15"/>
  <c r="P418" i="15"/>
  <c r="P419" i="15"/>
  <c r="P421" i="15"/>
  <c r="P422" i="15"/>
  <c r="P424" i="15"/>
  <c r="P425" i="15"/>
  <c r="P427" i="15"/>
  <c r="P428" i="15"/>
  <c r="P430" i="15"/>
  <c r="P431" i="15"/>
  <c r="P433" i="15"/>
  <c r="P434" i="15"/>
  <c r="P436" i="15"/>
  <c r="P437" i="15"/>
  <c r="P439" i="15"/>
  <c r="P440" i="15"/>
  <c r="P442" i="15"/>
  <c r="P443" i="15"/>
  <c r="P445" i="15"/>
  <c r="P446" i="15"/>
  <c r="P448" i="15"/>
  <c r="P449" i="15"/>
  <c r="P451" i="15"/>
  <c r="P452" i="15"/>
  <c r="P454" i="15"/>
  <c r="P455" i="15"/>
  <c r="P457" i="15"/>
  <c r="P458" i="15"/>
  <c r="P460" i="15"/>
  <c r="P461" i="15"/>
  <c r="P463" i="15"/>
  <c r="P464" i="15"/>
  <c r="P466" i="15"/>
  <c r="P467" i="15"/>
  <c r="P322" i="15"/>
  <c r="O470" i="15"/>
  <c r="O472" i="15"/>
  <c r="O473" i="15"/>
  <c r="O475" i="15"/>
  <c r="O476" i="15"/>
  <c r="O478" i="15"/>
  <c r="O479" i="15"/>
  <c r="O481" i="15"/>
  <c r="O482" i="15"/>
  <c r="O484" i="15"/>
  <c r="O485" i="15"/>
  <c r="O487" i="15"/>
  <c r="O488" i="15"/>
  <c r="O490" i="15"/>
  <c r="O491" i="15"/>
  <c r="O493" i="15"/>
  <c r="O494" i="15"/>
  <c r="O496" i="15"/>
  <c r="O497" i="15"/>
  <c r="O499" i="15"/>
  <c r="O500" i="15"/>
  <c r="O502" i="15"/>
  <c r="O503" i="15"/>
  <c r="O505" i="15"/>
  <c r="O506" i="15"/>
  <c r="O508" i="15"/>
  <c r="O509" i="15"/>
  <c r="O511" i="15"/>
  <c r="O512" i="15"/>
  <c r="O514" i="15"/>
  <c r="O515" i="15"/>
  <c r="O517" i="15"/>
  <c r="O518" i="15"/>
  <c r="O520" i="15"/>
  <c r="O521" i="15"/>
  <c r="O523" i="15"/>
  <c r="O524" i="15"/>
  <c r="O526" i="15"/>
  <c r="O527" i="15"/>
  <c r="O529" i="15"/>
  <c r="O530" i="15"/>
  <c r="O532" i="15"/>
  <c r="O533" i="15"/>
  <c r="O535" i="15"/>
  <c r="O536" i="15"/>
  <c r="O538" i="15"/>
  <c r="O539" i="15"/>
  <c r="O541" i="15"/>
  <c r="O542" i="15"/>
  <c r="O544" i="15"/>
  <c r="O545" i="15"/>
  <c r="O547" i="15"/>
  <c r="O548" i="15"/>
  <c r="O550" i="15"/>
  <c r="O551" i="15"/>
  <c r="O553" i="15"/>
  <c r="O554" i="15"/>
  <c r="O556" i="15"/>
  <c r="O557" i="15"/>
  <c r="O559" i="15"/>
  <c r="O560" i="15"/>
  <c r="O562" i="15"/>
  <c r="O563" i="15"/>
  <c r="O565" i="15"/>
  <c r="O566" i="15"/>
  <c r="O568" i="15"/>
  <c r="O569" i="15"/>
  <c r="O571" i="15"/>
  <c r="O572" i="15"/>
  <c r="O574" i="15"/>
  <c r="O575" i="15"/>
  <c r="O577" i="15"/>
  <c r="O578" i="15"/>
  <c r="O580" i="15"/>
  <c r="O581" i="15"/>
  <c r="O583" i="15"/>
  <c r="O584" i="15"/>
  <c r="O586" i="15"/>
  <c r="O587" i="15"/>
  <c r="O589" i="15"/>
  <c r="O590" i="15"/>
  <c r="O592" i="15"/>
  <c r="O593" i="15"/>
  <c r="O595" i="15"/>
  <c r="O596" i="15"/>
  <c r="O598" i="15"/>
  <c r="O599" i="15"/>
  <c r="O601" i="15"/>
  <c r="O602" i="15"/>
  <c r="O604" i="15"/>
  <c r="O605" i="15"/>
  <c r="O607" i="15"/>
  <c r="O608" i="15"/>
  <c r="O610" i="15"/>
  <c r="O611" i="15"/>
  <c r="O613" i="15"/>
  <c r="O614" i="15"/>
  <c r="L470" i="15"/>
  <c r="M470" i="15" s="1"/>
  <c r="L472" i="15"/>
  <c r="M472" i="15" s="1"/>
  <c r="L473" i="15"/>
  <c r="M473" i="15" s="1"/>
  <c r="L475" i="15"/>
  <c r="M475" i="15" s="1"/>
  <c r="L476" i="15"/>
  <c r="M476" i="15" s="1"/>
  <c r="L478" i="15"/>
  <c r="M478" i="15" s="1"/>
  <c r="L479" i="15"/>
  <c r="M479" i="15" s="1"/>
  <c r="L481" i="15"/>
  <c r="M481" i="15" s="1"/>
  <c r="L482" i="15"/>
  <c r="M482" i="15" s="1"/>
  <c r="L484" i="15"/>
  <c r="M484" i="15" s="1"/>
  <c r="L485" i="15"/>
  <c r="M485" i="15" s="1"/>
  <c r="L487" i="15"/>
  <c r="M487" i="15" s="1"/>
  <c r="L488" i="15"/>
  <c r="M488" i="15" s="1"/>
  <c r="L490" i="15"/>
  <c r="M490" i="15" s="1"/>
  <c r="L491" i="15"/>
  <c r="M491" i="15" s="1"/>
  <c r="L493" i="15"/>
  <c r="M493" i="15" s="1"/>
  <c r="L494" i="15"/>
  <c r="M494" i="15" s="1"/>
  <c r="L496" i="15"/>
  <c r="M496" i="15" s="1"/>
  <c r="L497" i="15"/>
  <c r="M497" i="15" s="1"/>
  <c r="L499" i="15"/>
  <c r="M499" i="15"/>
  <c r="L500" i="15"/>
  <c r="M500" i="15" s="1"/>
  <c r="L502" i="15"/>
  <c r="M502" i="15" s="1"/>
  <c r="L503" i="15"/>
  <c r="M503" i="15" s="1"/>
  <c r="L505" i="15"/>
  <c r="M505" i="15" s="1"/>
  <c r="L506" i="15"/>
  <c r="M506" i="15" s="1"/>
  <c r="L508" i="15"/>
  <c r="M508" i="15" s="1"/>
  <c r="L509" i="15"/>
  <c r="M509" i="15" s="1"/>
  <c r="L511" i="15"/>
  <c r="M511" i="15" s="1"/>
  <c r="L512" i="15"/>
  <c r="M512" i="15" s="1"/>
  <c r="L514" i="15"/>
  <c r="M514" i="15"/>
  <c r="L515" i="15"/>
  <c r="M515" i="15" s="1"/>
  <c r="L517" i="15"/>
  <c r="M517" i="15" s="1"/>
  <c r="L518" i="15"/>
  <c r="M518" i="15" s="1"/>
  <c r="L520" i="15"/>
  <c r="M520" i="15" s="1"/>
  <c r="L521" i="15"/>
  <c r="M521" i="15" s="1"/>
  <c r="L523" i="15"/>
  <c r="M523" i="15" s="1"/>
  <c r="L524" i="15"/>
  <c r="M524" i="15" s="1"/>
  <c r="L526" i="15"/>
  <c r="M526" i="15" s="1"/>
  <c r="L527" i="15"/>
  <c r="M527" i="15" s="1"/>
  <c r="L529" i="15"/>
  <c r="M529" i="15" s="1"/>
  <c r="L530" i="15"/>
  <c r="M530" i="15" s="1"/>
  <c r="L532" i="15"/>
  <c r="M532" i="15" s="1"/>
  <c r="L533" i="15"/>
  <c r="M533" i="15" s="1"/>
  <c r="L535" i="15"/>
  <c r="M535" i="15" s="1"/>
  <c r="L536" i="15"/>
  <c r="M536" i="15" s="1"/>
  <c r="L538" i="15"/>
  <c r="M538" i="15" s="1"/>
  <c r="L539" i="15"/>
  <c r="M539" i="15" s="1"/>
  <c r="L541" i="15"/>
  <c r="M541" i="15" s="1"/>
  <c r="L542" i="15"/>
  <c r="M542" i="15" s="1"/>
  <c r="L544" i="15"/>
  <c r="M544" i="15" s="1"/>
  <c r="L545" i="15"/>
  <c r="M545" i="15"/>
  <c r="L547" i="15"/>
  <c r="M547" i="15" s="1"/>
  <c r="L548" i="15"/>
  <c r="M548" i="15" s="1"/>
  <c r="L550" i="15"/>
  <c r="M550" i="15" s="1"/>
  <c r="L551" i="15"/>
  <c r="M551" i="15" s="1"/>
  <c r="L553" i="15"/>
  <c r="M553" i="15" s="1"/>
  <c r="L554" i="15"/>
  <c r="M554" i="15" s="1"/>
  <c r="L556" i="15"/>
  <c r="M556" i="15" s="1"/>
  <c r="L557" i="15"/>
  <c r="M557" i="15" s="1"/>
  <c r="L559" i="15"/>
  <c r="M559" i="15"/>
  <c r="L560" i="15"/>
  <c r="M560" i="15" s="1"/>
  <c r="L562" i="15"/>
  <c r="M562" i="15" s="1"/>
  <c r="L563" i="15"/>
  <c r="M563" i="15" s="1"/>
  <c r="L565" i="15"/>
  <c r="M565" i="15" s="1"/>
  <c r="L566" i="15"/>
  <c r="M566" i="15" s="1"/>
  <c r="L568" i="15"/>
  <c r="M568" i="15"/>
  <c r="L569" i="15"/>
  <c r="M569" i="15" s="1"/>
  <c r="L571" i="15"/>
  <c r="M571" i="15" s="1"/>
  <c r="L572" i="15"/>
  <c r="M572" i="15" s="1"/>
  <c r="L574" i="15"/>
  <c r="M574" i="15" s="1"/>
  <c r="L575" i="15"/>
  <c r="M575" i="15" s="1"/>
  <c r="L577" i="15"/>
  <c r="M577" i="15" s="1"/>
  <c r="L578" i="15"/>
  <c r="M578" i="15" s="1"/>
  <c r="L580" i="15"/>
  <c r="M580" i="15" s="1"/>
  <c r="L581" i="15"/>
  <c r="M581" i="15" s="1"/>
  <c r="L583" i="15"/>
  <c r="M583" i="15" s="1"/>
  <c r="L584" i="15"/>
  <c r="M584" i="15" s="1"/>
  <c r="L586" i="15"/>
  <c r="M586" i="15" s="1"/>
  <c r="L587" i="15"/>
  <c r="M587" i="15" s="1"/>
  <c r="L589" i="15"/>
  <c r="M589" i="15" s="1"/>
  <c r="L590" i="15"/>
  <c r="M590" i="15" s="1"/>
  <c r="L592" i="15"/>
  <c r="M592" i="15" s="1"/>
  <c r="L593" i="15"/>
  <c r="M593" i="15"/>
  <c r="L595" i="15"/>
  <c r="M595" i="15" s="1"/>
  <c r="L596" i="15"/>
  <c r="M596" i="15" s="1"/>
  <c r="L598" i="15"/>
  <c r="M598" i="15" s="1"/>
  <c r="L599" i="15"/>
  <c r="M599" i="15" s="1"/>
  <c r="L601" i="15"/>
  <c r="M601" i="15" s="1"/>
  <c r="L602" i="15"/>
  <c r="M602" i="15" s="1"/>
  <c r="L604" i="15"/>
  <c r="M604" i="15" s="1"/>
  <c r="L605" i="15"/>
  <c r="M605" i="15" s="1"/>
  <c r="L607" i="15"/>
  <c r="M607" i="15"/>
  <c r="L608" i="15"/>
  <c r="M608" i="15" s="1"/>
  <c r="L610" i="15"/>
  <c r="M610" i="15" s="1"/>
  <c r="L611" i="15"/>
  <c r="M611" i="15" s="1"/>
  <c r="L613" i="15"/>
  <c r="M613" i="15" s="1"/>
  <c r="L614" i="15"/>
  <c r="M614" i="15" s="1"/>
  <c r="L469" i="15"/>
  <c r="M469" i="15"/>
  <c r="O323" i="15"/>
  <c r="O325" i="15"/>
  <c r="O326" i="15"/>
  <c r="O328" i="15"/>
  <c r="O329" i="15"/>
  <c r="O331" i="15"/>
  <c r="O332" i="15"/>
  <c r="O334" i="15"/>
  <c r="O335" i="15"/>
  <c r="O337" i="15"/>
  <c r="O338" i="15"/>
  <c r="O340" i="15"/>
  <c r="O341" i="15"/>
  <c r="O343" i="15"/>
  <c r="O344" i="15"/>
  <c r="O346" i="15"/>
  <c r="O347" i="15"/>
  <c r="O349" i="15"/>
  <c r="O350" i="15"/>
  <c r="O352" i="15"/>
  <c r="O353" i="15"/>
  <c r="O355" i="15"/>
  <c r="O356" i="15"/>
  <c r="O358" i="15"/>
  <c r="O359" i="15"/>
  <c r="O361" i="15"/>
  <c r="O362" i="15"/>
  <c r="O364" i="15"/>
  <c r="O365" i="15"/>
  <c r="O367" i="15"/>
  <c r="O368" i="15"/>
  <c r="O370" i="15"/>
  <c r="O371" i="15"/>
  <c r="O373" i="15"/>
  <c r="O374" i="15"/>
  <c r="O376" i="15"/>
  <c r="O377" i="15"/>
  <c r="O379" i="15"/>
  <c r="O380" i="15"/>
  <c r="O382" i="15"/>
  <c r="O383" i="15"/>
  <c r="O385" i="15"/>
  <c r="O386" i="15"/>
  <c r="O388" i="15"/>
  <c r="O389" i="15"/>
  <c r="O391" i="15"/>
  <c r="O392" i="15"/>
  <c r="O394" i="15"/>
  <c r="O395" i="15"/>
  <c r="O397" i="15"/>
  <c r="O398" i="15"/>
  <c r="O400" i="15"/>
  <c r="O401" i="15"/>
  <c r="O403" i="15"/>
  <c r="O404" i="15"/>
  <c r="O406" i="15"/>
  <c r="O407" i="15"/>
  <c r="O409" i="15"/>
  <c r="O410" i="15"/>
  <c r="O412" i="15"/>
  <c r="O413" i="15"/>
  <c r="O415" i="15"/>
  <c r="O416" i="15"/>
  <c r="O418" i="15"/>
  <c r="O419" i="15"/>
  <c r="O421" i="15"/>
  <c r="O422" i="15"/>
  <c r="O424" i="15"/>
  <c r="O425" i="15"/>
  <c r="O427" i="15"/>
  <c r="O428" i="15"/>
  <c r="O430" i="15"/>
  <c r="O431" i="15"/>
  <c r="O433" i="15"/>
  <c r="O434" i="15"/>
  <c r="O436" i="15"/>
  <c r="O437" i="15"/>
  <c r="O439" i="15"/>
  <c r="O440" i="15"/>
  <c r="O442" i="15"/>
  <c r="O443" i="15"/>
  <c r="O445" i="15"/>
  <c r="O446" i="15"/>
  <c r="O448" i="15"/>
  <c r="O449" i="15"/>
  <c r="O451" i="15"/>
  <c r="O452" i="15"/>
  <c r="O454" i="15"/>
  <c r="O455" i="15"/>
  <c r="O457" i="15"/>
  <c r="O458" i="15"/>
  <c r="O460" i="15"/>
  <c r="O461" i="15"/>
  <c r="O463" i="15"/>
  <c r="O464" i="15"/>
  <c r="O466" i="15"/>
  <c r="O467" i="15"/>
  <c r="L323" i="15"/>
  <c r="M323" i="15" s="1"/>
  <c r="L325" i="15"/>
  <c r="M325" i="15" s="1"/>
  <c r="L326" i="15"/>
  <c r="M326" i="15"/>
  <c r="L328" i="15"/>
  <c r="M328" i="15"/>
  <c r="L329" i="15"/>
  <c r="M329" i="15" s="1"/>
  <c r="L331" i="15"/>
  <c r="M331" i="15" s="1"/>
  <c r="L332" i="15"/>
  <c r="M332" i="15" s="1"/>
  <c r="L334" i="15"/>
  <c r="M334" i="15" s="1"/>
  <c r="L335" i="15"/>
  <c r="M335" i="15" s="1"/>
  <c r="L337" i="15"/>
  <c r="M337" i="15" s="1"/>
  <c r="L338" i="15"/>
  <c r="M338" i="15"/>
  <c r="L340" i="15"/>
  <c r="M340" i="15" s="1"/>
  <c r="L341" i="15"/>
  <c r="M341" i="15" s="1"/>
  <c r="L343" i="15"/>
  <c r="M343" i="15" s="1"/>
  <c r="L344" i="15"/>
  <c r="M344" i="15"/>
  <c r="L346" i="15"/>
  <c r="M346" i="15" s="1"/>
  <c r="L347" i="15"/>
  <c r="M347" i="15" s="1"/>
  <c r="L349" i="15"/>
  <c r="M349" i="15" s="1"/>
  <c r="L350" i="15"/>
  <c r="M350" i="15" s="1"/>
  <c r="L352" i="15"/>
  <c r="M352" i="15" s="1"/>
  <c r="L353" i="15"/>
  <c r="M353" i="15" s="1"/>
  <c r="L355" i="15"/>
  <c r="M355" i="15" s="1"/>
  <c r="L356" i="15"/>
  <c r="M356" i="15"/>
  <c r="L358" i="15"/>
  <c r="M358" i="15"/>
  <c r="L359" i="15"/>
  <c r="M359" i="15" s="1"/>
  <c r="L361" i="15"/>
  <c r="M361" i="15" s="1"/>
  <c r="L362" i="15"/>
  <c r="M362" i="15" s="1"/>
  <c r="L364" i="15"/>
  <c r="M364" i="15" s="1"/>
  <c r="L365" i="15"/>
  <c r="M365" i="15" s="1"/>
  <c r="L367" i="15"/>
  <c r="M367" i="15" s="1"/>
  <c r="L368" i="15"/>
  <c r="M368" i="15" s="1"/>
  <c r="L370" i="15"/>
  <c r="M370" i="15" s="1"/>
  <c r="L371" i="15"/>
  <c r="M371" i="15" s="1"/>
  <c r="L373" i="15"/>
  <c r="M373" i="15" s="1"/>
  <c r="L374" i="15"/>
  <c r="M374" i="15"/>
  <c r="L376" i="15"/>
  <c r="M376" i="15" s="1"/>
  <c r="L377" i="15"/>
  <c r="M377" i="15" s="1"/>
  <c r="L379" i="15"/>
  <c r="M379" i="15" s="1"/>
  <c r="L380" i="15"/>
  <c r="M380" i="15"/>
  <c r="L382" i="15"/>
  <c r="M382" i="15" s="1"/>
  <c r="L383" i="15"/>
  <c r="M383" i="15" s="1"/>
  <c r="L385" i="15"/>
  <c r="M385" i="15" s="1"/>
  <c r="L386" i="15"/>
  <c r="M386" i="15" s="1"/>
  <c r="L388" i="15"/>
  <c r="M388" i="15"/>
  <c r="L389" i="15"/>
  <c r="M389" i="15" s="1"/>
  <c r="L391" i="15"/>
  <c r="M391" i="15" s="1"/>
  <c r="L392" i="15"/>
  <c r="M392" i="15" s="1"/>
  <c r="L394" i="15"/>
  <c r="M394" i="15" s="1"/>
  <c r="L395" i="15"/>
  <c r="M395" i="15" s="1"/>
  <c r="L397" i="15"/>
  <c r="M397" i="15" s="1"/>
  <c r="L398" i="15"/>
  <c r="M398" i="15" s="1"/>
  <c r="L400" i="15"/>
  <c r="M400" i="15" s="1"/>
  <c r="L401" i="15"/>
  <c r="M401" i="15" s="1"/>
  <c r="L403" i="15"/>
  <c r="M403" i="15" s="1"/>
  <c r="L404" i="15"/>
  <c r="M404" i="15"/>
  <c r="L406" i="15"/>
  <c r="M406" i="15" s="1"/>
  <c r="L407" i="15"/>
  <c r="M407" i="15" s="1"/>
  <c r="L409" i="15"/>
  <c r="M409" i="15" s="1"/>
  <c r="L410" i="15"/>
  <c r="M410" i="15" s="1"/>
  <c r="L412" i="15"/>
  <c r="M412" i="15" s="1"/>
  <c r="L413" i="15"/>
  <c r="M413" i="15" s="1"/>
  <c r="L415" i="15"/>
  <c r="M415" i="15" s="1"/>
  <c r="L416" i="15"/>
  <c r="M416" i="15" s="1"/>
  <c r="L418" i="15"/>
  <c r="M418" i="15"/>
  <c r="L419" i="15"/>
  <c r="M419" i="15" s="1"/>
  <c r="L421" i="15"/>
  <c r="M421" i="15" s="1"/>
  <c r="L422" i="15"/>
  <c r="M422" i="15"/>
  <c r="L424" i="15"/>
  <c r="M424" i="15" s="1"/>
  <c r="L425" i="15"/>
  <c r="M425" i="15" s="1"/>
  <c r="L427" i="15"/>
  <c r="M427" i="15" s="1"/>
  <c r="L428" i="15"/>
  <c r="M428" i="15" s="1"/>
  <c r="L430" i="15"/>
  <c r="M430" i="15" s="1"/>
  <c r="L431" i="15"/>
  <c r="M431" i="15" s="1"/>
  <c r="L433" i="15"/>
  <c r="M433" i="15" s="1"/>
  <c r="L434" i="15"/>
  <c r="M434" i="15"/>
  <c r="L436" i="15"/>
  <c r="M436" i="15" s="1"/>
  <c r="L437" i="15"/>
  <c r="M437" i="15"/>
  <c r="L439" i="15"/>
  <c r="M439" i="15" s="1"/>
  <c r="L440" i="15"/>
  <c r="M440" i="15" s="1"/>
  <c r="L442" i="15"/>
  <c r="M442" i="15" s="1"/>
  <c r="L443" i="15"/>
  <c r="M443" i="15" s="1"/>
  <c r="L445" i="15"/>
  <c r="M445" i="15" s="1"/>
  <c r="L446" i="15"/>
  <c r="M446" i="15" s="1"/>
  <c r="L448" i="15"/>
  <c r="M448" i="15" s="1"/>
  <c r="L449" i="15"/>
  <c r="M449" i="15" s="1"/>
  <c r="L451" i="15"/>
  <c r="M451" i="15" s="1"/>
  <c r="L452" i="15"/>
  <c r="M452" i="15"/>
  <c r="L454" i="15"/>
  <c r="M454" i="15" s="1"/>
  <c r="L455" i="15"/>
  <c r="M455" i="15" s="1"/>
  <c r="L457" i="15"/>
  <c r="M457" i="15" s="1"/>
  <c r="L458" i="15"/>
  <c r="M458" i="15" s="1"/>
  <c r="L460" i="15"/>
  <c r="M460" i="15" s="1"/>
  <c r="L461" i="15"/>
  <c r="M461" i="15" s="1"/>
  <c r="L463" i="15"/>
  <c r="M463" i="15" s="1"/>
  <c r="L464" i="15"/>
  <c r="M464" i="15"/>
  <c r="L466" i="15"/>
  <c r="M466" i="15" s="1"/>
  <c r="L467" i="15"/>
  <c r="M467" i="15" s="1"/>
  <c r="O322" i="15"/>
  <c r="L322" i="15"/>
  <c r="M322" i="15" s="1"/>
  <c r="O176" i="15"/>
  <c r="P176" i="15"/>
  <c r="O178" i="15"/>
  <c r="P178" i="15"/>
  <c r="O179" i="15"/>
  <c r="P179" i="15"/>
  <c r="O181" i="15"/>
  <c r="P181" i="15"/>
  <c r="O182" i="15"/>
  <c r="P182" i="15"/>
  <c r="O184" i="15"/>
  <c r="P184" i="15"/>
  <c r="O185" i="15"/>
  <c r="P185" i="15"/>
  <c r="O187" i="15"/>
  <c r="P187" i="15"/>
  <c r="O188" i="15"/>
  <c r="P188" i="15"/>
  <c r="O190" i="15"/>
  <c r="P190" i="15"/>
  <c r="O191" i="15"/>
  <c r="P191" i="15"/>
  <c r="O193" i="15"/>
  <c r="P193" i="15"/>
  <c r="O194" i="15"/>
  <c r="P194" i="15"/>
  <c r="O196" i="15"/>
  <c r="P196" i="15"/>
  <c r="O197" i="15"/>
  <c r="P197" i="15"/>
  <c r="O199" i="15"/>
  <c r="P199" i="15"/>
  <c r="O200" i="15"/>
  <c r="P200" i="15"/>
  <c r="O202" i="15"/>
  <c r="P202" i="15"/>
  <c r="O203" i="15"/>
  <c r="P203" i="15"/>
  <c r="O205" i="15"/>
  <c r="P205" i="15"/>
  <c r="O206" i="15"/>
  <c r="P206" i="15"/>
  <c r="O208" i="15"/>
  <c r="P208" i="15"/>
  <c r="O209" i="15"/>
  <c r="P209" i="15"/>
  <c r="O211" i="15"/>
  <c r="P211" i="15"/>
  <c r="O212" i="15"/>
  <c r="P212" i="15"/>
  <c r="O214" i="15"/>
  <c r="P214" i="15"/>
  <c r="O215" i="15"/>
  <c r="P215" i="15"/>
  <c r="O217" i="15"/>
  <c r="P217" i="15"/>
  <c r="O218" i="15"/>
  <c r="P218" i="15"/>
  <c r="O220" i="15"/>
  <c r="P220" i="15"/>
  <c r="O221" i="15"/>
  <c r="P221" i="15"/>
  <c r="O223" i="15"/>
  <c r="P223" i="15"/>
  <c r="O224" i="15"/>
  <c r="P224" i="15"/>
  <c r="O226" i="15"/>
  <c r="P226" i="15"/>
  <c r="O227" i="15"/>
  <c r="P227" i="15"/>
  <c r="O229" i="15"/>
  <c r="P229" i="15"/>
  <c r="O230" i="15"/>
  <c r="P230" i="15"/>
  <c r="O232" i="15"/>
  <c r="P232" i="15"/>
  <c r="O233" i="15"/>
  <c r="P233" i="15"/>
  <c r="O235" i="15"/>
  <c r="P235" i="15"/>
  <c r="O236" i="15"/>
  <c r="P236" i="15"/>
  <c r="O238" i="15"/>
  <c r="P238" i="15"/>
  <c r="O239" i="15"/>
  <c r="P239" i="15"/>
  <c r="O241" i="15"/>
  <c r="P241" i="15"/>
  <c r="O242" i="15"/>
  <c r="P242" i="15"/>
  <c r="O244" i="15"/>
  <c r="P244" i="15"/>
  <c r="O245" i="15"/>
  <c r="P245" i="15"/>
  <c r="O247" i="15"/>
  <c r="P247" i="15"/>
  <c r="O248" i="15"/>
  <c r="P248" i="15"/>
  <c r="O250" i="15"/>
  <c r="P250" i="15"/>
  <c r="O251" i="15"/>
  <c r="P251" i="15"/>
  <c r="O253" i="15"/>
  <c r="P253" i="15"/>
  <c r="O254" i="15"/>
  <c r="P254" i="15"/>
  <c r="O256" i="15"/>
  <c r="P256" i="15"/>
  <c r="O257" i="15"/>
  <c r="P257" i="15"/>
  <c r="O259" i="15"/>
  <c r="P259" i="15"/>
  <c r="O260" i="15"/>
  <c r="P260" i="15"/>
  <c r="O262" i="15"/>
  <c r="P262" i="15"/>
  <c r="O263" i="15"/>
  <c r="P263" i="15"/>
  <c r="O265" i="15"/>
  <c r="P265" i="15"/>
  <c r="O266" i="15"/>
  <c r="P266" i="15"/>
  <c r="O268" i="15"/>
  <c r="P268" i="15"/>
  <c r="O269" i="15"/>
  <c r="P269" i="15"/>
  <c r="O271" i="15"/>
  <c r="P271" i="15"/>
  <c r="O272" i="15"/>
  <c r="P272" i="15"/>
  <c r="O274" i="15"/>
  <c r="P274" i="15"/>
  <c r="O275" i="15"/>
  <c r="P275" i="15"/>
  <c r="O277" i="15"/>
  <c r="P277" i="15"/>
  <c r="O278" i="15"/>
  <c r="P278" i="15"/>
  <c r="O280" i="15"/>
  <c r="P280" i="15"/>
  <c r="O281" i="15"/>
  <c r="P281" i="15"/>
  <c r="O283" i="15"/>
  <c r="P283" i="15"/>
  <c r="O284" i="15"/>
  <c r="P284" i="15"/>
  <c r="O286" i="15"/>
  <c r="P286" i="15"/>
  <c r="O287" i="15"/>
  <c r="P287" i="15"/>
  <c r="O289" i="15"/>
  <c r="P289" i="15"/>
  <c r="O290" i="15"/>
  <c r="P290" i="15"/>
  <c r="O292" i="15"/>
  <c r="P292" i="15"/>
  <c r="O293" i="15"/>
  <c r="P293" i="15"/>
  <c r="O295" i="15"/>
  <c r="P295" i="15"/>
  <c r="O296" i="15"/>
  <c r="P296" i="15"/>
  <c r="O298" i="15"/>
  <c r="P298" i="15"/>
  <c r="O299" i="15"/>
  <c r="P299" i="15"/>
  <c r="O301" i="15"/>
  <c r="P301" i="15"/>
  <c r="O302" i="15"/>
  <c r="P302" i="15"/>
  <c r="O304" i="15"/>
  <c r="P304" i="15"/>
  <c r="O305" i="15"/>
  <c r="P305" i="15"/>
  <c r="O307" i="15"/>
  <c r="P307" i="15"/>
  <c r="O308" i="15"/>
  <c r="P308" i="15"/>
  <c r="O310" i="15"/>
  <c r="P310" i="15"/>
  <c r="O311" i="15"/>
  <c r="P311" i="15"/>
  <c r="O313" i="15"/>
  <c r="P313" i="15"/>
  <c r="O314" i="15"/>
  <c r="P314" i="15"/>
  <c r="O316" i="15"/>
  <c r="P316" i="15"/>
  <c r="O317" i="15"/>
  <c r="P317" i="15"/>
  <c r="O319" i="15"/>
  <c r="P319" i="15"/>
  <c r="O320" i="15"/>
  <c r="P320" i="15"/>
  <c r="P175" i="15"/>
  <c r="O175" i="15"/>
  <c r="L176" i="15"/>
  <c r="M176" i="15" s="1"/>
  <c r="L178" i="15"/>
  <c r="M178" i="15" s="1"/>
  <c r="L179" i="15"/>
  <c r="M179" i="15"/>
  <c r="L181" i="15"/>
  <c r="M181" i="15" s="1"/>
  <c r="L182" i="15"/>
  <c r="M182" i="15" s="1"/>
  <c r="L184" i="15"/>
  <c r="M184" i="15" s="1"/>
  <c r="L185" i="15"/>
  <c r="M185" i="15"/>
  <c r="L187" i="15"/>
  <c r="M187" i="15" s="1"/>
  <c r="L188" i="15"/>
  <c r="M188" i="15" s="1"/>
  <c r="L190" i="15"/>
  <c r="M190" i="15" s="1"/>
  <c r="L191" i="15"/>
  <c r="M191" i="15" s="1"/>
  <c r="L193" i="15"/>
  <c r="M193" i="15" s="1"/>
  <c r="L194" i="15"/>
  <c r="M194" i="15" s="1"/>
  <c r="L196" i="15"/>
  <c r="M196" i="15" s="1"/>
  <c r="L197" i="15"/>
  <c r="M197" i="15" s="1"/>
  <c r="L199" i="15"/>
  <c r="M199" i="15" s="1"/>
  <c r="L200" i="15"/>
  <c r="M200" i="15" s="1"/>
  <c r="L202" i="15"/>
  <c r="M202" i="15" s="1"/>
  <c r="L203" i="15"/>
  <c r="M203" i="15" s="1"/>
  <c r="L205" i="15"/>
  <c r="M205" i="15" s="1"/>
  <c r="L206" i="15"/>
  <c r="M206" i="15" s="1"/>
  <c r="L208" i="15"/>
  <c r="M208" i="15" s="1"/>
  <c r="L209" i="15"/>
  <c r="M209" i="15" s="1"/>
  <c r="L211" i="15"/>
  <c r="M211" i="15"/>
  <c r="L212" i="15"/>
  <c r="M212" i="15" s="1"/>
  <c r="L214" i="15"/>
  <c r="M214" i="15" s="1"/>
  <c r="L215" i="15"/>
  <c r="M215" i="15" s="1"/>
  <c r="L217" i="15"/>
  <c r="M217" i="15" s="1"/>
  <c r="L218" i="15"/>
  <c r="M218" i="15" s="1"/>
  <c r="L220" i="15"/>
  <c r="M220" i="15" s="1"/>
  <c r="L221" i="15"/>
  <c r="M221" i="15"/>
  <c r="L223" i="15"/>
  <c r="M223" i="15" s="1"/>
  <c r="L224" i="15"/>
  <c r="M224" i="15" s="1"/>
  <c r="L226" i="15"/>
  <c r="M226" i="15" s="1"/>
  <c r="L227" i="15"/>
  <c r="M227" i="15" s="1"/>
  <c r="L229" i="15"/>
  <c r="M229" i="15"/>
  <c r="L230" i="15"/>
  <c r="M230" i="15" s="1"/>
  <c r="L232" i="15"/>
  <c r="M232" i="15" s="1"/>
  <c r="L233" i="15"/>
  <c r="M233" i="15" s="1"/>
  <c r="L235" i="15"/>
  <c r="M235" i="15" s="1"/>
  <c r="L236" i="15"/>
  <c r="M236" i="15" s="1"/>
  <c r="L238" i="15"/>
  <c r="M238" i="15" s="1"/>
  <c r="L239" i="15"/>
  <c r="M239" i="15"/>
  <c r="L241" i="15"/>
  <c r="M241" i="15" s="1"/>
  <c r="L242" i="15"/>
  <c r="M242" i="15" s="1"/>
  <c r="L244" i="15"/>
  <c r="M244" i="15" s="1"/>
  <c r="L245" i="15"/>
  <c r="M245" i="15" s="1"/>
  <c r="L247" i="15"/>
  <c r="M247" i="15" s="1"/>
  <c r="L248" i="15"/>
  <c r="M248" i="15" s="1"/>
  <c r="L250" i="15"/>
  <c r="M250" i="15" s="1"/>
  <c r="L251" i="15"/>
  <c r="M251" i="15" s="1"/>
  <c r="L253" i="15"/>
  <c r="M253" i="15" s="1"/>
  <c r="L254" i="15"/>
  <c r="M254" i="15"/>
  <c r="L256" i="15"/>
  <c r="M256" i="15" s="1"/>
  <c r="L257" i="15"/>
  <c r="M257" i="15" s="1"/>
  <c r="L259" i="15"/>
  <c r="M259" i="15" s="1"/>
  <c r="L260" i="15"/>
  <c r="M260" i="15" s="1"/>
  <c r="L262" i="15"/>
  <c r="M262" i="15" s="1"/>
  <c r="L263" i="15"/>
  <c r="M263" i="15" s="1"/>
  <c r="L265" i="15"/>
  <c r="M265" i="15" s="1"/>
  <c r="L266" i="15"/>
  <c r="M266" i="15" s="1"/>
  <c r="L268" i="15"/>
  <c r="M268" i="15" s="1"/>
  <c r="L269" i="15"/>
  <c r="M269" i="15"/>
  <c r="L271" i="15"/>
  <c r="M271" i="15" s="1"/>
  <c r="L272" i="15"/>
  <c r="M272" i="15" s="1"/>
  <c r="L274" i="15"/>
  <c r="M274" i="15" s="1"/>
  <c r="L275" i="15"/>
  <c r="M275" i="15" s="1"/>
  <c r="L277" i="15"/>
  <c r="M277" i="15"/>
  <c r="L278" i="15"/>
  <c r="M278" i="15" s="1"/>
  <c r="L280" i="15"/>
  <c r="M280" i="15" s="1"/>
  <c r="L281" i="15"/>
  <c r="M281" i="15" s="1"/>
  <c r="L283" i="15"/>
  <c r="M283" i="15" s="1"/>
  <c r="L284" i="15"/>
  <c r="M284" i="15" s="1"/>
  <c r="L286" i="15"/>
  <c r="M286" i="15" s="1"/>
  <c r="L287" i="15"/>
  <c r="M287" i="15"/>
  <c r="L289" i="15"/>
  <c r="M289" i="15" s="1"/>
  <c r="L290" i="15"/>
  <c r="M290" i="15" s="1"/>
  <c r="L292" i="15"/>
  <c r="M292" i="15" s="1"/>
  <c r="L293" i="15"/>
  <c r="M293" i="15" s="1"/>
  <c r="L295" i="15"/>
  <c r="M295" i="15" s="1"/>
  <c r="L296" i="15"/>
  <c r="M296" i="15" s="1"/>
  <c r="L298" i="15"/>
  <c r="M298" i="15" s="1"/>
  <c r="L299" i="15"/>
  <c r="M299" i="15" s="1"/>
  <c r="L301" i="15"/>
  <c r="M301" i="15" s="1"/>
  <c r="L302" i="15"/>
  <c r="M302" i="15" s="1"/>
  <c r="L304" i="15"/>
  <c r="M304" i="15" s="1"/>
  <c r="L305" i="15"/>
  <c r="M305" i="15"/>
  <c r="L307" i="15"/>
  <c r="M307" i="15" s="1"/>
  <c r="L308" i="15"/>
  <c r="M308" i="15" s="1"/>
  <c r="L310" i="15"/>
  <c r="M310" i="15" s="1"/>
  <c r="L311" i="15"/>
  <c r="M311" i="15" s="1"/>
  <c r="L313" i="15"/>
  <c r="M313" i="15" s="1"/>
  <c r="L314" i="15"/>
  <c r="M314" i="15" s="1"/>
  <c r="L316" i="15"/>
  <c r="M316" i="15" s="1"/>
  <c r="L317" i="15"/>
  <c r="M317" i="15" s="1"/>
  <c r="L319" i="15"/>
  <c r="M319" i="15" s="1"/>
  <c r="L320" i="15"/>
  <c r="M320" i="15" s="1"/>
  <c r="L175" i="15"/>
  <c r="M175" i="15" s="1"/>
  <c r="J28" i="15"/>
  <c r="P28" i="15"/>
  <c r="I142" i="15"/>
  <c r="O142" i="15" s="1"/>
  <c r="I145" i="15"/>
  <c r="O145" i="15"/>
  <c r="I147" i="15"/>
  <c r="O147" i="15" s="1"/>
  <c r="I148" i="15"/>
  <c r="O148" i="15" s="1"/>
  <c r="I151" i="15"/>
  <c r="O151" i="15"/>
  <c r="I153" i="15"/>
  <c r="O153" i="15" s="1"/>
  <c r="I154" i="15"/>
  <c r="O154" i="15" s="1"/>
  <c r="I157" i="15"/>
  <c r="O157" i="15" s="1"/>
  <c r="I159" i="15"/>
  <c r="O159" i="15" s="1"/>
  <c r="I160" i="15"/>
  <c r="O160" i="15" s="1"/>
  <c r="I163" i="15"/>
  <c r="O163" i="15" s="1"/>
  <c r="I165" i="15"/>
  <c r="O165" i="15" s="1"/>
  <c r="I166" i="15"/>
  <c r="O166" i="15" s="1"/>
  <c r="I139" i="15"/>
  <c r="O139" i="15" s="1"/>
  <c r="I115" i="15"/>
  <c r="O115" i="15" s="1"/>
  <c r="I117" i="15"/>
  <c r="O117" i="15" s="1"/>
  <c r="I120" i="15"/>
  <c r="O120" i="15" s="1"/>
  <c r="I121" i="15"/>
  <c r="O121" i="15"/>
  <c r="I123" i="15"/>
  <c r="O123" i="15" s="1"/>
  <c r="I126" i="15"/>
  <c r="O126" i="15" s="1"/>
  <c r="I127" i="15"/>
  <c r="O127" i="15"/>
  <c r="I129" i="15"/>
  <c r="O129" i="15" s="1"/>
  <c r="I132" i="15"/>
  <c r="O132" i="15"/>
  <c r="I133" i="15"/>
  <c r="O133" i="15"/>
  <c r="I135" i="15"/>
  <c r="O135" i="15" s="1"/>
  <c r="I138" i="15"/>
  <c r="O138" i="15"/>
  <c r="I114" i="15"/>
  <c r="O114" i="15" s="1"/>
  <c r="I58" i="15"/>
  <c r="O58" i="15" s="1"/>
  <c r="I61" i="15"/>
  <c r="L61" i="15"/>
  <c r="M61" i="15" s="1"/>
  <c r="I63" i="15"/>
  <c r="O63" i="15" s="1"/>
  <c r="I67" i="15"/>
  <c r="L67" i="15" s="1"/>
  <c r="M67" i="15" s="1"/>
  <c r="I69" i="15"/>
  <c r="O69" i="15" s="1"/>
  <c r="I73" i="15"/>
  <c r="O73" i="15" s="1"/>
  <c r="I75" i="15"/>
  <c r="O75" i="15" s="1"/>
  <c r="I78" i="15"/>
  <c r="O78" i="15" s="1"/>
  <c r="I79" i="15"/>
  <c r="O79" i="15" s="1"/>
  <c r="I57" i="15"/>
  <c r="L57" i="15" s="1"/>
  <c r="M57" i="15" s="1"/>
  <c r="I55" i="15"/>
  <c r="L55" i="15" s="1"/>
  <c r="M55" i="15" s="1"/>
  <c r="I31" i="15"/>
  <c r="L31" i="15" s="1"/>
  <c r="M31" i="15" s="1"/>
  <c r="I33" i="15"/>
  <c r="I37" i="15"/>
  <c r="O37" i="15" s="1"/>
  <c r="I39" i="15"/>
  <c r="O39" i="15" s="1"/>
  <c r="I42" i="15"/>
  <c r="L42" i="15" s="1"/>
  <c r="M42" i="15" s="1"/>
  <c r="I43" i="15"/>
  <c r="L43" i="15" s="1"/>
  <c r="M43" i="15" s="1"/>
  <c r="I46" i="15"/>
  <c r="L46" i="15" s="1"/>
  <c r="M46" i="15" s="1"/>
  <c r="I48" i="15"/>
  <c r="O48" i="15"/>
  <c r="I49" i="15"/>
  <c r="O49" i="15" s="1"/>
  <c r="I52" i="15"/>
  <c r="L52" i="15"/>
  <c r="M52" i="15" s="1"/>
  <c r="I54" i="15"/>
  <c r="L54" i="15" s="1"/>
  <c r="M54" i="15" s="1"/>
  <c r="I4" i="15"/>
  <c r="O4" i="15" s="1"/>
  <c r="L4" i="15"/>
  <c r="M4" i="15" s="1"/>
  <c r="I9" i="15"/>
  <c r="L9" i="15" s="1"/>
  <c r="O9" i="15"/>
  <c r="I10" i="15"/>
  <c r="O10" i="15" s="1"/>
  <c r="I13" i="15"/>
  <c r="L13" i="15"/>
  <c r="M13" i="15" s="1"/>
  <c r="I15" i="15"/>
  <c r="O15" i="15" s="1"/>
  <c r="I18" i="15"/>
  <c r="L18" i="15" s="1"/>
  <c r="M18" i="15" s="1"/>
  <c r="I19" i="15"/>
  <c r="O19" i="15" s="1"/>
  <c r="I24" i="15"/>
  <c r="M9" i="15"/>
  <c r="L10" i="15"/>
  <c r="M10" i="15" s="1"/>
  <c r="L15" i="15"/>
  <c r="M15" i="15" s="1"/>
  <c r="J142" i="15"/>
  <c r="P142" i="15" s="1"/>
  <c r="J144" i="15"/>
  <c r="P144" i="15" s="1"/>
  <c r="J145" i="15"/>
  <c r="P145" i="15"/>
  <c r="J147" i="15"/>
  <c r="P147" i="15"/>
  <c r="J148" i="15"/>
  <c r="P148" i="15" s="1"/>
  <c r="J150" i="15"/>
  <c r="P150" i="15" s="1"/>
  <c r="J151" i="15"/>
  <c r="P151" i="15"/>
  <c r="J153" i="15"/>
  <c r="P153" i="15" s="1"/>
  <c r="J154" i="15"/>
  <c r="P154" i="15" s="1"/>
  <c r="J156" i="15"/>
  <c r="P156" i="15" s="1"/>
  <c r="J157" i="15"/>
  <c r="P157" i="15"/>
  <c r="J159" i="15"/>
  <c r="P159" i="15" s="1"/>
  <c r="J160" i="15"/>
  <c r="P160" i="15" s="1"/>
  <c r="J162" i="15"/>
  <c r="P162" i="15" s="1"/>
  <c r="J163" i="15"/>
  <c r="P163" i="15"/>
  <c r="J165" i="15"/>
  <c r="P165" i="15"/>
  <c r="J166" i="15"/>
  <c r="P166" i="15" s="1"/>
  <c r="J141" i="15"/>
  <c r="P141" i="15" s="1"/>
  <c r="J139" i="15"/>
  <c r="P139" i="15"/>
  <c r="J115" i="15"/>
  <c r="P115" i="15"/>
  <c r="J117" i="15"/>
  <c r="P117" i="15" s="1"/>
  <c r="J118" i="15"/>
  <c r="P118" i="15" s="1"/>
  <c r="J120" i="15"/>
  <c r="P120" i="15"/>
  <c r="J121" i="15"/>
  <c r="P121" i="15" s="1"/>
  <c r="J123" i="15"/>
  <c r="P123" i="15" s="1"/>
  <c r="J124" i="15"/>
  <c r="P124" i="15" s="1"/>
  <c r="J126" i="15"/>
  <c r="P126" i="15"/>
  <c r="J127" i="15"/>
  <c r="P127" i="15" s="1"/>
  <c r="J129" i="15"/>
  <c r="P129" i="15" s="1"/>
  <c r="J130" i="15"/>
  <c r="P130" i="15" s="1"/>
  <c r="J132" i="15"/>
  <c r="P132" i="15"/>
  <c r="J133" i="15"/>
  <c r="P133" i="15"/>
  <c r="J135" i="15"/>
  <c r="P135" i="15" s="1"/>
  <c r="J136" i="15"/>
  <c r="P136" i="15" s="1"/>
  <c r="J138" i="15"/>
  <c r="P138" i="15"/>
  <c r="J114" i="15"/>
  <c r="P114" i="15"/>
  <c r="J82" i="15"/>
  <c r="P82" i="15" s="1"/>
  <c r="J55" i="15"/>
  <c r="P55" i="15" s="1"/>
  <c r="J58" i="15"/>
  <c r="P58" i="15"/>
  <c r="J60" i="15"/>
  <c r="P60" i="15" s="1"/>
  <c r="J61" i="15"/>
  <c r="P61" i="15" s="1"/>
  <c r="J63" i="15"/>
  <c r="P63" i="15" s="1"/>
  <c r="J64" i="15"/>
  <c r="P64" i="15"/>
  <c r="J66" i="15"/>
  <c r="P66" i="15" s="1"/>
  <c r="J67" i="15"/>
  <c r="P67" i="15" s="1"/>
  <c r="J69" i="15"/>
  <c r="P69" i="15" s="1"/>
  <c r="J70" i="15"/>
  <c r="P70" i="15"/>
  <c r="J72" i="15"/>
  <c r="P72" i="15"/>
  <c r="J73" i="15"/>
  <c r="P73" i="15" s="1"/>
  <c r="J75" i="15"/>
  <c r="P75" i="15" s="1"/>
  <c r="J76" i="15"/>
  <c r="P76" i="15"/>
  <c r="J78" i="15"/>
  <c r="P78" i="15"/>
  <c r="J79" i="15"/>
  <c r="P79" i="15" s="1"/>
  <c r="J81" i="15"/>
  <c r="P81" i="15" s="1"/>
  <c r="J57" i="15"/>
  <c r="P57" i="15"/>
  <c r="J31" i="15"/>
  <c r="P31" i="15" s="1"/>
  <c r="J33" i="15"/>
  <c r="P33" i="15" s="1"/>
  <c r="J34" i="15"/>
  <c r="P34" i="15" s="1"/>
  <c r="J36" i="15"/>
  <c r="P36" i="15"/>
  <c r="J37" i="15"/>
  <c r="P37" i="15" s="1"/>
  <c r="J39" i="15"/>
  <c r="P39" i="15" s="1"/>
  <c r="J40" i="15"/>
  <c r="P40" i="15" s="1"/>
  <c r="J42" i="15"/>
  <c r="P42" i="15"/>
  <c r="J43" i="15"/>
  <c r="P43" i="15"/>
  <c r="J45" i="15"/>
  <c r="P45" i="15" s="1"/>
  <c r="J46" i="15"/>
  <c r="P46" i="15" s="1"/>
  <c r="J48" i="15"/>
  <c r="P48" i="15"/>
  <c r="J49" i="15"/>
  <c r="P49" i="15"/>
  <c r="J51" i="15"/>
  <c r="P51" i="15" s="1"/>
  <c r="J52" i="15"/>
  <c r="P52" i="15"/>
  <c r="J54" i="15"/>
  <c r="P54" i="15"/>
  <c r="J30" i="15"/>
  <c r="P30" i="15" s="1"/>
  <c r="J4" i="15"/>
  <c r="P4" i="15" s="1"/>
  <c r="J6" i="15"/>
  <c r="P6" i="15"/>
  <c r="J7" i="15"/>
  <c r="P7" i="15"/>
  <c r="J9" i="15"/>
  <c r="P9" i="15" s="1"/>
  <c r="J10" i="15"/>
  <c r="P10" i="15" s="1"/>
  <c r="J12" i="15"/>
  <c r="P12" i="15"/>
  <c r="J13" i="15"/>
  <c r="P13" i="15"/>
  <c r="J15" i="15"/>
  <c r="P15" i="15"/>
  <c r="J16" i="15"/>
  <c r="P16" i="15" s="1"/>
  <c r="J18" i="15"/>
  <c r="P18" i="15"/>
  <c r="J19" i="15"/>
  <c r="P19" i="15"/>
  <c r="J21" i="15"/>
  <c r="P21" i="15" s="1"/>
  <c r="J22" i="15"/>
  <c r="P22" i="15" s="1"/>
  <c r="J24" i="15"/>
  <c r="P24" i="15" s="1"/>
  <c r="J25" i="15"/>
  <c r="P25" i="15"/>
  <c r="J27" i="15"/>
  <c r="P27" i="15"/>
  <c r="AD7" i="15"/>
  <c r="AE7" i="15"/>
  <c r="AE10" i="15"/>
  <c r="AE13" i="15"/>
  <c r="AD16" i="15"/>
  <c r="AE16" i="15"/>
  <c r="AD19" i="15"/>
  <c r="AE19" i="15"/>
  <c r="AE22" i="15"/>
  <c r="AE25" i="15"/>
  <c r="AD28" i="15"/>
  <c r="AE28" i="15"/>
  <c r="W4" i="15"/>
  <c r="W5" i="15"/>
  <c r="W6" i="15"/>
  <c r="W7" i="15"/>
  <c r="W8" i="15"/>
  <c r="W9" i="15"/>
  <c r="W10" i="15"/>
  <c r="W3" i="15"/>
  <c r="N54" i="15"/>
  <c r="AE166" i="15"/>
  <c r="AE163" i="15"/>
  <c r="AE160" i="15"/>
  <c r="AE157" i="15"/>
  <c r="AE154" i="15"/>
  <c r="AE151" i="15"/>
  <c r="AE148" i="15"/>
  <c r="AE145" i="15"/>
  <c r="AE142" i="15"/>
  <c r="N1058" i="15"/>
  <c r="G917" i="15"/>
  <c r="G920" i="15" s="1"/>
  <c r="G923" i="15" s="1"/>
  <c r="G926" i="15" s="1"/>
  <c r="G929" i="15" s="1"/>
  <c r="G932" i="15" s="1"/>
  <c r="G935" i="15" s="1"/>
  <c r="F917" i="15"/>
  <c r="F920" i="15" s="1"/>
  <c r="F923" i="15" s="1"/>
  <c r="F926" i="15"/>
  <c r="F929" i="15" s="1"/>
  <c r="F932" i="15" s="1"/>
  <c r="F935" i="15" s="1"/>
  <c r="F938" i="15" s="1"/>
  <c r="F941" i="15" s="1"/>
  <c r="F944" i="15" s="1"/>
  <c r="F947" i="15" s="1"/>
  <c r="F950" i="15" s="1"/>
  <c r="F953" i="15" s="1"/>
  <c r="F956" i="15" s="1"/>
  <c r="F959" i="15" s="1"/>
  <c r="F962" i="15" s="1"/>
  <c r="F965" i="15" s="1"/>
  <c r="F968" i="15" s="1"/>
  <c r="F971" i="15" s="1"/>
  <c r="F974" i="15" s="1"/>
  <c r="F977" i="15" s="1"/>
  <c r="F980" i="15" s="1"/>
  <c r="F983" i="15" s="1"/>
  <c r="F986" i="15" s="1"/>
  <c r="F989" i="15" s="1"/>
  <c r="F992" i="15" s="1"/>
  <c r="F995" i="15" s="1"/>
  <c r="F998" i="15" s="1"/>
  <c r="F1001" i="15" s="1"/>
  <c r="F1004" i="15" s="1"/>
  <c r="F1007" i="15" s="1"/>
  <c r="F1010" i="15" s="1"/>
  <c r="F1013" i="15" s="1"/>
  <c r="F1016" i="15" s="1"/>
  <c r="F1019" i="15" s="1"/>
  <c r="F1022" i="15" s="1"/>
  <c r="F1025" i="15" s="1"/>
  <c r="F1028" i="15" s="1"/>
  <c r="F1031" i="15" s="1"/>
  <c r="F1034" i="15" s="1"/>
  <c r="F1037" i="15" s="1"/>
  <c r="F1040" i="15" s="1"/>
  <c r="F1043" i="15" s="1"/>
  <c r="F1046" i="15" s="1"/>
  <c r="F1049" i="15" s="1"/>
  <c r="F1052" i="15" s="1"/>
  <c r="F1055" i="15" s="1"/>
  <c r="F1058" i="15" s="1"/>
  <c r="N1057" i="15"/>
  <c r="E916" i="15"/>
  <c r="J916" i="15" s="1"/>
  <c r="E919" i="15"/>
  <c r="J919" i="15" s="1"/>
  <c r="G916" i="15"/>
  <c r="N1055" i="15"/>
  <c r="N1054" i="15"/>
  <c r="N1052" i="15"/>
  <c r="N1051" i="15"/>
  <c r="N1049" i="15"/>
  <c r="N1048" i="15"/>
  <c r="N1046" i="15"/>
  <c r="N1045" i="15"/>
  <c r="N1043" i="15"/>
  <c r="N1042" i="15"/>
  <c r="N1040" i="15"/>
  <c r="N1039" i="15"/>
  <c r="N1037" i="15"/>
  <c r="N1036" i="15"/>
  <c r="N1034" i="15"/>
  <c r="N1033" i="15"/>
  <c r="N1031" i="15"/>
  <c r="N1030" i="15"/>
  <c r="N1028" i="15"/>
  <c r="N1027" i="15"/>
  <c r="N1025" i="15"/>
  <c r="N1024" i="15"/>
  <c r="N1022" i="15"/>
  <c r="N1021" i="15"/>
  <c r="N1019" i="15"/>
  <c r="N1018" i="15"/>
  <c r="N1016" i="15"/>
  <c r="N1015" i="15"/>
  <c r="N1013" i="15"/>
  <c r="N1012" i="15"/>
  <c r="N1010" i="15"/>
  <c r="N1009" i="15"/>
  <c r="N1007" i="15"/>
  <c r="N1006" i="15"/>
  <c r="N1004" i="15"/>
  <c r="N1003" i="15"/>
  <c r="N1001" i="15"/>
  <c r="N1000" i="15"/>
  <c r="N998" i="15"/>
  <c r="N997" i="15"/>
  <c r="N995" i="15"/>
  <c r="N994" i="15"/>
  <c r="N992" i="15"/>
  <c r="N991" i="15"/>
  <c r="N989" i="15"/>
  <c r="N988" i="15"/>
  <c r="N986" i="15"/>
  <c r="N985" i="15"/>
  <c r="N983" i="15"/>
  <c r="N982" i="15"/>
  <c r="N980" i="15"/>
  <c r="N979" i="15"/>
  <c r="N977" i="15"/>
  <c r="N976" i="15"/>
  <c r="N974" i="15"/>
  <c r="N973" i="15"/>
  <c r="N971" i="15"/>
  <c r="N970" i="15"/>
  <c r="N968" i="15"/>
  <c r="N967" i="15"/>
  <c r="N965" i="15"/>
  <c r="N964" i="15"/>
  <c r="N962" i="15"/>
  <c r="N961" i="15"/>
  <c r="N959" i="15"/>
  <c r="N958" i="15"/>
  <c r="N956" i="15"/>
  <c r="N955" i="15"/>
  <c r="N953" i="15"/>
  <c r="N952" i="15"/>
  <c r="N950" i="15"/>
  <c r="N949" i="15"/>
  <c r="N947" i="15"/>
  <c r="N946" i="15"/>
  <c r="N944" i="15"/>
  <c r="N943" i="15"/>
  <c r="N941" i="15"/>
  <c r="N940" i="15"/>
  <c r="N938" i="15"/>
  <c r="N937" i="15"/>
  <c r="N935" i="15"/>
  <c r="N934" i="15"/>
  <c r="N932" i="15"/>
  <c r="N931" i="15"/>
  <c r="N929" i="15"/>
  <c r="N928" i="15"/>
  <c r="N926" i="15"/>
  <c r="N925" i="15"/>
  <c r="N923" i="15"/>
  <c r="N922" i="15"/>
  <c r="N920" i="15"/>
  <c r="N919" i="15"/>
  <c r="N917" i="15"/>
  <c r="N916" i="15"/>
  <c r="N914" i="15"/>
  <c r="N913" i="15"/>
  <c r="N911" i="15"/>
  <c r="G770" i="15"/>
  <c r="G773" i="15" s="1"/>
  <c r="G776" i="15" s="1"/>
  <c r="G779" i="15" s="1"/>
  <c r="G782" i="15"/>
  <c r="G785" i="15" s="1"/>
  <c r="G788" i="15" s="1"/>
  <c r="G791" i="15" s="1"/>
  <c r="G794" i="15" s="1"/>
  <c r="F770" i="15"/>
  <c r="F773" i="15" s="1"/>
  <c r="F776" i="15" s="1"/>
  <c r="F779" i="15" s="1"/>
  <c r="F782" i="15" s="1"/>
  <c r="F785" i="15" s="1"/>
  <c r="F788" i="15" s="1"/>
  <c r="F791" i="15" s="1"/>
  <c r="F794" i="15" s="1"/>
  <c r="F797" i="15" s="1"/>
  <c r="F800" i="15" s="1"/>
  <c r="F803" i="15" s="1"/>
  <c r="F806" i="15" s="1"/>
  <c r="F809" i="15"/>
  <c r="F812" i="15" s="1"/>
  <c r="F815" i="15" s="1"/>
  <c r="F818" i="15" s="1"/>
  <c r="F821" i="15" s="1"/>
  <c r="F824" i="15" s="1"/>
  <c r="F827" i="15" s="1"/>
  <c r="F830" i="15" s="1"/>
  <c r="F833" i="15" s="1"/>
  <c r="F836" i="15" s="1"/>
  <c r="F839" i="15" s="1"/>
  <c r="F842" i="15" s="1"/>
  <c r="F845" i="15" s="1"/>
  <c r="F848" i="15" s="1"/>
  <c r="F851" i="15" s="1"/>
  <c r="F854" i="15" s="1"/>
  <c r="F857" i="15" s="1"/>
  <c r="F860" i="15" s="1"/>
  <c r="F863" i="15" s="1"/>
  <c r="F866" i="15" s="1"/>
  <c r="F869" i="15" s="1"/>
  <c r="F872" i="15" s="1"/>
  <c r="F875" i="15" s="1"/>
  <c r="F878" i="15" s="1"/>
  <c r="F881" i="15" s="1"/>
  <c r="F884" i="15" s="1"/>
  <c r="F887" i="15" s="1"/>
  <c r="F890" i="15" s="1"/>
  <c r="F893" i="15" s="1"/>
  <c r="F896" i="15" s="1"/>
  <c r="F899" i="15" s="1"/>
  <c r="F902" i="15" s="1"/>
  <c r="F905" i="15" s="1"/>
  <c r="F908" i="15" s="1"/>
  <c r="F911" i="15" s="1"/>
  <c r="N910" i="15"/>
  <c r="E769" i="15"/>
  <c r="J769" i="15" s="1"/>
  <c r="F769" i="15"/>
  <c r="F772" i="15" s="1"/>
  <c r="F775" i="15" s="1"/>
  <c r="F778" i="15" s="1"/>
  <c r="F781" i="15" s="1"/>
  <c r="F784" i="15" s="1"/>
  <c r="F787" i="15" s="1"/>
  <c r="F790" i="15" s="1"/>
  <c r="F793" i="15" s="1"/>
  <c r="F796" i="15" s="1"/>
  <c r="F799" i="15"/>
  <c r="F802" i="15" s="1"/>
  <c r="F805" i="15" s="1"/>
  <c r="F808" i="15" s="1"/>
  <c r="F811" i="15" s="1"/>
  <c r="F814" i="15" s="1"/>
  <c r="F817" i="15" s="1"/>
  <c r="F820" i="15" s="1"/>
  <c r="F823" i="15" s="1"/>
  <c r="F826" i="15" s="1"/>
  <c r="F829" i="15" s="1"/>
  <c r="F832" i="15" s="1"/>
  <c r="F835" i="15" s="1"/>
  <c r="F838" i="15" s="1"/>
  <c r="F841" i="15" s="1"/>
  <c r="F844" i="15" s="1"/>
  <c r="F847" i="15" s="1"/>
  <c r="F850" i="15" s="1"/>
  <c r="F853" i="15" s="1"/>
  <c r="F856" i="15" s="1"/>
  <c r="F859" i="15" s="1"/>
  <c r="F862" i="15" s="1"/>
  <c r="F865" i="15" s="1"/>
  <c r="F868" i="15" s="1"/>
  <c r="F871" i="15" s="1"/>
  <c r="F874" i="15" s="1"/>
  <c r="F877" i="15" s="1"/>
  <c r="F880" i="15" s="1"/>
  <c r="F883" i="15" s="1"/>
  <c r="F886" i="15" s="1"/>
  <c r="F889" i="15" s="1"/>
  <c r="F892" i="15" s="1"/>
  <c r="F895" i="15" s="1"/>
  <c r="F898" i="15" s="1"/>
  <c r="F901" i="15" s="1"/>
  <c r="F904" i="15" s="1"/>
  <c r="F907" i="15" s="1"/>
  <c r="F910" i="15" s="1"/>
  <c r="N908" i="15"/>
  <c r="N907" i="15"/>
  <c r="N905" i="15"/>
  <c r="N904" i="15"/>
  <c r="N902" i="15"/>
  <c r="N901" i="15"/>
  <c r="N899" i="15"/>
  <c r="N898" i="15"/>
  <c r="N896" i="15"/>
  <c r="N895" i="15"/>
  <c r="N893" i="15"/>
  <c r="N892" i="15"/>
  <c r="N890" i="15"/>
  <c r="N889" i="15"/>
  <c r="N887" i="15"/>
  <c r="N886" i="15"/>
  <c r="N884" i="15"/>
  <c r="N883" i="15"/>
  <c r="N881" i="15"/>
  <c r="N880" i="15"/>
  <c r="N878" i="15"/>
  <c r="N877" i="15"/>
  <c r="N875" i="15"/>
  <c r="N874" i="15"/>
  <c r="N872" i="15"/>
  <c r="N871" i="15"/>
  <c r="N869" i="15"/>
  <c r="N868" i="15"/>
  <c r="N866" i="15"/>
  <c r="N865" i="15"/>
  <c r="N863" i="15"/>
  <c r="N862" i="15"/>
  <c r="N860" i="15"/>
  <c r="N859" i="15"/>
  <c r="N857" i="15"/>
  <c r="N856" i="15"/>
  <c r="N854" i="15"/>
  <c r="N853" i="15"/>
  <c r="N851" i="15"/>
  <c r="N850" i="15"/>
  <c r="N848" i="15"/>
  <c r="N847" i="15"/>
  <c r="N845" i="15"/>
  <c r="N844" i="15"/>
  <c r="N842" i="15"/>
  <c r="N841" i="15"/>
  <c r="N839" i="15"/>
  <c r="N838" i="15"/>
  <c r="N836" i="15"/>
  <c r="N835" i="15"/>
  <c r="N833" i="15"/>
  <c r="N832" i="15"/>
  <c r="N830" i="15"/>
  <c r="N829" i="15"/>
  <c r="N827" i="15"/>
  <c r="N826" i="15"/>
  <c r="N824" i="15"/>
  <c r="N823" i="15"/>
  <c r="N821" i="15"/>
  <c r="N820" i="15"/>
  <c r="N818" i="15"/>
  <c r="N817" i="15"/>
  <c r="N815" i="15"/>
  <c r="N814" i="15"/>
  <c r="N812" i="15"/>
  <c r="N811" i="15"/>
  <c r="N809" i="15"/>
  <c r="N808" i="15"/>
  <c r="N806" i="15"/>
  <c r="N805" i="15"/>
  <c r="N803" i="15"/>
  <c r="N802" i="15"/>
  <c r="N800" i="15"/>
  <c r="N799" i="15"/>
  <c r="N797" i="15"/>
  <c r="N796" i="15"/>
  <c r="N794" i="15"/>
  <c r="N793" i="15"/>
  <c r="N791" i="15"/>
  <c r="N790" i="15"/>
  <c r="N788" i="15"/>
  <c r="N787" i="15"/>
  <c r="N785" i="15"/>
  <c r="N784" i="15"/>
  <c r="N782" i="15"/>
  <c r="N781" i="15"/>
  <c r="N779" i="15"/>
  <c r="N778" i="15"/>
  <c r="N776" i="15"/>
  <c r="N775" i="15"/>
  <c r="N773" i="15"/>
  <c r="N772" i="15"/>
  <c r="N770" i="15"/>
  <c r="N769" i="15"/>
  <c r="N767" i="15"/>
  <c r="N766" i="15"/>
  <c r="N761" i="15"/>
  <c r="E620" i="15"/>
  <c r="G620" i="15"/>
  <c r="G623" i="15" s="1"/>
  <c r="G626" i="15" s="1"/>
  <c r="G629" i="15" s="1"/>
  <c r="G632" i="15" s="1"/>
  <c r="G635" i="15" s="1"/>
  <c r="G638" i="15" s="1"/>
  <c r="G641" i="15" s="1"/>
  <c r="G644" i="15" s="1"/>
  <c r="G647" i="15" s="1"/>
  <c r="G650" i="15" s="1"/>
  <c r="G653" i="15" s="1"/>
  <c r="G656" i="15" s="1"/>
  <c r="G659" i="15" s="1"/>
  <c r="G662" i="15" s="1"/>
  <c r="G665" i="15" s="1"/>
  <c r="G668" i="15" s="1"/>
  <c r="G671" i="15" s="1"/>
  <c r="G674" i="15" s="1"/>
  <c r="G677" i="15" s="1"/>
  <c r="G680" i="15" s="1"/>
  <c r="G683" i="15" s="1"/>
  <c r="G686" i="15" s="1"/>
  <c r="G689" i="15" s="1"/>
  <c r="G692" i="15" s="1"/>
  <c r="G695" i="15" s="1"/>
  <c r="G698" i="15" s="1"/>
  <c r="G701" i="15" s="1"/>
  <c r="G704" i="15" s="1"/>
  <c r="G707" i="15" s="1"/>
  <c r="G710" i="15" s="1"/>
  <c r="G713" i="15" s="1"/>
  <c r="G716" i="15" s="1"/>
  <c r="G719" i="15" s="1"/>
  <c r="G722" i="15" s="1"/>
  <c r="G725" i="15" s="1"/>
  <c r="G728" i="15" s="1"/>
  <c r="G731" i="15" s="1"/>
  <c r="G734" i="15" s="1"/>
  <c r="G737" i="15" s="1"/>
  <c r="G740" i="15" s="1"/>
  <c r="G743" i="15" s="1"/>
  <c r="G746" i="15" s="1"/>
  <c r="G749" i="15" s="1"/>
  <c r="G752" i="15" s="1"/>
  <c r="G755" i="15" s="1"/>
  <c r="G758" i="15" s="1"/>
  <c r="G761" i="15" s="1"/>
  <c r="N760" i="15"/>
  <c r="E619" i="15"/>
  <c r="J619" i="15" s="1"/>
  <c r="F619" i="15"/>
  <c r="F622" i="15"/>
  <c r="F625" i="15" s="1"/>
  <c r="F628" i="15" s="1"/>
  <c r="F631" i="15" s="1"/>
  <c r="F634" i="15" s="1"/>
  <c r="F637" i="15" s="1"/>
  <c r="F640" i="15" s="1"/>
  <c r="F643" i="15" s="1"/>
  <c r="F646" i="15" s="1"/>
  <c r="F649" i="15" s="1"/>
  <c r="F652" i="15" s="1"/>
  <c r="F655" i="15" s="1"/>
  <c r="F658" i="15" s="1"/>
  <c r="F661" i="15" s="1"/>
  <c r="F664" i="15" s="1"/>
  <c r="F667" i="15" s="1"/>
  <c r="F670" i="15" s="1"/>
  <c r="F673" i="15" s="1"/>
  <c r="F676" i="15" s="1"/>
  <c r="F679" i="15" s="1"/>
  <c r="F682" i="15" s="1"/>
  <c r="F685" i="15" s="1"/>
  <c r="F688" i="15" s="1"/>
  <c r="F691" i="15" s="1"/>
  <c r="F694" i="15" s="1"/>
  <c r="F697" i="15" s="1"/>
  <c r="F700" i="15" s="1"/>
  <c r="F703" i="15" s="1"/>
  <c r="F706" i="15" s="1"/>
  <c r="F709" i="15" s="1"/>
  <c r="F712" i="15" s="1"/>
  <c r="F715" i="15" s="1"/>
  <c r="F718" i="15" s="1"/>
  <c r="F721" i="15" s="1"/>
  <c r="F724" i="15" s="1"/>
  <c r="F727" i="15" s="1"/>
  <c r="F730" i="15" s="1"/>
  <c r="F733" i="15" s="1"/>
  <c r="F736" i="15" s="1"/>
  <c r="F739" i="15" s="1"/>
  <c r="F742" i="15" s="1"/>
  <c r="F745" i="15" s="1"/>
  <c r="F748" i="15" s="1"/>
  <c r="F751" i="15" s="1"/>
  <c r="F754" i="15" s="1"/>
  <c r="F757" i="15" s="1"/>
  <c r="F760" i="15" s="1"/>
  <c r="N758" i="15"/>
  <c r="N757" i="15"/>
  <c r="N755" i="15"/>
  <c r="N754" i="15"/>
  <c r="N752" i="15"/>
  <c r="N751" i="15"/>
  <c r="N749" i="15"/>
  <c r="N748" i="15"/>
  <c r="N746" i="15"/>
  <c r="N745" i="15"/>
  <c r="N743" i="15"/>
  <c r="N742" i="15"/>
  <c r="N740" i="15"/>
  <c r="N739" i="15"/>
  <c r="N737" i="15"/>
  <c r="N736" i="15"/>
  <c r="N734" i="15"/>
  <c r="N733" i="15"/>
  <c r="N731" i="15"/>
  <c r="N730" i="15"/>
  <c r="N728" i="15"/>
  <c r="N727" i="15"/>
  <c r="N725" i="15"/>
  <c r="N724" i="15"/>
  <c r="N722" i="15"/>
  <c r="N721" i="15"/>
  <c r="N719" i="15"/>
  <c r="N718" i="15"/>
  <c r="N716" i="15"/>
  <c r="N715" i="15"/>
  <c r="N713" i="15"/>
  <c r="N712" i="15"/>
  <c r="N710" i="15"/>
  <c r="N709" i="15"/>
  <c r="N707" i="15"/>
  <c r="N706" i="15"/>
  <c r="N704" i="15"/>
  <c r="N703" i="15"/>
  <c r="N701" i="15"/>
  <c r="N700" i="15"/>
  <c r="N698" i="15"/>
  <c r="N697" i="15"/>
  <c r="N695" i="15"/>
  <c r="N694" i="15"/>
  <c r="N692" i="15"/>
  <c r="N691" i="15"/>
  <c r="N689" i="15"/>
  <c r="N688" i="15"/>
  <c r="N686" i="15"/>
  <c r="N685" i="15"/>
  <c r="N683" i="15"/>
  <c r="N682" i="15"/>
  <c r="N680" i="15"/>
  <c r="N679" i="15"/>
  <c r="N677" i="15"/>
  <c r="N676" i="15"/>
  <c r="N674" i="15"/>
  <c r="N673" i="15"/>
  <c r="N671" i="15"/>
  <c r="N670" i="15"/>
  <c r="N668" i="15"/>
  <c r="N667" i="15"/>
  <c r="N665" i="15"/>
  <c r="N664" i="15"/>
  <c r="N662" i="15"/>
  <c r="N661" i="15"/>
  <c r="N659" i="15"/>
  <c r="N658" i="15"/>
  <c r="N656" i="15"/>
  <c r="N655" i="15"/>
  <c r="N653" i="15"/>
  <c r="N652" i="15"/>
  <c r="N650" i="15"/>
  <c r="N649" i="15"/>
  <c r="N647" i="15"/>
  <c r="N646" i="15"/>
  <c r="N644" i="15"/>
  <c r="N643" i="15"/>
  <c r="N641" i="15"/>
  <c r="N640" i="15"/>
  <c r="N638" i="15"/>
  <c r="N637" i="15"/>
  <c r="N635" i="15"/>
  <c r="N634" i="15"/>
  <c r="N632" i="15"/>
  <c r="N631" i="15"/>
  <c r="N629" i="15"/>
  <c r="N628" i="15"/>
  <c r="N626" i="15"/>
  <c r="N625" i="15"/>
  <c r="N623" i="15"/>
  <c r="N622" i="15"/>
  <c r="N620" i="15"/>
  <c r="N619" i="15"/>
  <c r="N617" i="15"/>
  <c r="N616" i="15"/>
  <c r="N614" i="15"/>
  <c r="G473" i="15"/>
  <c r="G476" i="15" s="1"/>
  <c r="G479" i="15" s="1"/>
  <c r="G482" i="15" s="1"/>
  <c r="G485" i="15" s="1"/>
  <c r="F473" i="15"/>
  <c r="F476" i="15" s="1"/>
  <c r="F479" i="15" s="1"/>
  <c r="F482" i="15" s="1"/>
  <c r="F485" i="15" s="1"/>
  <c r="F488" i="15" s="1"/>
  <c r="F491" i="15" s="1"/>
  <c r="F494" i="15" s="1"/>
  <c r="F497" i="15" s="1"/>
  <c r="F500" i="15" s="1"/>
  <c r="F503" i="15" s="1"/>
  <c r="F506" i="15" s="1"/>
  <c r="F509" i="15" s="1"/>
  <c r="F512" i="15" s="1"/>
  <c r="F515" i="15" s="1"/>
  <c r="F518" i="15" s="1"/>
  <c r="F521" i="15" s="1"/>
  <c r="F524" i="15" s="1"/>
  <c r="F527" i="15" s="1"/>
  <c r="F530" i="15" s="1"/>
  <c r="F533" i="15" s="1"/>
  <c r="F536" i="15" s="1"/>
  <c r="F539" i="15" s="1"/>
  <c r="F542" i="15" s="1"/>
  <c r="F545" i="15" s="1"/>
  <c r="F548" i="15" s="1"/>
  <c r="F551" i="15" s="1"/>
  <c r="F554" i="15" s="1"/>
  <c r="F557" i="15" s="1"/>
  <c r="F560" i="15" s="1"/>
  <c r="F563" i="15" s="1"/>
  <c r="F566" i="15" s="1"/>
  <c r="F569" i="15" s="1"/>
  <c r="F572" i="15" s="1"/>
  <c r="F575" i="15" s="1"/>
  <c r="F578" i="15" s="1"/>
  <c r="F581" i="15" s="1"/>
  <c r="F584" i="15" s="1"/>
  <c r="F587" i="15" s="1"/>
  <c r="F590" i="15" s="1"/>
  <c r="F593" i="15" s="1"/>
  <c r="F596" i="15" s="1"/>
  <c r="F599" i="15" s="1"/>
  <c r="F602" i="15" s="1"/>
  <c r="F605" i="15" s="1"/>
  <c r="F608" i="15" s="1"/>
  <c r="F611" i="15" s="1"/>
  <c r="F614" i="15" s="1"/>
  <c r="N613" i="15"/>
  <c r="E472" i="15"/>
  <c r="J472" i="15"/>
  <c r="G472" i="15"/>
  <c r="N611" i="15"/>
  <c r="N610" i="15"/>
  <c r="N608" i="15"/>
  <c r="N607" i="15"/>
  <c r="N605" i="15"/>
  <c r="N604" i="15"/>
  <c r="N602" i="15"/>
  <c r="N601" i="15"/>
  <c r="N599" i="15"/>
  <c r="N598" i="15"/>
  <c r="N596" i="15"/>
  <c r="N595" i="15"/>
  <c r="N593" i="15"/>
  <c r="N592" i="15"/>
  <c r="N590" i="15"/>
  <c r="N589" i="15"/>
  <c r="N587" i="15"/>
  <c r="N586" i="15"/>
  <c r="N584" i="15"/>
  <c r="N583" i="15"/>
  <c r="N581" i="15"/>
  <c r="N580" i="15"/>
  <c r="N578" i="15"/>
  <c r="N577" i="15"/>
  <c r="N575" i="15"/>
  <c r="N574" i="15"/>
  <c r="N572" i="15"/>
  <c r="N571" i="15"/>
  <c r="N569" i="15"/>
  <c r="N568" i="15"/>
  <c r="N566" i="15"/>
  <c r="N565" i="15"/>
  <c r="N563" i="15"/>
  <c r="N562" i="15"/>
  <c r="N560" i="15"/>
  <c r="N559" i="15"/>
  <c r="N557" i="15"/>
  <c r="N556" i="15"/>
  <c r="N554" i="15"/>
  <c r="N553" i="15"/>
  <c r="N551" i="15"/>
  <c r="N550" i="15"/>
  <c r="N548" i="15"/>
  <c r="N547" i="15"/>
  <c r="N545" i="15"/>
  <c r="N544" i="15"/>
  <c r="N542" i="15"/>
  <c r="N541" i="15"/>
  <c r="N539" i="15"/>
  <c r="N538" i="15"/>
  <c r="N536" i="15"/>
  <c r="N535" i="15"/>
  <c r="N533" i="15"/>
  <c r="N532" i="15"/>
  <c r="N530" i="15"/>
  <c r="N529" i="15"/>
  <c r="N527" i="15"/>
  <c r="N526" i="15"/>
  <c r="N524" i="15"/>
  <c r="N523" i="15"/>
  <c r="N521" i="15"/>
  <c r="N520" i="15"/>
  <c r="N518" i="15"/>
  <c r="N517" i="15"/>
  <c r="N515" i="15"/>
  <c r="N514" i="15"/>
  <c r="N512" i="15"/>
  <c r="N511" i="15"/>
  <c r="N509" i="15"/>
  <c r="N508" i="15"/>
  <c r="N506" i="15"/>
  <c r="N505" i="15"/>
  <c r="N503" i="15"/>
  <c r="N502" i="15"/>
  <c r="N500" i="15"/>
  <c r="N499" i="15"/>
  <c r="N497" i="15"/>
  <c r="N496" i="15"/>
  <c r="N494" i="15"/>
  <c r="N493" i="15"/>
  <c r="N491" i="15"/>
  <c r="N490" i="15"/>
  <c r="N488" i="15"/>
  <c r="N487" i="15"/>
  <c r="N485" i="15"/>
  <c r="N484" i="15"/>
  <c r="N482" i="15"/>
  <c r="N481" i="15"/>
  <c r="N479" i="15"/>
  <c r="N478" i="15"/>
  <c r="N476" i="15"/>
  <c r="N475" i="15"/>
  <c r="N473" i="15"/>
  <c r="N472" i="15"/>
  <c r="N470" i="15"/>
  <c r="N469" i="15"/>
  <c r="N467" i="15"/>
  <c r="G326" i="15"/>
  <c r="G329" i="15" s="1"/>
  <c r="F326" i="15"/>
  <c r="F329" i="15"/>
  <c r="F332" i="15" s="1"/>
  <c r="F335" i="15"/>
  <c r="F338" i="15" s="1"/>
  <c r="F341" i="15" s="1"/>
  <c r="F344" i="15" s="1"/>
  <c r="F347" i="15" s="1"/>
  <c r="F350" i="15" s="1"/>
  <c r="F353" i="15" s="1"/>
  <c r="F356" i="15" s="1"/>
  <c r="F359" i="15" s="1"/>
  <c r="F362" i="15" s="1"/>
  <c r="F365" i="15" s="1"/>
  <c r="F368" i="15" s="1"/>
  <c r="F371" i="15" s="1"/>
  <c r="F374" i="15" s="1"/>
  <c r="F377" i="15" s="1"/>
  <c r="F380" i="15" s="1"/>
  <c r="F383" i="15" s="1"/>
  <c r="F386" i="15" s="1"/>
  <c r="F389" i="15" s="1"/>
  <c r="F392" i="15" s="1"/>
  <c r="F395" i="15" s="1"/>
  <c r="F398" i="15" s="1"/>
  <c r="F401" i="15" s="1"/>
  <c r="F404" i="15" s="1"/>
  <c r="F407" i="15" s="1"/>
  <c r="F410" i="15" s="1"/>
  <c r="F413" i="15" s="1"/>
  <c r="F416" i="15" s="1"/>
  <c r="F419" i="15" s="1"/>
  <c r="F422" i="15" s="1"/>
  <c r="F425" i="15" s="1"/>
  <c r="F428" i="15" s="1"/>
  <c r="F431" i="15" s="1"/>
  <c r="F434" i="15" s="1"/>
  <c r="F437" i="15" s="1"/>
  <c r="F440" i="15" s="1"/>
  <c r="F443" i="15" s="1"/>
  <c r="F446" i="15" s="1"/>
  <c r="F449" i="15" s="1"/>
  <c r="F452" i="15" s="1"/>
  <c r="F455" i="15" s="1"/>
  <c r="F458" i="15" s="1"/>
  <c r="F461" i="15" s="1"/>
  <c r="F464" i="15" s="1"/>
  <c r="F467" i="15" s="1"/>
  <c r="N466" i="15"/>
  <c r="E325" i="15"/>
  <c r="J325" i="15" s="1"/>
  <c r="F325" i="15"/>
  <c r="F328" i="15" s="1"/>
  <c r="F331" i="15" s="1"/>
  <c r="F334" i="15" s="1"/>
  <c r="F337" i="15" s="1"/>
  <c r="F340" i="15" s="1"/>
  <c r="F343" i="15" s="1"/>
  <c r="F346" i="15" s="1"/>
  <c r="F349" i="15" s="1"/>
  <c r="F352" i="15" s="1"/>
  <c r="F355" i="15" s="1"/>
  <c r="F358" i="15" s="1"/>
  <c r="F361" i="15" s="1"/>
  <c r="F364" i="15" s="1"/>
  <c r="F367" i="15" s="1"/>
  <c r="F370" i="15" s="1"/>
  <c r="F373" i="15" s="1"/>
  <c r="F376" i="15" s="1"/>
  <c r="F379" i="15" s="1"/>
  <c r="F382" i="15" s="1"/>
  <c r="F385" i="15" s="1"/>
  <c r="F388" i="15" s="1"/>
  <c r="F391" i="15" s="1"/>
  <c r="F394" i="15" s="1"/>
  <c r="F397" i="15" s="1"/>
  <c r="F400" i="15" s="1"/>
  <c r="F403" i="15" s="1"/>
  <c r="F406" i="15" s="1"/>
  <c r="F409" i="15" s="1"/>
  <c r="F412" i="15" s="1"/>
  <c r="F415" i="15" s="1"/>
  <c r="F418" i="15" s="1"/>
  <c r="F421" i="15" s="1"/>
  <c r="F424" i="15" s="1"/>
  <c r="F427" i="15" s="1"/>
  <c r="F430" i="15" s="1"/>
  <c r="F433" i="15" s="1"/>
  <c r="F436" i="15" s="1"/>
  <c r="F439" i="15" s="1"/>
  <c r="F442" i="15" s="1"/>
  <c r="F445" i="15" s="1"/>
  <c r="F448" i="15" s="1"/>
  <c r="F451" i="15" s="1"/>
  <c r="F454" i="15" s="1"/>
  <c r="F457" i="15" s="1"/>
  <c r="F460" i="15" s="1"/>
  <c r="F463" i="15" s="1"/>
  <c r="F466" i="15" s="1"/>
  <c r="N464" i="15"/>
  <c r="N463" i="15"/>
  <c r="N461" i="15"/>
  <c r="N460" i="15"/>
  <c r="N458" i="15"/>
  <c r="N457" i="15"/>
  <c r="N455" i="15"/>
  <c r="N454" i="15"/>
  <c r="N452" i="15"/>
  <c r="N451" i="15"/>
  <c r="N449" i="15"/>
  <c r="N448" i="15"/>
  <c r="N446" i="15"/>
  <c r="N445" i="15"/>
  <c r="N443" i="15"/>
  <c r="N442" i="15"/>
  <c r="N440" i="15"/>
  <c r="N439" i="15"/>
  <c r="N437" i="15"/>
  <c r="N436" i="15"/>
  <c r="N434" i="15"/>
  <c r="N433" i="15"/>
  <c r="N431" i="15"/>
  <c r="N430" i="15"/>
  <c r="N428" i="15"/>
  <c r="N427" i="15"/>
  <c r="N425" i="15"/>
  <c r="N424" i="15"/>
  <c r="N422" i="15"/>
  <c r="N421" i="15"/>
  <c r="N419" i="15"/>
  <c r="N418" i="15"/>
  <c r="N416" i="15"/>
  <c r="N415" i="15"/>
  <c r="N413" i="15"/>
  <c r="N412" i="15"/>
  <c r="N410" i="15"/>
  <c r="N409" i="15"/>
  <c r="N407" i="15"/>
  <c r="N406" i="15"/>
  <c r="N404" i="15"/>
  <c r="N403" i="15"/>
  <c r="N401" i="15"/>
  <c r="N400" i="15"/>
  <c r="N398" i="15"/>
  <c r="N397" i="15"/>
  <c r="N395" i="15"/>
  <c r="N394" i="15"/>
  <c r="N392" i="15"/>
  <c r="N391" i="15"/>
  <c r="N389" i="15"/>
  <c r="N388" i="15"/>
  <c r="N386" i="15"/>
  <c r="N385" i="15"/>
  <c r="N383" i="15"/>
  <c r="N382" i="15"/>
  <c r="N380" i="15"/>
  <c r="N379" i="15"/>
  <c r="N377" i="15"/>
  <c r="N376" i="15"/>
  <c r="N374" i="15"/>
  <c r="N373" i="15"/>
  <c r="N371" i="15"/>
  <c r="N370" i="15"/>
  <c r="N368" i="15"/>
  <c r="N367" i="15"/>
  <c r="N365" i="15"/>
  <c r="N364" i="15"/>
  <c r="N362" i="15"/>
  <c r="N361" i="15"/>
  <c r="N359" i="15"/>
  <c r="N358" i="15"/>
  <c r="N356" i="15"/>
  <c r="N355" i="15"/>
  <c r="N353" i="15"/>
  <c r="N352" i="15"/>
  <c r="N350" i="15"/>
  <c r="N349" i="15"/>
  <c r="N347" i="15"/>
  <c r="N346" i="15"/>
  <c r="N344" i="15"/>
  <c r="N343" i="15"/>
  <c r="N341" i="15"/>
  <c r="N340" i="15"/>
  <c r="N338" i="15"/>
  <c r="N337" i="15"/>
  <c r="N335" i="15"/>
  <c r="N334" i="15"/>
  <c r="N332" i="15"/>
  <c r="N331" i="15"/>
  <c r="N329" i="15"/>
  <c r="N328" i="15"/>
  <c r="N326" i="15"/>
  <c r="N325" i="15"/>
  <c r="N323" i="15"/>
  <c r="N322" i="15"/>
  <c r="N320" i="15"/>
  <c r="E179" i="15"/>
  <c r="J179" i="15"/>
  <c r="G179" i="15"/>
  <c r="G182" i="15" s="1"/>
  <c r="G185" i="15" s="1"/>
  <c r="G188" i="15" s="1"/>
  <c r="G191" i="15" s="1"/>
  <c r="G194" i="15" s="1"/>
  <c r="G197" i="15" s="1"/>
  <c r="G200" i="15" s="1"/>
  <c r="G203" i="15" s="1"/>
  <c r="G206" i="15" s="1"/>
  <c r="G209" i="15" s="1"/>
  <c r="G212" i="15" s="1"/>
  <c r="G215" i="15" s="1"/>
  <c r="G218" i="15" s="1"/>
  <c r="G221" i="15" s="1"/>
  <c r="G224" i="15" s="1"/>
  <c r="G227" i="15" s="1"/>
  <c r="G230" i="15" s="1"/>
  <c r="G233" i="15" s="1"/>
  <c r="G236" i="15" s="1"/>
  <c r="G239" i="15" s="1"/>
  <c r="G242" i="15" s="1"/>
  <c r="G245" i="15" s="1"/>
  <c r="G248" i="15" s="1"/>
  <c r="G251" i="15" s="1"/>
  <c r="G254" i="15" s="1"/>
  <c r="G257" i="15" s="1"/>
  <c r="G260" i="15" s="1"/>
  <c r="G263" i="15" s="1"/>
  <c r="G266" i="15" s="1"/>
  <c r="G269" i="15" s="1"/>
  <c r="G272" i="15" s="1"/>
  <c r="G275" i="15" s="1"/>
  <c r="G278" i="15" s="1"/>
  <c r="G281" i="15" s="1"/>
  <c r="G284" i="15" s="1"/>
  <c r="G287" i="15" s="1"/>
  <c r="G290" i="15" s="1"/>
  <c r="G293" i="15" s="1"/>
  <c r="G296" i="15" s="1"/>
  <c r="G299" i="15" s="1"/>
  <c r="G302" i="15" s="1"/>
  <c r="G305" i="15" s="1"/>
  <c r="G308" i="15" s="1"/>
  <c r="G311" i="15" s="1"/>
  <c r="G314" i="15" s="1"/>
  <c r="G317" i="15" s="1"/>
  <c r="G320" i="15" s="1"/>
  <c r="N319" i="15"/>
  <c r="E178" i="15"/>
  <c r="J178" i="15" s="1"/>
  <c r="F178" i="15"/>
  <c r="F181" i="15" s="1"/>
  <c r="F184" i="15" s="1"/>
  <c r="F187" i="15" s="1"/>
  <c r="F190" i="15" s="1"/>
  <c r="F193" i="15" s="1"/>
  <c r="F196" i="15" s="1"/>
  <c r="F199" i="15" s="1"/>
  <c r="F202" i="15" s="1"/>
  <c r="F205" i="15" s="1"/>
  <c r="F208" i="15" s="1"/>
  <c r="F211" i="15"/>
  <c r="F214" i="15" s="1"/>
  <c r="F217" i="15" s="1"/>
  <c r="F220" i="15" s="1"/>
  <c r="F223" i="15" s="1"/>
  <c r="F226" i="15" s="1"/>
  <c r="F229" i="15" s="1"/>
  <c r="F232" i="15" s="1"/>
  <c r="F235" i="15" s="1"/>
  <c r="F238" i="15" s="1"/>
  <c r="F241" i="15" s="1"/>
  <c r="F244" i="15" s="1"/>
  <c r="F247" i="15" s="1"/>
  <c r="F250" i="15" s="1"/>
  <c r="F253" i="15" s="1"/>
  <c r="F256" i="15" s="1"/>
  <c r="F259" i="15" s="1"/>
  <c r="F262" i="15" s="1"/>
  <c r="F265" i="15" s="1"/>
  <c r="F268" i="15" s="1"/>
  <c r="F271" i="15" s="1"/>
  <c r="F274" i="15" s="1"/>
  <c r="F277" i="15" s="1"/>
  <c r="F280" i="15" s="1"/>
  <c r="F283" i="15" s="1"/>
  <c r="F286" i="15" s="1"/>
  <c r="F289" i="15" s="1"/>
  <c r="F292" i="15" s="1"/>
  <c r="F295" i="15" s="1"/>
  <c r="F298" i="15" s="1"/>
  <c r="F301" i="15" s="1"/>
  <c r="F304" i="15" s="1"/>
  <c r="F307" i="15" s="1"/>
  <c r="F310" i="15" s="1"/>
  <c r="F313" i="15" s="1"/>
  <c r="F316" i="15" s="1"/>
  <c r="F319" i="15" s="1"/>
  <c r="N317" i="15"/>
  <c r="N316" i="15"/>
  <c r="N314" i="15"/>
  <c r="N313" i="15"/>
  <c r="N311" i="15"/>
  <c r="N310" i="15"/>
  <c r="N308" i="15"/>
  <c r="N307" i="15"/>
  <c r="N305" i="15"/>
  <c r="N304" i="15"/>
  <c r="N302" i="15"/>
  <c r="N301" i="15"/>
  <c r="N299" i="15"/>
  <c r="N298" i="15"/>
  <c r="N296" i="15"/>
  <c r="N295" i="15"/>
  <c r="N293" i="15"/>
  <c r="N292" i="15"/>
  <c r="N290" i="15"/>
  <c r="N289" i="15"/>
  <c r="N287" i="15"/>
  <c r="N286" i="15"/>
  <c r="N284" i="15"/>
  <c r="N283" i="15"/>
  <c r="N281" i="15"/>
  <c r="N280" i="15"/>
  <c r="N278" i="15"/>
  <c r="N277" i="15"/>
  <c r="N275" i="15"/>
  <c r="N274" i="15"/>
  <c r="N272" i="15"/>
  <c r="N271" i="15"/>
  <c r="N269" i="15"/>
  <c r="N268" i="15"/>
  <c r="N266" i="15"/>
  <c r="N265" i="15"/>
  <c r="N263" i="15"/>
  <c r="N262" i="15"/>
  <c r="N260" i="15"/>
  <c r="N259" i="15"/>
  <c r="N257" i="15"/>
  <c r="N256" i="15"/>
  <c r="N254" i="15"/>
  <c r="N253" i="15"/>
  <c r="N251" i="15"/>
  <c r="N250" i="15"/>
  <c r="N248" i="15"/>
  <c r="N247" i="15"/>
  <c r="N245" i="15"/>
  <c r="N244" i="15"/>
  <c r="N242" i="15"/>
  <c r="N241" i="15"/>
  <c r="N239" i="15"/>
  <c r="N238" i="15"/>
  <c r="N236" i="15"/>
  <c r="N235" i="15"/>
  <c r="N233" i="15"/>
  <c r="N232" i="15"/>
  <c r="N230" i="15"/>
  <c r="N229" i="15"/>
  <c r="N227" i="15"/>
  <c r="N226" i="15"/>
  <c r="N224" i="15"/>
  <c r="N223" i="15"/>
  <c r="N221" i="15"/>
  <c r="N220" i="15"/>
  <c r="N218" i="15"/>
  <c r="N217" i="15"/>
  <c r="N215" i="15"/>
  <c r="N214" i="15"/>
  <c r="N212" i="15"/>
  <c r="N211" i="15"/>
  <c r="N209" i="15"/>
  <c r="N208" i="15"/>
  <c r="N206" i="15"/>
  <c r="N205" i="15"/>
  <c r="N203" i="15"/>
  <c r="N202" i="15"/>
  <c r="N200" i="15"/>
  <c r="N199" i="15"/>
  <c r="N197" i="15"/>
  <c r="N196" i="15"/>
  <c r="N194" i="15"/>
  <c r="N193" i="15"/>
  <c r="N191" i="15"/>
  <c r="N190" i="15"/>
  <c r="N188" i="15"/>
  <c r="N187" i="15"/>
  <c r="N185" i="15"/>
  <c r="N184" i="15"/>
  <c r="N182" i="15"/>
  <c r="N181" i="15"/>
  <c r="N179" i="15"/>
  <c r="N178" i="15"/>
  <c r="N176" i="15"/>
  <c r="N175" i="15"/>
  <c r="N166" i="15"/>
  <c r="N165" i="15"/>
  <c r="N163" i="15"/>
  <c r="N162" i="15"/>
  <c r="N160" i="15"/>
  <c r="N159" i="15"/>
  <c r="N157" i="15"/>
  <c r="N156" i="15"/>
  <c r="N154" i="15"/>
  <c r="N153" i="15"/>
  <c r="N151" i="15"/>
  <c r="N150" i="15"/>
  <c r="N148" i="15"/>
  <c r="N147" i="15"/>
  <c r="N145" i="15"/>
  <c r="N144" i="15"/>
  <c r="N142" i="15"/>
  <c r="N141" i="15"/>
  <c r="AE140" i="15"/>
  <c r="AE139" i="15"/>
  <c r="N139" i="15"/>
  <c r="N138" i="15"/>
  <c r="AE137" i="15"/>
  <c r="AE136" i="15"/>
  <c r="N136" i="15"/>
  <c r="N135" i="15"/>
  <c r="AE134" i="15"/>
  <c r="AE133" i="15"/>
  <c r="N133" i="15"/>
  <c r="N132" i="15"/>
  <c r="AE131" i="15"/>
  <c r="AE130" i="15"/>
  <c r="N130" i="15"/>
  <c r="N129" i="15"/>
  <c r="AE128" i="15"/>
  <c r="AE127" i="15"/>
  <c r="N126" i="15"/>
  <c r="AE125" i="15"/>
  <c r="AE124" i="15"/>
  <c r="N124" i="15"/>
  <c r="N123" i="15"/>
  <c r="AE122" i="15"/>
  <c r="AE121" i="15"/>
  <c r="N121" i="15"/>
  <c r="N120" i="15"/>
  <c r="AE119" i="15"/>
  <c r="AE118" i="15"/>
  <c r="N118" i="15"/>
  <c r="N117" i="15"/>
  <c r="AE116" i="15"/>
  <c r="AE115" i="15"/>
  <c r="N115" i="15"/>
  <c r="N114" i="15"/>
  <c r="AE112" i="15"/>
  <c r="N111" i="15"/>
  <c r="AE109" i="15"/>
  <c r="AE106" i="15"/>
  <c r="N106" i="15"/>
  <c r="AE103" i="15"/>
  <c r="AE100" i="15"/>
  <c r="N100" i="15"/>
  <c r="AE97" i="15"/>
  <c r="N97" i="15"/>
  <c r="AE94" i="15"/>
  <c r="AE91" i="15"/>
  <c r="N91" i="15"/>
  <c r="AE88" i="15"/>
  <c r="AE83" i="15"/>
  <c r="AE82" i="15"/>
  <c r="N82" i="15"/>
  <c r="N81" i="15"/>
  <c r="AE80" i="15"/>
  <c r="AE79" i="15"/>
  <c r="N79" i="15"/>
  <c r="N78" i="15"/>
  <c r="AE77" i="15"/>
  <c r="AE76" i="15"/>
  <c r="N76" i="15"/>
  <c r="N75" i="15"/>
  <c r="AE74" i="15"/>
  <c r="AE73" i="15"/>
  <c r="N73" i="15"/>
  <c r="N72" i="15"/>
  <c r="AE71" i="15"/>
  <c r="AE70" i="15"/>
  <c r="N70" i="15"/>
  <c r="N69" i="15"/>
  <c r="AE68" i="15"/>
  <c r="AE67" i="15"/>
  <c r="N67" i="15"/>
  <c r="N66" i="15"/>
  <c r="AE65" i="15"/>
  <c r="AE64" i="15"/>
  <c r="N64" i="15"/>
  <c r="N63" i="15"/>
  <c r="AE62" i="15"/>
  <c r="AE61" i="15"/>
  <c r="N61" i="15"/>
  <c r="N60" i="15"/>
  <c r="AE59" i="15"/>
  <c r="AE58" i="15"/>
  <c r="N58" i="15"/>
  <c r="N57" i="15"/>
  <c r="AE55" i="15"/>
  <c r="N55" i="15"/>
  <c r="AE52" i="15"/>
  <c r="N52" i="15"/>
  <c r="N51" i="15"/>
  <c r="AE49" i="15"/>
  <c r="N49" i="15"/>
  <c r="N48" i="15"/>
  <c r="AE46" i="15"/>
  <c r="N46" i="15"/>
  <c r="N45" i="15"/>
  <c r="AE43" i="15"/>
  <c r="N43" i="15"/>
  <c r="N42" i="15"/>
  <c r="AE40" i="15"/>
  <c r="N40" i="15"/>
  <c r="N39" i="15"/>
  <c r="AE37" i="15"/>
  <c r="N37" i="15"/>
  <c r="N36" i="15"/>
  <c r="AE34" i="15"/>
  <c r="N34" i="15"/>
  <c r="N33" i="15"/>
  <c r="AE31" i="15"/>
  <c r="N31" i="15"/>
  <c r="N30" i="15"/>
  <c r="N28" i="15"/>
  <c r="N27" i="15"/>
  <c r="N25" i="15"/>
  <c r="N24" i="15"/>
  <c r="N22" i="15"/>
  <c r="N19" i="15"/>
  <c r="N18" i="15"/>
  <c r="N16" i="15"/>
  <c r="N15" i="15"/>
  <c r="N13" i="15"/>
  <c r="N12" i="15"/>
  <c r="N10" i="15"/>
  <c r="N9" i="15"/>
  <c r="N7" i="15"/>
  <c r="N6" i="15"/>
  <c r="N4" i="15"/>
  <c r="M1" i="1"/>
  <c r="E475" i="15"/>
  <c r="J475" i="15"/>
  <c r="E622" i="15"/>
  <c r="J622" i="15" s="1"/>
  <c r="B22" i="15"/>
  <c r="AC473" i="1"/>
  <c r="AD473" i="1"/>
  <c r="AG240" i="1"/>
  <c r="AH240" i="1"/>
  <c r="AF240" i="1"/>
  <c r="AC199" i="1"/>
  <c r="AD199" i="1"/>
  <c r="AE199" i="1"/>
  <c r="AD219" i="1"/>
  <c r="AC219" i="1"/>
  <c r="AE219" i="1"/>
  <c r="AC6" i="1"/>
  <c r="AD6" i="1"/>
  <c r="AC46" i="1"/>
  <c r="AE46" i="1"/>
  <c r="AD46" i="1"/>
  <c r="AC352" i="1"/>
  <c r="AD352" i="1"/>
  <c r="AE352" i="1"/>
  <c r="AG252" i="1"/>
  <c r="AH252" i="1"/>
  <c r="AF252" i="1"/>
  <c r="AD332" i="1"/>
  <c r="AE332" i="1"/>
  <c r="AF202" i="1"/>
  <c r="AG202" i="1"/>
  <c r="AH202" i="1"/>
  <c r="AC288" i="1"/>
  <c r="AD288" i="1"/>
  <c r="AE288" i="1"/>
  <c r="AC42" i="1"/>
  <c r="AE42" i="1"/>
  <c r="AD42" i="1"/>
  <c r="AF46" i="1"/>
  <c r="AK46" i="1" s="1"/>
  <c r="AG46" i="1"/>
  <c r="AH46" i="1"/>
  <c r="AC48" i="1"/>
  <c r="AD48" i="1"/>
  <c r="AE48" i="1"/>
  <c r="AC154" i="1"/>
  <c r="AD154" i="1"/>
  <c r="AD236" i="1"/>
  <c r="AD330" i="1"/>
  <c r="AC330" i="1"/>
  <c r="AE330" i="1"/>
  <c r="AC68" i="1"/>
  <c r="AD68" i="1"/>
  <c r="AE68" i="1"/>
  <c r="AF99" i="1"/>
  <c r="AG99" i="1"/>
  <c r="AH99" i="1"/>
  <c r="AC125" i="1"/>
  <c r="AD125" i="1"/>
  <c r="AE125" i="1"/>
  <c r="AH200" i="1"/>
  <c r="AF200" i="1"/>
  <c r="AG200" i="1"/>
  <c r="AD244" i="1"/>
  <c r="AE244" i="1"/>
  <c r="AE333" i="1"/>
  <c r="AC333" i="1"/>
  <c r="AD333" i="1"/>
  <c r="AE345" i="1"/>
  <c r="AC345" i="1"/>
  <c r="AD345" i="1"/>
  <c r="AC425" i="1"/>
  <c r="AD425" i="1"/>
  <c r="AE425" i="1"/>
  <c r="AC358" i="1"/>
  <c r="AD358" i="1"/>
  <c r="AE358" i="1"/>
  <c r="AD34" i="1"/>
  <c r="AE34" i="1"/>
  <c r="AE119" i="1"/>
  <c r="AC119" i="1"/>
  <c r="AD119" i="1"/>
  <c r="AE97" i="1"/>
  <c r="AF216" i="1"/>
  <c r="AG216" i="1"/>
  <c r="AH216" i="1"/>
  <c r="AC217" i="1"/>
  <c r="AD217" i="1"/>
  <c r="AE217" i="1"/>
  <c r="AE260" i="1"/>
  <c r="AD326" i="1"/>
  <c r="AC326" i="1"/>
  <c r="AE326" i="1"/>
  <c r="AF101" i="1"/>
  <c r="AG101" i="1"/>
  <c r="AH101" i="1"/>
  <c r="AE183" i="1"/>
  <c r="AH159" i="1"/>
  <c r="AF159" i="1"/>
  <c r="AG159" i="1"/>
  <c r="AF359" i="1"/>
  <c r="AG359" i="1"/>
  <c r="AH359" i="1"/>
  <c r="AC123" i="1"/>
  <c r="AD123" i="1"/>
  <c r="AE123" i="1"/>
  <c r="AC187" i="1"/>
  <c r="AD187" i="1"/>
  <c r="AE187" i="1"/>
  <c r="AD364" i="1"/>
  <c r="AC364" i="1"/>
  <c r="AE364" i="1"/>
  <c r="AC24" i="1"/>
  <c r="AD24" i="1"/>
  <c r="AE24" i="1"/>
  <c r="AB199" i="1"/>
  <c r="AG337" i="1"/>
  <c r="AC486" i="1"/>
  <c r="AD486" i="1"/>
  <c r="AE486" i="1"/>
  <c r="AF88" i="1"/>
  <c r="AG88" i="1"/>
  <c r="AH88" i="1"/>
  <c r="AD286" i="1"/>
  <c r="AE286" i="1"/>
  <c r="AC286" i="1"/>
  <c r="AC12" i="1"/>
  <c r="AD12" i="1"/>
  <c r="AE12" i="1"/>
  <c r="AC121" i="1"/>
  <c r="AD121" i="1"/>
  <c r="AE121" i="1"/>
  <c r="AC222" i="1"/>
  <c r="AD222" i="1"/>
  <c r="AE222" i="1"/>
  <c r="AF64" i="1"/>
  <c r="AG64" i="1"/>
  <c r="AH64" i="1"/>
  <c r="AC228" i="1"/>
  <c r="AE228" i="1"/>
  <c r="AD228" i="1"/>
  <c r="AC388" i="1"/>
  <c r="AD388" i="1"/>
  <c r="AE388" i="1"/>
  <c r="AH442" i="1"/>
  <c r="AF442" i="1"/>
  <c r="AG442" i="1"/>
  <c r="AC169" i="1"/>
  <c r="AD169" i="1"/>
  <c r="AE169" i="1"/>
  <c r="AC54" i="1"/>
  <c r="AD54" i="1"/>
  <c r="AE54" i="1"/>
  <c r="AD81" i="1"/>
  <c r="AE81" i="1"/>
  <c r="AC81" i="1"/>
  <c r="AC167" i="1"/>
  <c r="AD167" i="1"/>
  <c r="AE167" i="1"/>
  <c r="AC282" i="1"/>
  <c r="AD282" i="1"/>
  <c r="AE282" i="1"/>
  <c r="AF217" i="1"/>
  <c r="AG217" i="1"/>
  <c r="AH217" i="1"/>
  <c r="AC298" i="1"/>
  <c r="AD298" i="1"/>
  <c r="AE298" i="1"/>
  <c r="AH329" i="1"/>
  <c r="AF329" i="1"/>
  <c r="AG329" i="1"/>
  <c r="AC348" i="1"/>
  <c r="AE348" i="1"/>
  <c r="AD348" i="1"/>
  <c r="AC5" i="1"/>
  <c r="AD5" i="1"/>
  <c r="AE5" i="1"/>
  <c r="AF38" i="1"/>
  <c r="AG38" i="1"/>
  <c r="AH38" i="1"/>
  <c r="AC134" i="1"/>
  <c r="AD134" i="1"/>
  <c r="AE134" i="1"/>
  <c r="AF257" i="1"/>
  <c r="AH257" i="1"/>
  <c r="AG257" i="1"/>
  <c r="AC28" i="1"/>
  <c r="AD28" i="1"/>
  <c r="AE28" i="1"/>
  <c r="AC41" i="1"/>
  <c r="AD41" i="1"/>
  <c r="AE41" i="1"/>
  <c r="AC40" i="1"/>
  <c r="AD40" i="1"/>
  <c r="AE40" i="1"/>
  <c r="AC177" i="1"/>
  <c r="AD177" i="1"/>
  <c r="AE177" i="1"/>
  <c r="AD259" i="1"/>
  <c r="AC259" i="1"/>
  <c r="AE259" i="1"/>
  <c r="AC306" i="1"/>
  <c r="AD306" i="1"/>
  <c r="AE306" i="1"/>
  <c r="AC465" i="1"/>
  <c r="AD465" i="1"/>
  <c r="AE465" i="1"/>
  <c r="AF146" i="1"/>
  <c r="AG146" i="1"/>
  <c r="AH146" i="1"/>
  <c r="AF110" i="1"/>
  <c r="AH110" i="1"/>
  <c r="AG110" i="1"/>
  <c r="AC138" i="1"/>
  <c r="AD138" i="1"/>
  <c r="AE138" i="1"/>
  <c r="AC284" i="1"/>
  <c r="AD284" i="1"/>
  <c r="AE284" i="1"/>
  <c r="AC318" i="1"/>
  <c r="AD318" i="1"/>
  <c r="AE318" i="1"/>
  <c r="AC323" i="1"/>
  <c r="AD323" i="1"/>
  <c r="AE323" i="1"/>
  <c r="AC393" i="1"/>
  <c r="AD393" i="1"/>
  <c r="AE393" i="1"/>
  <c r="T2" i="1"/>
  <c r="V2" i="1" s="1"/>
  <c r="AB2" i="1" s="1"/>
  <c r="AF49" i="15"/>
  <c r="AF151" i="15"/>
  <c r="AF112" i="15"/>
  <c r="A21" i="15"/>
  <c r="B54" i="15" s="1"/>
  <c r="AF142" i="15"/>
  <c r="AF40" i="15"/>
  <c r="AF83" i="15"/>
  <c r="AF37" i="15"/>
  <c r="AF109" i="15"/>
  <c r="AF79" i="15"/>
  <c r="AF103" i="15"/>
  <c r="AF77" i="15"/>
  <c r="AF100" i="15"/>
  <c r="L12" i="2"/>
  <c r="I12" i="2"/>
  <c r="I10" i="2"/>
  <c r="L10" i="2"/>
  <c r="L9" i="2"/>
  <c r="I9" i="2"/>
  <c r="I8" i="2"/>
  <c r="L8" i="2"/>
  <c r="L17" i="2"/>
  <c r="I17" i="2"/>
  <c r="L16" i="2"/>
  <c r="I16" i="2"/>
  <c r="L15" i="2"/>
  <c r="I15" i="2"/>
  <c r="L14" i="2"/>
  <c r="I14" i="2"/>
  <c r="L13" i="2"/>
  <c r="I13" i="2"/>
  <c r="L11" i="2"/>
  <c r="I11" i="2"/>
  <c r="L75" i="15"/>
  <c r="M75" i="15" s="1"/>
  <c r="O18" i="15"/>
  <c r="I87" i="15"/>
  <c r="O87" i="15" s="1"/>
  <c r="I109" i="15"/>
  <c r="O109" i="15"/>
  <c r="I97" i="15"/>
  <c r="O97" i="15" s="1"/>
  <c r="L63" i="15"/>
  <c r="M63" i="15" s="1"/>
  <c r="L58" i="15"/>
  <c r="M58" i="15"/>
  <c r="L48" i="15"/>
  <c r="M48" i="15" s="1"/>
  <c r="AD130" i="15"/>
  <c r="L39" i="15"/>
  <c r="M39" i="15" s="1"/>
  <c r="I103" i="15"/>
  <c r="O103" i="15"/>
  <c r="I91" i="15"/>
  <c r="O91" i="15" s="1"/>
  <c r="AD109" i="15"/>
  <c r="I102" i="15"/>
  <c r="O102" i="15" s="1"/>
  <c r="I90" i="15"/>
  <c r="O90" i="15" s="1"/>
  <c r="AD70" i="15"/>
  <c r="A33" i="15"/>
  <c r="AM28" i="15"/>
  <c r="AM27" i="15"/>
  <c r="AM26" i="15"/>
  <c r="AM25" i="15"/>
  <c r="AM24" i="15"/>
  <c r="AM23" i="15"/>
  <c r="O43" i="15"/>
  <c r="O57" i="15"/>
  <c r="O42" i="15"/>
  <c r="L19" i="15"/>
  <c r="M19" i="15"/>
  <c r="O54" i="15"/>
  <c r="O52" i="15"/>
  <c r="O61" i="15"/>
  <c r="L78" i="15"/>
  <c r="M78" i="15" s="1"/>
  <c r="O31" i="15"/>
  <c r="J105" i="15"/>
  <c r="J96" i="15"/>
  <c r="J87" i="15"/>
  <c r="AF145" i="15"/>
  <c r="AF122" i="15"/>
  <c r="AF229" i="15"/>
  <c r="B29" i="15"/>
  <c r="B32" i="15"/>
  <c r="C42" i="15" s="1"/>
  <c r="J103" i="15"/>
  <c r="J94" i="15"/>
  <c r="J84" i="15"/>
  <c r="P84" i="15" s="1"/>
  <c r="AF80" i="15"/>
  <c r="AF46" i="15"/>
  <c r="AF116" i="15"/>
  <c r="AN23" i="15"/>
  <c r="AV21" i="15"/>
  <c r="AV30" i="15"/>
  <c r="AF82" i="15"/>
  <c r="AF58" i="15"/>
  <c r="AF34" i="15"/>
  <c r="AF121" i="15"/>
  <c r="AF97" i="15"/>
  <c r="AF234" i="15"/>
  <c r="AF195" i="15"/>
  <c r="AN26" i="15"/>
  <c r="AU21" i="15"/>
  <c r="AU30" i="15"/>
  <c r="AF231" i="15"/>
  <c r="AN25" i="15"/>
  <c r="AV20" i="15"/>
  <c r="AV29" i="15"/>
  <c r="AN24" i="15"/>
  <c r="AU20" i="15"/>
  <c r="AU29" i="15"/>
  <c r="L49" i="15"/>
  <c r="M49" i="15" s="1"/>
  <c r="J3" i="15"/>
  <c r="AN27" i="15"/>
  <c r="AV19" i="15"/>
  <c r="AV28" i="15"/>
  <c r="O13" i="15"/>
  <c r="AF76" i="15"/>
  <c r="AF52" i="15"/>
  <c r="AF139" i="15"/>
  <c r="AF115" i="15"/>
  <c r="AF186" i="15"/>
  <c r="AN13" i="15"/>
  <c r="AN18" i="15"/>
  <c r="AN28" i="15"/>
  <c r="AU19" i="15"/>
  <c r="AU28" i="15"/>
  <c r="AM13" i="15"/>
  <c r="AM18" i="15"/>
  <c r="AV18" i="15"/>
  <c r="AV26" i="15"/>
  <c r="AN16" i="15"/>
  <c r="AN21" i="15"/>
  <c r="AU18" i="15"/>
  <c r="AU26" i="15"/>
  <c r="AM16" i="15"/>
  <c r="AM21" i="15"/>
  <c r="AV16" i="15"/>
  <c r="AV25" i="15"/>
  <c r="AN15" i="15"/>
  <c r="AN20" i="15"/>
  <c r="AU16" i="15"/>
  <c r="AU25" i="15"/>
  <c r="AD4" i="15"/>
  <c r="AD64" i="15"/>
  <c r="AF68" i="15"/>
  <c r="AF131" i="15"/>
  <c r="AF253" i="15"/>
  <c r="AF216" i="15"/>
  <c r="AF177" i="15"/>
  <c r="AM15" i="15"/>
  <c r="AM20" i="15"/>
  <c r="AV15" i="15"/>
  <c r="AV24" i="15"/>
  <c r="L69" i="15"/>
  <c r="M69" i="15"/>
  <c r="I106" i="15"/>
  <c r="O106" i="15" s="1"/>
  <c r="AF148" i="15"/>
  <c r="AF67" i="15"/>
  <c r="AF43" i="15"/>
  <c r="AF130" i="15"/>
  <c r="AF106" i="15"/>
  <c r="AF252" i="15"/>
  <c r="AF213" i="15"/>
  <c r="AN14" i="15"/>
  <c r="AN19" i="15"/>
  <c r="AU15" i="15"/>
  <c r="AU24" i="15"/>
  <c r="L37" i="15"/>
  <c r="M37" i="15" s="1"/>
  <c r="AF65" i="15"/>
  <c r="AF128" i="15"/>
  <c r="AF250" i="15"/>
  <c r="AF210" i="15"/>
  <c r="B30" i="15"/>
  <c r="C40" i="15" s="1"/>
  <c r="AM14" i="15"/>
  <c r="AM19" i="15"/>
  <c r="AV14" i="15"/>
  <c r="AV23" i="15"/>
  <c r="AF249" i="15"/>
  <c r="AF207" i="15"/>
  <c r="AU14" i="15"/>
  <c r="AU23" i="15"/>
  <c r="AF62" i="15"/>
  <c r="AF125" i="15"/>
  <c r="AF247" i="15"/>
  <c r="AF204" i="15"/>
  <c r="AU13" i="15"/>
  <c r="AV31" i="15"/>
  <c r="AV13" i="15"/>
  <c r="AU31" i="15"/>
  <c r="AD136" i="15"/>
  <c r="AE216" i="15"/>
  <c r="V3" i="15"/>
  <c r="AD76" i="15"/>
  <c r="B31" i="15"/>
  <c r="C39" i="15"/>
  <c r="AD157" i="15"/>
  <c r="AD112" i="15"/>
  <c r="AD58" i="15"/>
  <c r="AD151" i="15"/>
  <c r="AD46" i="15"/>
  <c r="AD103" i="15"/>
  <c r="AD145" i="15"/>
  <c r="AD34" i="15"/>
  <c r="AD139" i="15"/>
  <c r="I3" i="15"/>
  <c r="AD97" i="15"/>
  <c r="AD133" i="15"/>
  <c r="AD106" i="15"/>
  <c r="W13" i="15"/>
  <c r="AD154" i="15"/>
  <c r="AD127" i="15"/>
  <c r="AD100" i="15"/>
  <c r="E182" i="15"/>
  <c r="J182" i="15" s="1"/>
  <c r="AD148" i="15"/>
  <c r="AD121" i="15"/>
  <c r="AD52" i="15"/>
  <c r="G475" i="15"/>
  <c r="G478" i="15"/>
  <c r="G481" i="15"/>
  <c r="G484" i="15" s="1"/>
  <c r="G487" i="15" s="1"/>
  <c r="G490" i="15" s="1"/>
  <c r="G493" i="15" s="1"/>
  <c r="G496" i="15" s="1"/>
  <c r="G499" i="15" s="1"/>
  <c r="G502" i="15" s="1"/>
  <c r="G505" i="15" s="1"/>
  <c r="G508" i="15" s="1"/>
  <c r="G511" i="15" s="1"/>
  <c r="G514" i="15" s="1"/>
  <c r="G517" i="15" s="1"/>
  <c r="G520" i="15" s="1"/>
  <c r="G523" i="15" s="1"/>
  <c r="G526" i="15" s="1"/>
  <c r="G529" i="15" s="1"/>
  <c r="G532" i="15" s="1"/>
  <c r="G535" i="15" s="1"/>
  <c r="G538" i="15" s="1"/>
  <c r="G541" i="15" s="1"/>
  <c r="G544" i="15" s="1"/>
  <c r="G547" i="15" s="1"/>
  <c r="G550" i="15" s="1"/>
  <c r="G553" i="15" s="1"/>
  <c r="G556" i="15" s="1"/>
  <c r="G559" i="15" s="1"/>
  <c r="G562" i="15" s="1"/>
  <c r="G565" i="15" s="1"/>
  <c r="G568" i="15" s="1"/>
  <c r="G571" i="15" s="1"/>
  <c r="G574" i="15" s="1"/>
  <c r="G577" i="15" s="1"/>
  <c r="G580" i="15" s="1"/>
  <c r="G583" i="15" s="1"/>
  <c r="G586" i="15" s="1"/>
  <c r="G589" i="15" s="1"/>
  <c r="G592" i="15" s="1"/>
  <c r="G595" i="15" s="1"/>
  <c r="G598" i="15" s="1"/>
  <c r="G601" i="15" s="1"/>
  <c r="G604" i="15" s="1"/>
  <c r="G607" i="15" s="1"/>
  <c r="G610" i="15" s="1"/>
  <c r="G613" i="15" s="1"/>
  <c r="V4" i="15"/>
  <c r="AD91" i="15"/>
  <c r="AF91" i="15"/>
  <c r="AF241" i="15"/>
  <c r="AE240" i="15"/>
  <c r="AD115" i="15"/>
  <c r="AD88" i="15"/>
  <c r="AF237" i="15"/>
  <c r="AE192" i="15"/>
  <c r="AD31" i="15"/>
  <c r="AD82" i="15"/>
  <c r="AD40" i="15"/>
  <c r="V13" i="15"/>
  <c r="AD61" i="15"/>
  <c r="AD37" i="15"/>
  <c r="AE237" i="15"/>
  <c r="E625" i="15"/>
  <c r="J625" i="15"/>
  <c r="E772" i="15"/>
  <c r="J772" i="15" s="1"/>
  <c r="E922" i="15"/>
  <c r="J922" i="15"/>
  <c r="AD237" i="15"/>
  <c r="AE213" i="15"/>
  <c r="AD79" i="15"/>
  <c r="AD55" i="15"/>
  <c r="AD213" i="15"/>
  <c r="E478" i="15"/>
  <c r="J478" i="15" s="1"/>
  <c r="AE189" i="15"/>
  <c r="AD189" i="15"/>
  <c r="AD73" i="15"/>
  <c r="AD49" i="15"/>
  <c r="E181" i="15"/>
  <c r="J181" i="15"/>
  <c r="A14" i="15"/>
  <c r="A22" i="15" s="1"/>
  <c r="AD166" i="15"/>
  <c r="AD142" i="15"/>
  <c r="AD118" i="15"/>
  <c r="AD94" i="15"/>
  <c r="AD67" i="15"/>
  <c r="AD43" i="15"/>
  <c r="G332" i="15"/>
  <c r="W11" i="15"/>
  <c r="AD243" i="15"/>
  <c r="AD219" i="15"/>
  <c r="AD195" i="15"/>
  <c r="AD240" i="15"/>
  <c r="AD216" i="15"/>
  <c r="AD192" i="15"/>
  <c r="AE234" i="15"/>
  <c r="AE210" i="15"/>
  <c r="AE186" i="15"/>
  <c r="A11" i="15"/>
  <c r="B46" i="15"/>
  <c r="G919" i="15"/>
  <c r="AF246" i="15"/>
  <c r="AF222" i="15"/>
  <c r="AF198" i="15"/>
  <c r="AE174" i="15"/>
  <c r="AE231" i="15"/>
  <c r="AE183" i="15"/>
  <c r="C46" i="15"/>
  <c r="AD234" i="15"/>
  <c r="AD210" i="15"/>
  <c r="AD186" i="15"/>
  <c r="AF244" i="15"/>
  <c r="AE252" i="15"/>
  <c r="AE228" i="15"/>
  <c r="AE204" i="15"/>
  <c r="AE180" i="15"/>
  <c r="AD174" i="15"/>
  <c r="AD231" i="15"/>
  <c r="AD207" i="15"/>
  <c r="AD183" i="15"/>
  <c r="AE249" i="15"/>
  <c r="AE225" i="15"/>
  <c r="AE201" i="15"/>
  <c r="AE177" i="15"/>
  <c r="AD252" i="15"/>
  <c r="AD228" i="15"/>
  <c r="AD204" i="15"/>
  <c r="AD180" i="15"/>
  <c r="AF238" i="15"/>
  <c r="AE246" i="15"/>
  <c r="AE222" i="15"/>
  <c r="AE198" i="15"/>
  <c r="AD249" i="15"/>
  <c r="AD225" i="15"/>
  <c r="AD201" i="15"/>
  <c r="AD177" i="15"/>
  <c r="AF235" i="15"/>
  <c r="A30" i="15"/>
  <c r="B40" i="15" s="1"/>
  <c r="AE243" i="15"/>
  <c r="AE219" i="15"/>
  <c r="AE195" i="15"/>
  <c r="AD246" i="15"/>
  <c r="AD222" i="15"/>
  <c r="AD198" i="15"/>
  <c r="AE4" i="15"/>
  <c r="AF232" i="15"/>
  <c r="B41" i="15"/>
  <c r="T468" i="2"/>
  <c r="R23" i="2"/>
  <c r="R7" i="2"/>
  <c r="R37" i="2"/>
  <c r="R21" i="2"/>
  <c r="R420" i="2"/>
  <c r="T433" i="2"/>
  <c r="R436" i="2"/>
  <c r="R19" i="2"/>
  <c r="R339" i="2"/>
  <c r="R337" i="2"/>
  <c r="R369" i="2"/>
  <c r="R321" i="2"/>
  <c r="R190" i="2"/>
  <c r="R28" i="2"/>
  <c r="R53" i="2"/>
  <c r="T484" i="2"/>
  <c r="S484" i="2"/>
  <c r="V484" i="2"/>
  <c r="R31" i="2"/>
  <c r="R256" i="2"/>
  <c r="R351" i="2"/>
  <c r="T386" i="2"/>
  <c r="R456" i="2"/>
  <c r="T204" i="2"/>
  <c r="R289" i="2"/>
  <c r="R307" i="2"/>
  <c r="T252" i="2"/>
  <c r="R257" i="2"/>
  <c r="R42" i="2"/>
  <c r="R185" i="2"/>
  <c r="T202" i="2"/>
  <c r="R223" i="2"/>
  <c r="R469" i="2"/>
  <c r="R22" i="2"/>
  <c r="R6" i="2"/>
  <c r="T38" i="2"/>
  <c r="R239" i="2"/>
  <c r="Q303" i="2"/>
  <c r="R36" i="2"/>
  <c r="R20" i="2"/>
  <c r="R205" i="2"/>
  <c r="T320" i="2"/>
  <c r="R449" i="2"/>
  <c r="R69" i="2"/>
  <c r="T485" i="2"/>
  <c r="T402" i="2"/>
  <c r="R35" i="2"/>
  <c r="Q18" i="2"/>
  <c r="R18" i="2"/>
  <c r="Q31" i="2"/>
  <c r="R41" i="2"/>
  <c r="R9" i="2"/>
  <c r="Q96" i="2"/>
  <c r="R169" i="2"/>
  <c r="R323" i="2"/>
  <c r="T352" i="2"/>
  <c r="Q339" i="2"/>
  <c r="T152" i="2"/>
  <c r="T200" i="2"/>
  <c r="T186" i="2"/>
  <c r="S485" i="2"/>
  <c r="R457" i="2"/>
  <c r="S216" i="2"/>
  <c r="T216" i="2"/>
  <c r="T431" i="2"/>
  <c r="Q23" i="2"/>
  <c r="Q7" i="2"/>
  <c r="U7" i="2" s="1"/>
  <c r="T336" i="2"/>
  <c r="S336" i="2"/>
  <c r="R450" i="2"/>
  <c r="T87" i="2"/>
  <c r="R387" i="2"/>
  <c r="R385" i="2"/>
  <c r="R253" i="2"/>
  <c r="Q501" i="2"/>
  <c r="R501" i="2"/>
  <c r="Q87" i="2"/>
  <c r="R238" i="2"/>
  <c r="R306" i="2"/>
  <c r="T486" i="2"/>
  <c r="Q97" i="2"/>
  <c r="R272" i="2"/>
  <c r="R371" i="2"/>
  <c r="R471" i="2"/>
  <c r="T185" i="2"/>
  <c r="T434" i="2"/>
  <c r="Q304" i="2"/>
  <c r="R304" i="2"/>
  <c r="S76" i="2"/>
  <c r="Q206" i="2"/>
  <c r="U206" i="2"/>
  <c r="R206" i="2"/>
  <c r="R305" i="2"/>
  <c r="Q451" i="2"/>
  <c r="R451" i="2"/>
  <c r="T415" i="2"/>
  <c r="R73" i="2"/>
  <c r="R207" i="2"/>
  <c r="Q256" i="2"/>
  <c r="Q351" i="2"/>
  <c r="U351" i="2"/>
  <c r="R435" i="2"/>
  <c r="Q486" i="2"/>
  <c r="R486" i="2"/>
  <c r="Q184" i="2"/>
  <c r="T180" i="2"/>
  <c r="S242" i="2"/>
  <c r="R376" i="2"/>
  <c r="T428" i="2"/>
  <c r="R500" i="2"/>
  <c r="T480" i="2"/>
  <c r="R157" i="2"/>
  <c r="R393" i="2"/>
  <c r="Q369" i="2"/>
  <c r="T418" i="2"/>
  <c r="Q112" i="2"/>
  <c r="R244" i="2"/>
  <c r="T212" i="2"/>
  <c r="Q263" i="2"/>
  <c r="R315" i="2"/>
  <c r="T396" i="2"/>
  <c r="R227" i="2"/>
  <c r="S377" i="2"/>
  <c r="S122" i="2"/>
  <c r="R189" i="2"/>
  <c r="R411" i="2"/>
  <c r="T483" i="2"/>
  <c r="T465" i="2"/>
  <c r="T347" i="2"/>
  <c r="Q269" i="2"/>
  <c r="R407" i="2"/>
  <c r="T455" i="2"/>
  <c r="R210" i="2"/>
  <c r="T203" i="2"/>
  <c r="R492" i="2"/>
  <c r="R476" i="2"/>
  <c r="R460" i="2"/>
  <c r="T315" i="2"/>
  <c r="R414" i="2"/>
  <c r="R254" i="2"/>
  <c r="Q321" i="2"/>
  <c r="U321" i="2"/>
  <c r="R429" i="2"/>
  <c r="T198" i="2"/>
  <c r="R172" i="2"/>
  <c r="T270" i="2"/>
  <c r="R336" i="2"/>
  <c r="T451" i="2"/>
  <c r="R412" i="2"/>
  <c r="R373" i="2"/>
  <c r="T359" i="2"/>
  <c r="T423" i="2"/>
  <c r="T482" i="2"/>
  <c r="Q384" i="2"/>
  <c r="R372" i="2"/>
  <c r="R446" i="2"/>
  <c r="Q473" i="2"/>
  <c r="R119" i="2"/>
  <c r="Q121" i="2"/>
  <c r="R478" i="2"/>
  <c r="R462" i="2"/>
  <c r="R479" i="2"/>
  <c r="R493" i="2"/>
  <c r="Q477" i="2"/>
  <c r="R477" i="2"/>
  <c r="Q500" i="2"/>
  <c r="U500" i="2"/>
  <c r="Q484" i="2"/>
  <c r="R484" i="2"/>
  <c r="S480" i="2"/>
  <c r="T464" i="2"/>
  <c r="T454" i="2"/>
  <c r="S454" i="2"/>
  <c r="R498" i="2"/>
  <c r="R482" i="2"/>
  <c r="S478" i="2"/>
  <c r="T478" i="2"/>
  <c r="R496" i="2"/>
  <c r="T492" i="2"/>
  <c r="Q480" i="2"/>
  <c r="R480" i="2"/>
  <c r="Q456" i="2"/>
  <c r="R455" i="2"/>
  <c r="R453" i="2"/>
  <c r="T490" i="2"/>
  <c r="T474" i="2"/>
  <c r="T458" i="2"/>
  <c r="T489" i="2"/>
  <c r="T473" i="2"/>
  <c r="T488" i="2"/>
  <c r="R459" i="2"/>
  <c r="T487" i="2"/>
  <c r="R474" i="2"/>
  <c r="T471" i="2"/>
  <c r="R428" i="2"/>
  <c r="T404" i="2"/>
  <c r="S404" i="2"/>
  <c r="R447" i="2"/>
  <c r="T436" i="2"/>
  <c r="Q426" i="2"/>
  <c r="R426" i="2"/>
  <c r="T414" i="2"/>
  <c r="T419" i="2"/>
  <c r="Q448" i="2"/>
  <c r="R448" i="2"/>
  <c r="T412" i="2"/>
  <c r="R439" i="2"/>
  <c r="Q439" i="2"/>
  <c r="R432" i="2"/>
  <c r="Q429" i="2"/>
  <c r="S451" i="2"/>
  <c r="V451" i="2"/>
  <c r="T420" i="2"/>
  <c r="Q412" i="2"/>
  <c r="U412" i="2"/>
  <c r="R427" i="2"/>
  <c r="T406" i="2"/>
  <c r="R423" i="2"/>
  <c r="S413" i="2"/>
  <c r="T413" i="2"/>
  <c r="R406" i="2"/>
  <c r="T435" i="2"/>
  <c r="S428" i="2"/>
  <c r="V428" i="2"/>
  <c r="T421" i="2"/>
  <c r="R415" i="2"/>
  <c r="T452" i="2"/>
  <c r="S452" i="2"/>
  <c r="Q442" i="2"/>
  <c r="U442" i="2"/>
  <c r="R442" i="2"/>
  <c r="T438" i="2"/>
  <c r="S426" i="2"/>
  <c r="T426" i="2"/>
  <c r="Q416" i="2"/>
  <c r="R416" i="2"/>
  <c r="T409" i="2"/>
  <c r="R438" i="2"/>
  <c r="R422" i="2"/>
  <c r="R437" i="2"/>
  <c r="Q422" i="2"/>
  <c r="U422" i="2"/>
  <c r="R404" i="2"/>
  <c r="R403" i="2"/>
  <c r="R434" i="2"/>
  <c r="R418" i="2"/>
  <c r="R398" i="2"/>
  <c r="Q395" i="2"/>
  <c r="R395" i="2"/>
  <c r="S374" i="2"/>
  <c r="T374" i="2"/>
  <c r="T371" i="2"/>
  <c r="Q376" i="2"/>
  <c r="U376" i="2"/>
  <c r="T379" i="2"/>
  <c r="Q367" i="2"/>
  <c r="R367" i="2"/>
  <c r="S396" i="2"/>
  <c r="V396" i="2"/>
  <c r="Q364" i="2"/>
  <c r="R364" i="2"/>
  <c r="R357" i="2"/>
  <c r="R379" i="2"/>
  <c r="R362" i="2"/>
  <c r="T355" i="2"/>
  <c r="Q396" i="2"/>
  <c r="R396" i="2"/>
  <c r="T375" i="2"/>
  <c r="T358" i="2"/>
  <c r="T384" i="2"/>
  <c r="T373" i="2"/>
  <c r="S380" i="2"/>
  <c r="T380" i="2"/>
  <c r="T390" i="2"/>
  <c r="S356" i="2"/>
  <c r="T356" i="2"/>
  <c r="S395" i="2"/>
  <c r="T395" i="2"/>
  <c r="R366" i="2"/>
  <c r="R363" i="2"/>
  <c r="Q397" i="2"/>
  <c r="R397" i="2"/>
  <c r="R384" i="2"/>
  <c r="T401" i="2"/>
  <c r="R388" i="2"/>
  <c r="S386" i="2"/>
  <c r="V386" i="2"/>
  <c r="T385" i="2"/>
  <c r="R386" i="2"/>
  <c r="R370" i="2"/>
  <c r="R354" i="2"/>
  <c r="R353" i="2"/>
  <c r="R391" i="2"/>
  <c r="R375" i="2"/>
  <c r="R359" i="2"/>
  <c r="R390" i="2"/>
  <c r="R374" i="2"/>
  <c r="R358" i="2"/>
  <c r="T309" i="2"/>
  <c r="S347" i="2"/>
  <c r="V347" i="2"/>
  <c r="R346" i="2"/>
  <c r="Q332" i="2"/>
  <c r="R332" i="2"/>
  <c r="S328" i="2"/>
  <c r="T328" i="2"/>
  <c r="R318" i="2"/>
  <c r="T314" i="2"/>
  <c r="T335" i="2"/>
  <c r="S307" i="2"/>
  <c r="T307" i="2"/>
  <c r="R344" i="2"/>
  <c r="R330" i="2"/>
  <c r="T326" i="2"/>
  <c r="R316" i="2"/>
  <c r="S312" i="2"/>
  <c r="T312" i="2"/>
  <c r="Q352" i="2"/>
  <c r="R352" i="2"/>
  <c r="T319" i="2"/>
  <c r="V319" i="2"/>
  <c r="S319" i="2"/>
  <c r="S315" i="2"/>
  <c r="V315" i="2"/>
  <c r="R314" i="2"/>
  <c r="S310" i="2"/>
  <c r="T310" i="2"/>
  <c r="S329" i="2"/>
  <c r="V329" i="2"/>
  <c r="T329" i="2"/>
  <c r="Q312" i="2"/>
  <c r="R312" i="2"/>
  <c r="T350" i="2"/>
  <c r="R347" i="2"/>
  <c r="Q333" i="2"/>
  <c r="R333" i="2"/>
  <c r="R320" i="2"/>
  <c r="S303" i="2"/>
  <c r="T303" i="2"/>
  <c r="R345" i="2"/>
  <c r="S334" i="2"/>
  <c r="T334" i="2"/>
  <c r="S332" i="2"/>
  <c r="T332" i="2"/>
  <c r="Q317" i="2"/>
  <c r="R317" i="2"/>
  <c r="S316" i="2"/>
  <c r="T316" i="2"/>
  <c r="Q350" i="2"/>
  <c r="R350" i="2"/>
  <c r="S325" i="2"/>
  <c r="T325" i="2"/>
  <c r="R327" i="2"/>
  <c r="Q306" i="2"/>
  <c r="R341" i="2"/>
  <c r="T322" i="2"/>
  <c r="R309" i="2"/>
  <c r="T306" i="2"/>
  <c r="R324" i="2"/>
  <c r="T321" i="2"/>
  <c r="R308" i="2"/>
  <c r="T305" i="2"/>
  <c r="T300" i="2"/>
  <c r="S298" i="2"/>
  <c r="T298" i="2"/>
  <c r="T275" i="2"/>
  <c r="Q281" i="2"/>
  <c r="R281" i="2"/>
  <c r="T283" i="2"/>
  <c r="Q277" i="2"/>
  <c r="R277" i="2"/>
  <c r="R271" i="2"/>
  <c r="Q271" i="2"/>
  <c r="S267" i="2"/>
  <c r="T267" i="2"/>
  <c r="S262" i="2"/>
  <c r="V262" i="2"/>
  <c r="T262" i="2"/>
  <c r="Q279" i="2"/>
  <c r="R279" i="2"/>
  <c r="R300" i="2"/>
  <c r="Q264" i="2"/>
  <c r="R264" i="2"/>
  <c r="S260" i="2"/>
  <c r="V260" i="2"/>
  <c r="T260" i="2"/>
  <c r="S299" i="2"/>
  <c r="V299" i="2"/>
  <c r="T299" i="2"/>
  <c r="R287" i="2"/>
  <c r="R285" i="2"/>
  <c r="S259" i="2"/>
  <c r="T259" i="2"/>
  <c r="Q280" i="2"/>
  <c r="R280" i="2"/>
  <c r="Q260" i="2"/>
  <c r="R260" i="2"/>
  <c r="R292" i="2"/>
  <c r="R278" i="2"/>
  <c r="R268" i="2"/>
  <c r="R296" i="2"/>
  <c r="R283" i="2"/>
  <c r="Q270" i="2"/>
  <c r="R270" i="2"/>
  <c r="T268" i="2"/>
  <c r="S268" i="2"/>
  <c r="T266" i="2"/>
  <c r="Q276" i="2"/>
  <c r="R276" i="2"/>
  <c r="Q265" i="2"/>
  <c r="R265" i="2"/>
  <c r="S279" i="2"/>
  <c r="V279" i="2"/>
  <c r="T279" i="2"/>
  <c r="T254" i="2"/>
  <c r="S254" i="2"/>
  <c r="T302" i="2"/>
  <c r="S302" i="2"/>
  <c r="R299" i="2"/>
  <c r="Q286" i="2"/>
  <c r="R286" i="2"/>
  <c r="T284" i="2"/>
  <c r="T265" i="2"/>
  <c r="T274" i="2"/>
  <c r="T258" i="2"/>
  <c r="T257" i="2"/>
  <c r="R291" i="2"/>
  <c r="T288" i="2"/>
  <c r="R275" i="2"/>
  <c r="T272" i="2"/>
  <c r="R259" i="2"/>
  <c r="R290" i="2"/>
  <c r="T287" i="2"/>
  <c r="R274" i="2"/>
  <c r="T271" i="2"/>
  <c r="T255" i="2"/>
  <c r="R252" i="2"/>
  <c r="Q246" i="2"/>
  <c r="R246" i="2"/>
  <c r="Q211" i="2"/>
  <c r="R211" i="2"/>
  <c r="R234" i="2"/>
  <c r="Q229" i="2"/>
  <c r="R229" i="2"/>
  <c r="S207" i="2"/>
  <c r="T207" i="2"/>
  <c r="S225" i="2"/>
  <c r="T225" i="2"/>
  <c r="Q217" i="2"/>
  <c r="R217" i="2"/>
  <c r="S212" i="2"/>
  <c r="Q231" i="2"/>
  <c r="U231" i="2"/>
  <c r="R231" i="2"/>
  <c r="S227" i="2"/>
  <c r="T227" i="2"/>
  <c r="S250" i="2"/>
  <c r="T250" i="2"/>
  <c r="S248" i="2"/>
  <c r="T248" i="2"/>
  <c r="R242" i="2"/>
  <c r="T210" i="2"/>
  <c r="T245" i="2"/>
  <c r="R212" i="2"/>
  <c r="Q247" i="2"/>
  <c r="U247" i="2"/>
  <c r="R247" i="2"/>
  <c r="R236" i="2"/>
  <c r="S226" i="2"/>
  <c r="T226" i="2"/>
  <c r="S203" i="2"/>
  <c r="V203" i="2"/>
  <c r="Q216" i="2"/>
  <c r="R216" i="2"/>
  <c r="R245" i="2"/>
  <c r="R218" i="2"/>
  <c r="S249" i="2"/>
  <c r="T249" i="2"/>
  <c r="Q233" i="2"/>
  <c r="R233" i="2"/>
  <c r="R228" i="2"/>
  <c r="R248" i="2"/>
  <c r="R215" i="2"/>
  <c r="T211" i="2"/>
  <c r="T251" i="2"/>
  <c r="T246" i="2"/>
  <c r="Q226" i="2"/>
  <c r="R226" i="2"/>
  <c r="S229" i="2"/>
  <c r="V229" i="2"/>
  <c r="T229" i="2"/>
  <c r="R213" i="2"/>
  <c r="S209" i="2"/>
  <c r="T209" i="2"/>
  <c r="T240" i="2"/>
  <c r="T223" i="2"/>
  <c r="R241" i="2"/>
  <c r="R225" i="2"/>
  <c r="T222" i="2"/>
  <c r="R209" i="2"/>
  <c r="T206" i="2"/>
  <c r="R224" i="2"/>
  <c r="T221" i="2"/>
  <c r="R208" i="2"/>
  <c r="T205" i="2"/>
  <c r="R192" i="2"/>
  <c r="Q183" i="2"/>
  <c r="U183" i="2"/>
  <c r="R183" i="2"/>
  <c r="T179" i="2"/>
  <c r="Q158" i="2"/>
  <c r="R158" i="2"/>
  <c r="R156" i="2"/>
  <c r="R199" i="2"/>
  <c r="T195" i="2"/>
  <c r="S182" i="2"/>
  <c r="T182" i="2"/>
  <c r="S188" i="2"/>
  <c r="T188" i="2"/>
  <c r="Q181" i="2"/>
  <c r="U181" i="2"/>
  <c r="R181" i="2"/>
  <c r="S198" i="2"/>
  <c r="V198" i="2"/>
  <c r="R174" i="2"/>
  <c r="Q161" i="2"/>
  <c r="R161" i="2"/>
  <c r="R200" i="2"/>
  <c r="Q190" i="2"/>
  <c r="U190" i="2"/>
  <c r="R179" i="2"/>
  <c r="Q195" i="2"/>
  <c r="R195" i="2"/>
  <c r="T191" i="2"/>
  <c r="Q177" i="2"/>
  <c r="R177" i="2"/>
  <c r="S167" i="2"/>
  <c r="T167" i="2"/>
  <c r="Q166" i="2"/>
  <c r="U166" i="2"/>
  <c r="R166" i="2"/>
  <c r="R193" i="2"/>
  <c r="T189" i="2"/>
  <c r="Q164" i="2"/>
  <c r="R164" i="2"/>
  <c r="Q155" i="2"/>
  <c r="R155" i="2"/>
  <c r="R182" i="2"/>
  <c r="R198" i="2"/>
  <c r="R162" i="2"/>
  <c r="S181" i="2"/>
  <c r="T181" i="2"/>
  <c r="R180" i="2"/>
  <c r="S176" i="2"/>
  <c r="T176" i="2"/>
  <c r="R173" i="2"/>
  <c r="S192" i="2"/>
  <c r="V192" i="2"/>
  <c r="T192" i="2"/>
  <c r="T187" i="2"/>
  <c r="R160" i="2"/>
  <c r="R178" i="2"/>
  <c r="R167" i="2"/>
  <c r="T163" i="2"/>
  <c r="Q194" i="2"/>
  <c r="R194" i="2"/>
  <c r="R176" i="2"/>
  <c r="S172" i="2"/>
  <c r="T172" i="2"/>
  <c r="Q165" i="2"/>
  <c r="R165" i="2"/>
  <c r="S161" i="2"/>
  <c r="T161" i="2"/>
  <c r="R187" i="2"/>
  <c r="R171" i="2"/>
  <c r="T168" i="2"/>
  <c r="R170" i="2"/>
  <c r="R154" i="2"/>
  <c r="R153" i="2"/>
  <c r="T190" i="2"/>
  <c r="T174" i="2"/>
  <c r="R191" i="2"/>
  <c r="R141" i="2"/>
  <c r="Q128" i="2"/>
  <c r="R128" i="2"/>
  <c r="S124" i="2"/>
  <c r="T124" i="2"/>
  <c r="T148" i="2"/>
  <c r="R139" i="2"/>
  <c r="Q139" i="2"/>
  <c r="R137" i="2"/>
  <c r="T132" i="2"/>
  <c r="Q113" i="2"/>
  <c r="R113" i="2"/>
  <c r="Q126" i="2"/>
  <c r="R126" i="2"/>
  <c r="S142" i="2"/>
  <c r="V142" i="2"/>
  <c r="T142" i="2"/>
  <c r="Q116" i="2"/>
  <c r="R116" i="2"/>
  <c r="Q111" i="2"/>
  <c r="R111" i="2"/>
  <c r="R150" i="2"/>
  <c r="Q124" i="2"/>
  <c r="R124" i="2"/>
  <c r="R122" i="2"/>
  <c r="R109" i="2"/>
  <c r="R144" i="2"/>
  <c r="S135" i="2"/>
  <c r="T135" i="2"/>
  <c r="T127" i="2"/>
  <c r="S112" i="2"/>
  <c r="T112" i="2"/>
  <c r="R107" i="2"/>
  <c r="Q107" i="2"/>
  <c r="S138" i="2"/>
  <c r="T138" i="2"/>
  <c r="Q129" i="2"/>
  <c r="R129" i="2"/>
  <c r="T125" i="2"/>
  <c r="S145" i="2"/>
  <c r="T145" i="2"/>
  <c r="S123" i="2"/>
  <c r="T123" i="2"/>
  <c r="R114" i="2"/>
  <c r="Q148" i="2"/>
  <c r="R148" i="2"/>
  <c r="Q140" i="2"/>
  <c r="R140" i="2"/>
  <c r="Q138" i="2"/>
  <c r="R138" i="2"/>
  <c r="R132" i="2"/>
  <c r="Q127" i="2"/>
  <c r="R127" i="2"/>
  <c r="T149" i="2"/>
  <c r="T143" i="2"/>
  <c r="T136" i="2"/>
  <c r="S136" i="2"/>
  <c r="T133" i="2"/>
  <c r="S131" i="2"/>
  <c r="T131" i="2"/>
  <c r="Q125" i="2"/>
  <c r="U125" i="2"/>
  <c r="R125" i="2"/>
  <c r="R145" i="2"/>
  <c r="S141" i="2"/>
  <c r="T141" i="2"/>
  <c r="T137" i="2"/>
  <c r="R123" i="2"/>
  <c r="Q110" i="2"/>
  <c r="R110" i="2"/>
  <c r="T139" i="2"/>
  <c r="T134" i="2"/>
  <c r="S150" i="2"/>
  <c r="T150" i="2"/>
  <c r="R143" i="2"/>
  <c r="R130" i="2"/>
  <c r="S126" i="2"/>
  <c r="T126" i="2"/>
  <c r="R118" i="2"/>
  <c r="Q108" i="2"/>
  <c r="U108" i="2"/>
  <c r="R108" i="2"/>
  <c r="T151" i="2"/>
  <c r="R120" i="2"/>
  <c r="R104" i="2"/>
  <c r="T93" i="2"/>
  <c r="R90" i="2"/>
  <c r="T79" i="2"/>
  <c r="Q76" i="2"/>
  <c r="R76" i="2"/>
  <c r="Q100" i="2"/>
  <c r="R100" i="2"/>
  <c r="R95" i="2"/>
  <c r="R88" i="2"/>
  <c r="Q86" i="2"/>
  <c r="R86" i="2"/>
  <c r="S69" i="2"/>
  <c r="T69" i="2"/>
  <c r="S65" i="2"/>
  <c r="V65" i="2"/>
  <c r="T65" i="2"/>
  <c r="R57" i="2"/>
  <c r="Q57" i="2"/>
  <c r="R98" i="2"/>
  <c r="T91" i="2"/>
  <c r="T84" i="2"/>
  <c r="S72" i="2"/>
  <c r="V72" i="2"/>
  <c r="T72" i="2"/>
  <c r="R64" i="2"/>
  <c r="Q93" i="2"/>
  <c r="R93" i="2"/>
  <c r="S77" i="2"/>
  <c r="T77" i="2"/>
  <c r="T101" i="2"/>
  <c r="T96" i="2"/>
  <c r="Q74" i="2"/>
  <c r="R74" i="2"/>
  <c r="Q62" i="2"/>
  <c r="R62" i="2"/>
  <c r="T89" i="2"/>
  <c r="Q79" i="2"/>
  <c r="R79" i="2"/>
  <c r="R72" i="2"/>
  <c r="T94" i="2"/>
  <c r="S75" i="2"/>
  <c r="T75" i="2"/>
  <c r="Q67" i="2"/>
  <c r="R67" i="2"/>
  <c r="T63" i="2"/>
  <c r="Q60" i="2"/>
  <c r="R60" i="2"/>
  <c r="S87" i="2"/>
  <c r="V87" i="2"/>
  <c r="R84" i="2"/>
  <c r="R82" i="2"/>
  <c r="Q70" i="2"/>
  <c r="U70" i="2"/>
  <c r="R70" i="2"/>
  <c r="S92" i="2"/>
  <c r="T92" i="2"/>
  <c r="T73" i="2"/>
  <c r="S68" i="2"/>
  <c r="T68" i="2"/>
  <c r="Q65" i="2"/>
  <c r="R65" i="2"/>
  <c r="T61" i="2"/>
  <c r="R99" i="2"/>
  <c r="Q94" i="2"/>
  <c r="R94" i="2"/>
  <c r="T81" i="2"/>
  <c r="S78" i="2"/>
  <c r="V78" i="2"/>
  <c r="T78" i="2"/>
  <c r="R63" i="2"/>
  <c r="T102" i="2"/>
  <c r="S102" i="2"/>
  <c r="V102" i="2"/>
  <c r="T100" i="2"/>
  <c r="S95" i="2"/>
  <c r="T95" i="2"/>
  <c r="T59" i="2"/>
  <c r="S98" i="2"/>
  <c r="V98" i="2"/>
  <c r="T98" i="2"/>
  <c r="T86" i="2"/>
  <c r="R71" i="2"/>
  <c r="Q61" i="2"/>
  <c r="R61" i="2"/>
  <c r="S88" i="2"/>
  <c r="V88" i="2"/>
  <c r="T88" i="2"/>
  <c r="R78" i="2"/>
  <c r="Q66" i="2"/>
  <c r="R66" i="2"/>
  <c r="T64" i="2"/>
  <c r="T90" i="2"/>
  <c r="R91" i="2"/>
  <c r="R52" i="2"/>
  <c r="T51" i="2"/>
  <c r="R47" i="2"/>
  <c r="T40" i="2"/>
  <c r="R45" i="2"/>
  <c r="R50" i="2"/>
  <c r="T46" i="2"/>
  <c r="R48" i="2"/>
  <c r="T41" i="2"/>
  <c r="R51" i="2"/>
  <c r="T44" i="2"/>
  <c r="R46" i="2"/>
  <c r="T42" i="2"/>
  <c r="R40" i="2"/>
  <c r="T43" i="2"/>
  <c r="R44" i="2"/>
  <c r="AJ100" i="1"/>
  <c r="AI100" i="1"/>
  <c r="AJ66" i="1"/>
  <c r="AJ64" i="1"/>
  <c r="AI64" i="1"/>
  <c r="AM64" i="1"/>
  <c r="AJ60" i="1"/>
  <c r="AI60" i="1"/>
  <c r="AJ88" i="1"/>
  <c r="AI88" i="1"/>
  <c r="AJ74" i="1"/>
  <c r="AI74" i="1"/>
  <c r="AJ72" i="1"/>
  <c r="AI72" i="1"/>
  <c r="AI96" i="1"/>
  <c r="AJ67" i="1"/>
  <c r="AI67" i="1"/>
  <c r="AL82" i="1"/>
  <c r="AK78" i="1"/>
  <c r="AI82" i="1"/>
  <c r="AJ80" i="1"/>
  <c r="AJ76" i="1"/>
  <c r="AM76" i="1"/>
  <c r="AI76" i="1"/>
  <c r="AK98" i="1"/>
  <c r="AK90" i="1"/>
  <c r="AK82" i="1"/>
  <c r="AK101" i="1"/>
  <c r="AK77" i="1"/>
  <c r="AK69" i="1"/>
  <c r="AK61" i="1"/>
  <c r="AI98" i="1"/>
  <c r="AJ82" i="1"/>
  <c r="AI66" i="1"/>
  <c r="AK83" i="1"/>
  <c r="AK67" i="1"/>
  <c r="AK59" i="1"/>
  <c r="AK94" i="1"/>
  <c r="AL78" i="1"/>
  <c r="AK62" i="1"/>
  <c r="AJ99" i="1"/>
  <c r="AJ91" i="1"/>
  <c r="AJ83" i="1"/>
  <c r="U333" i="2"/>
  <c r="U306" i="2"/>
  <c r="U317" i="2"/>
  <c r="U350" i="2"/>
  <c r="V334" i="2"/>
  <c r="AN486" i="1"/>
  <c r="AN482" i="1"/>
  <c r="AN478" i="1"/>
  <c r="AN500" i="1"/>
  <c r="AN496" i="1"/>
  <c r="AN492" i="1"/>
  <c r="AN488" i="1"/>
  <c r="V452" i="2"/>
  <c r="V478" i="2"/>
  <c r="U477" i="2"/>
  <c r="U473" i="2"/>
  <c r="U429" i="2"/>
  <c r="U369" i="2"/>
  <c r="V316" i="2"/>
  <c r="V312" i="2"/>
  <c r="U312" i="2"/>
  <c r="V332" i="2"/>
  <c r="U304" i="2"/>
  <c r="U339" i="2"/>
  <c r="V328" i="2"/>
  <c r="V250" i="2"/>
  <c r="V212" i="2"/>
  <c r="U280" i="2"/>
  <c r="U276" i="2"/>
  <c r="U271" i="2"/>
  <c r="U270" i="2"/>
  <c r="AM309" i="1"/>
  <c r="AM305" i="1"/>
  <c r="AO305" i="1"/>
  <c r="AP305" i="1"/>
  <c r="AN400" i="1"/>
  <c r="AN396" i="1"/>
  <c r="AN392" i="1"/>
  <c r="AN388" i="1"/>
  <c r="AN384" i="1"/>
  <c r="AN380" i="1"/>
  <c r="AN376" i="1"/>
  <c r="AN372" i="1"/>
  <c r="AN368" i="1"/>
  <c r="AN364" i="1"/>
  <c r="AN360" i="1"/>
  <c r="AN356" i="1"/>
  <c r="AM364" i="1"/>
  <c r="AM360" i="1"/>
  <c r="AM356" i="1"/>
  <c r="AO356" i="1"/>
  <c r="AP356" i="1"/>
  <c r="AN399" i="1"/>
  <c r="AN395" i="1"/>
  <c r="AN391" i="1"/>
  <c r="AN387" i="1"/>
  <c r="AN383" i="1"/>
  <c r="AN379" i="1"/>
  <c r="AN375" i="1"/>
  <c r="AN371" i="1"/>
  <c r="AN367" i="1"/>
  <c r="AN363" i="1"/>
  <c r="AN359" i="1"/>
  <c r="AN355" i="1"/>
  <c r="AO364" i="1"/>
  <c r="U484" i="2"/>
  <c r="W484" i="2"/>
  <c r="U480" i="2"/>
  <c r="U486" i="2"/>
  <c r="V454" i="2"/>
  <c r="U456" i="2"/>
  <c r="AM472" i="1"/>
  <c r="AM468" i="1"/>
  <c r="AM464" i="1"/>
  <c r="AM460" i="1"/>
  <c r="AM456" i="1"/>
  <c r="AN455" i="1"/>
  <c r="AM471" i="1"/>
  <c r="AM467" i="1"/>
  <c r="AM463" i="1"/>
  <c r="AO463" i="1"/>
  <c r="AP463" i="1"/>
  <c r="AM459" i="1"/>
  <c r="AO459" i="1"/>
  <c r="AP459" i="1"/>
  <c r="AM455" i="1"/>
  <c r="AO455" i="1"/>
  <c r="AN473" i="1"/>
  <c r="AN469" i="1"/>
  <c r="AN465" i="1"/>
  <c r="AN461" i="1"/>
  <c r="AN457" i="1"/>
  <c r="AN453" i="1"/>
  <c r="AN472" i="1"/>
  <c r="AO472" i="1"/>
  <c r="AP472" i="1"/>
  <c r="AN468" i="1"/>
  <c r="AO468" i="1"/>
  <c r="AP468" i="1"/>
  <c r="AN464" i="1"/>
  <c r="AO464" i="1"/>
  <c r="AP464" i="1"/>
  <c r="AN460" i="1"/>
  <c r="AN456" i="1"/>
  <c r="AO456" i="1"/>
  <c r="AP456" i="1"/>
  <c r="AF199" i="1"/>
  <c r="AG199" i="1"/>
  <c r="AH199" i="1"/>
  <c r="Q278" i="2"/>
  <c r="U278" i="2"/>
  <c r="R293" i="2"/>
  <c r="T122" i="2"/>
  <c r="T311" i="2"/>
  <c r="T76" i="2"/>
  <c r="T71" i="2"/>
  <c r="R83" i="2"/>
  <c r="R131" i="2"/>
  <c r="T119" i="2"/>
  <c r="R269" i="2"/>
  <c r="S119" i="2"/>
  <c r="R197" i="2"/>
  <c r="T333" i="2"/>
  <c r="R68" i="2"/>
  <c r="T83" i="2"/>
  <c r="T387" i="2"/>
  <c r="T242" i="2"/>
  <c r="Q347" i="2"/>
  <c r="U347" i="2"/>
  <c r="T378" i="2"/>
  <c r="R399" i="2"/>
  <c r="T479" i="2"/>
  <c r="R409" i="2"/>
  <c r="R87" i="2"/>
  <c r="R58" i="2"/>
  <c r="Q210" i="2"/>
  <c r="U210" i="2"/>
  <c r="T377" i="2"/>
  <c r="V377" i="2"/>
  <c r="R488" i="2"/>
  <c r="R121" i="2"/>
  <c r="R112" i="2"/>
  <c r="R331" i="2"/>
  <c r="Q488" i="2"/>
  <c r="U488" i="2"/>
  <c r="R184" i="2"/>
  <c r="T241" i="2"/>
  <c r="R214" i="2"/>
  <c r="R475" i="2"/>
  <c r="T462" i="2"/>
  <c r="R263" i="2"/>
  <c r="U263" i="2"/>
  <c r="T45" i="2"/>
  <c r="R97" i="2"/>
  <c r="R392" i="2"/>
  <c r="R303" i="2"/>
  <c r="T276" i="2"/>
  <c r="Q392" i="2"/>
  <c r="S46" i="2"/>
  <c r="V46" i="2" s="1"/>
  <c r="S51" i="2"/>
  <c r="V51" i="2" s="1"/>
  <c r="Q50" i="2"/>
  <c r="U50" i="2" s="1"/>
  <c r="S44" i="2"/>
  <c r="V44" i="2" s="1"/>
  <c r="Q51" i="2"/>
  <c r="U51" i="2" s="1"/>
  <c r="Q45" i="2"/>
  <c r="Q9" i="2"/>
  <c r="U9" i="2" s="1"/>
  <c r="U18" i="2"/>
  <c r="U194" i="2"/>
  <c r="Q200" i="2"/>
  <c r="U200" i="2"/>
  <c r="AJ200" i="1"/>
  <c r="AI200" i="1"/>
  <c r="Q199" i="2"/>
  <c r="U199" i="2"/>
  <c r="AJ199" i="1"/>
  <c r="AI199" i="1"/>
  <c r="AK200" i="1"/>
  <c r="AL200" i="1"/>
  <c r="U164" i="2"/>
  <c r="V167" i="2"/>
  <c r="V188" i="2"/>
  <c r="U165" i="2"/>
  <c r="V176" i="2"/>
  <c r="V426" i="2"/>
  <c r="U76" i="2"/>
  <c r="U107" i="2"/>
  <c r="U277" i="2"/>
  <c r="U439" i="2"/>
  <c r="U384" i="2"/>
  <c r="U451" i="2"/>
  <c r="W451" i="2"/>
  <c r="U392" i="2"/>
  <c r="U124" i="2"/>
  <c r="V248" i="2"/>
  <c r="U217" i="2"/>
  <c r="U211" i="2"/>
  <c r="V374" i="2"/>
  <c r="V95" i="2"/>
  <c r="U129" i="2"/>
  <c r="U177" i="2"/>
  <c r="U161" i="2"/>
  <c r="U269" i="2"/>
  <c r="U352" i="2"/>
  <c r="U66" i="2"/>
  <c r="U60" i="2"/>
  <c r="U86" i="2"/>
  <c r="U111" i="2"/>
  <c r="V307" i="2"/>
  <c r="U395" i="2"/>
  <c r="U448" i="2"/>
  <c r="U112" i="2"/>
  <c r="U79" i="2"/>
  <c r="V77" i="2"/>
  <c r="U113" i="2"/>
  <c r="U184" i="2"/>
  <c r="U246" i="2"/>
  <c r="V268" i="2"/>
  <c r="V380" i="2"/>
  <c r="U57" i="2"/>
  <c r="U87" i="2"/>
  <c r="U148" i="2"/>
  <c r="V182" i="2"/>
  <c r="U233" i="2"/>
  <c r="V242" i="2"/>
  <c r="V259" i="2"/>
  <c r="V298" i="2"/>
  <c r="V119" i="2"/>
  <c r="V302" i="2"/>
  <c r="V138" i="2"/>
  <c r="V325" i="2"/>
  <c r="V216" i="2"/>
  <c r="U127" i="2"/>
  <c r="U116" i="2"/>
  <c r="V161" i="2"/>
  <c r="V227" i="2"/>
  <c r="V207" i="2"/>
  <c r="V254" i="2"/>
  <c r="V310" i="2"/>
  <c r="V413" i="2"/>
  <c r="V131" i="2"/>
  <c r="V124" i="2"/>
  <c r="W124" i="2"/>
  <c r="X124" i="2"/>
  <c r="U195" i="2"/>
  <c r="V249" i="2"/>
  <c r="U367" i="2"/>
  <c r="V480" i="2"/>
  <c r="U501" i="2"/>
  <c r="V150" i="2"/>
  <c r="U279" i="2"/>
  <c r="W279" i="2"/>
  <c r="V395" i="2"/>
  <c r="V404" i="2"/>
  <c r="U94" i="2"/>
  <c r="U65" i="2"/>
  <c r="U67" i="2"/>
  <c r="U62" i="2"/>
  <c r="U229" i="2"/>
  <c r="V112" i="2"/>
  <c r="W112" i="2"/>
  <c r="X112" i="2"/>
  <c r="U128" i="2"/>
  <c r="U97" i="2"/>
  <c r="V68" i="2"/>
  <c r="V75" i="2"/>
  <c r="U74" i="2"/>
  <c r="U100" i="2"/>
  <c r="V122" i="2"/>
  <c r="U139" i="2"/>
  <c r="V172" i="2"/>
  <c r="U416" i="2"/>
  <c r="U426" i="2"/>
  <c r="V76" i="2"/>
  <c r="W76" i="2"/>
  <c r="X76" i="2"/>
  <c r="V267" i="2"/>
  <c r="U281" i="2"/>
  <c r="U397" i="2"/>
  <c r="U158" i="2"/>
  <c r="U226" i="2"/>
  <c r="U286" i="2"/>
  <c r="U265" i="2"/>
  <c r="W480" i="2"/>
  <c r="V126" i="2"/>
  <c r="U140" i="2"/>
  <c r="V135" i="2"/>
  <c r="U126" i="2"/>
  <c r="V181" i="2"/>
  <c r="V336" i="2"/>
  <c r="R43" i="2"/>
  <c r="Q92" i="2"/>
  <c r="Q461" i="2"/>
  <c r="R334" i="2"/>
  <c r="R134" i="2"/>
  <c r="T194" i="2"/>
  <c r="R294" i="2"/>
  <c r="T313" i="2"/>
  <c r="T165" i="2"/>
  <c r="S286" i="2"/>
  <c r="V286" i="2"/>
  <c r="W286" i="2"/>
  <c r="X286" i="2"/>
  <c r="R115" i="2"/>
  <c r="Q115" i="2"/>
  <c r="T400" i="2"/>
  <c r="T381" i="2"/>
  <c r="R142" i="2"/>
  <c r="T286" i="2"/>
  <c r="Q360" i="2"/>
  <c r="R360" i="2"/>
  <c r="R461" i="2"/>
  <c r="T169" i="2"/>
  <c r="S169" i="2"/>
  <c r="V169" i="2"/>
  <c r="S213" i="2"/>
  <c r="T213" i="2"/>
  <c r="Q325" i="2"/>
  <c r="R325" i="2"/>
  <c r="R458" i="2"/>
  <c r="R452" i="2"/>
  <c r="R32" i="2"/>
  <c r="T67" i="2"/>
  <c r="R489" i="2"/>
  <c r="Q489" i="2"/>
  <c r="R454" i="2"/>
  <c r="Q258" i="2"/>
  <c r="R258" i="2"/>
  <c r="T47" i="2"/>
  <c r="T48" i="2"/>
  <c r="R89" i="2"/>
  <c r="T80" i="2"/>
  <c r="T62" i="2"/>
  <c r="T39" i="2"/>
  <c r="R250" i="2"/>
  <c r="R389" i="2"/>
  <c r="Q389" i="2"/>
  <c r="U389" i="2"/>
  <c r="R326" i="2"/>
  <c r="AJ68" i="1"/>
  <c r="Q68" i="2"/>
  <c r="U68" i="2"/>
  <c r="R240" i="2"/>
  <c r="Q377" i="2"/>
  <c r="R377" i="2"/>
  <c r="T324" i="2"/>
  <c r="T450" i="2"/>
  <c r="R13" i="2"/>
  <c r="R152" i="2"/>
  <c r="R222" i="2"/>
  <c r="Q310" i="2"/>
  <c r="R310" i="2"/>
  <c r="S224" i="2"/>
  <c r="T224" i="2"/>
  <c r="AJ85" i="1"/>
  <c r="R85" i="2"/>
  <c r="T178" i="2"/>
  <c r="R419" i="2"/>
  <c r="Q77" i="2"/>
  <c r="R77" i="2"/>
  <c r="S137" i="2"/>
  <c r="V137" i="2"/>
  <c r="T82" i="2"/>
  <c r="T49" i="2"/>
  <c r="Q311" i="2"/>
  <c r="S140" i="2"/>
  <c r="T140" i="2"/>
  <c r="R410" i="2"/>
  <c r="T263" i="2"/>
  <c r="S376" i="2"/>
  <c r="T376" i="2"/>
  <c r="S193" i="2"/>
  <c r="T193" i="2"/>
  <c r="R328" i="2"/>
  <c r="S405" i="2"/>
  <c r="T405" i="2"/>
  <c r="Q287" i="2"/>
  <c r="U287" i="2"/>
  <c r="R483" i="2"/>
  <c r="T331" i="2"/>
  <c r="S384" i="2"/>
  <c r="V384" i="2"/>
  <c r="W384" i="2"/>
  <c r="X384" i="2"/>
  <c r="R311" i="2"/>
  <c r="Q81" i="2"/>
  <c r="R81" i="2"/>
  <c r="R382" i="2"/>
  <c r="Q196" i="2"/>
  <c r="R196" i="2"/>
  <c r="Q103" i="2"/>
  <c r="R103" i="2"/>
  <c r="Q292" i="2"/>
  <c r="U292" i="2"/>
  <c r="AI80" i="1"/>
  <c r="R80" i="2"/>
  <c r="Q71" i="2"/>
  <c r="U71" i="2"/>
  <c r="Q99" i="2"/>
  <c r="U99" i="2"/>
  <c r="S73" i="2"/>
  <c r="V73" i="2"/>
  <c r="S63" i="2"/>
  <c r="V63" i="2"/>
  <c r="Q123" i="2"/>
  <c r="U123" i="2"/>
  <c r="Q114" i="2"/>
  <c r="U114" i="2"/>
  <c r="Q150" i="2"/>
  <c r="U150" i="2"/>
  <c r="Q141" i="2"/>
  <c r="U141" i="2"/>
  <c r="S189" i="2"/>
  <c r="V189" i="2"/>
  <c r="Q213" i="2"/>
  <c r="U213" i="2"/>
  <c r="Q227" i="2"/>
  <c r="U227" i="2"/>
  <c r="Q244" i="2"/>
  <c r="U244" i="2"/>
  <c r="Q300" i="2"/>
  <c r="U300" i="2"/>
  <c r="Q327" i="2"/>
  <c r="S333" i="2"/>
  <c r="V333" i="2"/>
  <c r="Q346" i="2"/>
  <c r="U346" i="2"/>
  <c r="S385" i="2"/>
  <c r="V385" i="2"/>
  <c r="S355" i="2"/>
  <c r="V355" i="2"/>
  <c r="S371" i="2"/>
  <c r="V371" i="2"/>
  <c r="S409" i="2"/>
  <c r="V409" i="2"/>
  <c r="S387" i="2"/>
  <c r="V387" i="2"/>
  <c r="Q399" i="2"/>
  <c r="U399" i="2"/>
  <c r="S415" i="2"/>
  <c r="V415" i="2"/>
  <c r="Q272" i="2"/>
  <c r="U272" i="2"/>
  <c r="Q55" i="2"/>
  <c r="Q375" i="2"/>
  <c r="U375" i="2"/>
  <c r="Q341" i="2"/>
  <c r="U341" i="2"/>
  <c r="S486" i="2"/>
  <c r="V486" i="2"/>
  <c r="W486" i="2"/>
  <c r="X486" i="2"/>
  <c r="S474" i="2"/>
  <c r="V474" i="2"/>
  <c r="S458" i="2"/>
  <c r="V458" i="2"/>
  <c r="Q35" i="2"/>
  <c r="U35" i="2" s="1"/>
  <c r="Q404" i="2"/>
  <c r="U404" i="2"/>
  <c r="Q75" i="2"/>
  <c r="AJ96" i="1"/>
  <c r="R96" i="2"/>
  <c r="U96" i="2"/>
  <c r="S86" i="2"/>
  <c r="V86" i="2"/>
  <c r="W86" i="2"/>
  <c r="X86" i="2"/>
  <c r="AK91" i="1"/>
  <c r="S91" i="2"/>
  <c r="V91" i="2"/>
  <c r="AK93" i="1"/>
  <c r="S93" i="2"/>
  <c r="V93" i="2"/>
  <c r="Q178" i="2"/>
  <c r="U178" i="2"/>
  <c r="Q198" i="2"/>
  <c r="U198" i="2"/>
  <c r="Q215" i="2"/>
  <c r="U215" i="2"/>
  <c r="S210" i="2"/>
  <c r="V210" i="2"/>
  <c r="Q299" i="2"/>
  <c r="U299" i="2"/>
  <c r="S326" i="2"/>
  <c r="V326" i="2"/>
  <c r="Q363" i="2"/>
  <c r="U363" i="2"/>
  <c r="V356" i="2"/>
  <c r="Q415" i="2"/>
  <c r="U415" i="2"/>
  <c r="S419" i="2"/>
  <c r="V419" i="2"/>
  <c r="Q411" i="2"/>
  <c r="U411" i="2"/>
  <c r="Q490" i="2"/>
  <c r="R490" i="2"/>
  <c r="Q498" i="2"/>
  <c r="U498" i="2"/>
  <c r="Q462" i="2"/>
  <c r="U462" i="2"/>
  <c r="Q425" i="2"/>
  <c r="S309" i="2"/>
  <c r="V309" i="2"/>
  <c r="S457" i="2"/>
  <c r="Q371" i="2"/>
  <c r="U371" i="2"/>
  <c r="Q453" i="2"/>
  <c r="U453" i="2"/>
  <c r="Q209" i="2"/>
  <c r="U209" i="2"/>
  <c r="S305" i="2"/>
  <c r="V305" i="2"/>
  <c r="Q136" i="2"/>
  <c r="U256" i="2"/>
  <c r="S431" i="2"/>
  <c r="V431" i="2"/>
  <c r="Q418" i="2"/>
  <c r="U418" i="2"/>
  <c r="Q355" i="2"/>
  <c r="S418" i="2"/>
  <c r="V418" i="2"/>
  <c r="S271" i="2"/>
  <c r="V271" i="2"/>
  <c r="W271" i="2"/>
  <c r="X271" i="2"/>
  <c r="AJ147" i="1"/>
  <c r="R147" i="2"/>
  <c r="U260" i="2"/>
  <c r="S391" i="2"/>
  <c r="Q459" i="2"/>
  <c r="U459" i="2"/>
  <c r="Q85" i="2"/>
  <c r="U85" i="2"/>
  <c r="Q241" i="2"/>
  <c r="U241" i="2"/>
  <c r="Q54" i="2"/>
  <c r="S240" i="2"/>
  <c r="V240" i="2"/>
  <c r="S306" i="2"/>
  <c r="V306" i="2"/>
  <c r="W306" i="2"/>
  <c r="X306" i="2"/>
  <c r="Q386" i="2"/>
  <c r="U386" i="2"/>
  <c r="Q374" i="2"/>
  <c r="U374" i="2"/>
  <c r="Q225" i="2"/>
  <c r="U225" i="2"/>
  <c r="Q59" i="2"/>
  <c r="S42" i="2"/>
  <c r="Q52" i="2"/>
  <c r="U52" i="2"/>
  <c r="AJ101" i="1"/>
  <c r="R101" i="2"/>
  <c r="S81" i="2"/>
  <c r="V81" i="2"/>
  <c r="Q58" i="2"/>
  <c r="U58" i="2"/>
  <c r="Q98" i="2"/>
  <c r="U98" i="2"/>
  <c r="S134" i="2"/>
  <c r="V134" i="2"/>
  <c r="Q132" i="2"/>
  <c r="U132" i="2"/>
  <c r="Q144" i="2"/>
  <c r="U144" i="2"/>
  <c r="S148" i="2"/>
  <c r="V148" i="2"/>
  <c r="W148" i="2"/>
  <c r="X148" i="2"/>
  <c r="Q160" i="2"/>
  <c r="U160" i="2"/>
  <c r="Q218" i="2"/>
  <c r="U218" i="2"/>
  <c r="Q214" i="2"/>
  <c r="U214" i="2"/>
  <c r="Q296" i="2"/>
  <c r="U296" i="2"/>
  <c r="Q293" i="2"/>
  <c r="U293" i="2"/>
  <c r="S283" i="2"/>
  <c r="V283" i="2"/>
  <c r="Q330" i="2"/>
  <c r="U330" i="2"/>
  <c r="S314" i="2"/>
  <c r="V314" i="2"/>
  <c r="Q366" i="2"/>
  <c r="U366" i="2"/>
  <c r="S421" i="2"/>
  <c r="V421" i="2"/>
  <c r="Q432" i="2"/>
  <c r="U432" i="2"/>
  <c r="S492" i="2"/>
  <c r="V492" i="2"/>
  <c r="Q478" i="2"/>
  <c r="U478" i="2"/>
  <c r="S211" i="2"/>
  <c r="V211" i="2"/>
  <c r="W211" i="2"/>
  <c r="X211" i="2"/>
  <c r="S378" i="2"/>
  <c r="V378" i="2"/>
  <c r="S275" i="2"/>
  <c r="V275" i="2"/>
  <c r="S360" i="2"/>
  <c r="Q207" i="2"/>
  <c r="U207" i="2"/>
  <c r="Q305" i="2"/>
  <c r="U305" i="2"/>
  <c r="S488" i="2"/>
  <c r="V488" i="2"/>
  <c r="S487" i="2"/>
  <c r="V487" i="2"/>
  <c r="Q391" i="2"/>
  <c r="U391" i="2"/>
  <c r="Q259" i="2"/>
  <c r="U259" i="2"/>
  <c r="S255" i="2"/>
  <c r="V255" i="2"/>
  <c r="Q455" i="2"/>
  <c r="U455" i="2"/>
  <c r="Q80" i="2"/>
  <c r="R38" i="2"/>
  <c r="S100" i="2"/>
  <c r="V100" i="2"/>
  <c r="W100" i="2"/>
  <c r="X100" i="2"/>
  <c r="Q82" i="2"/>
  <c r="U82" i="2"/>
  <c r="Q64" i="2"/>
  <c r="U64" i="2"/>
  <c r="Q88" i="2"/>
  <c r="U88" i="2"/>
  <c r="S79" i="2"/>
  <c r="V79" i="2"/>
  <c r="W79" i="2"/>
  <c r="X79" i="2"/>
  <c r="Q118" i="2"/>
  <c r="U118" i="2"/>
  <c r="S133" i="2"/>
  <c r="V133" i="2"/>
  <c r="Q131" i="2"/>
  <c r="U131" i="2"/>
  <c r="S185" i="2"/>
  <c r="V185" i="2"/>
  <c r="Q176" i="2"/>
  <c r="U176" i="2"/>
  <c r="Q180" i="2"/>
  <c r="U180" i="2"/>
  <c r="S191" i="2"/>
  <c r="V191" i="2"/>
  <c r="Q174" i="2"/>
  <c r="U174" i="2"/>
  <c r="S179" i="2"/>
  <c r="V179" i="2"/>
  <c r="Q248" i="2"/>
  <c r="U248" i="2"/>
  <c r="Q236" i="2"/>
  <c r="U236" i="2"/>
  <c r="Q252" i="2"/>
  <c r="U252" i="2"/>
  <c r="S266" i="2"/>
  <c r="V266" i="2"/>
  <c r="Q331" i="2"/>
  <c r="U331" i="2"/>
  <c r="S390" i="2"/>
  <c r="V390" i="2"/>
  <c r="Q379" i="2"/>
  <c r="U379" i="2"/>
  <c r="S406" i="2"/>
  <c r="V406" i="2"/>
  <c r="S414" i="2"/>
  <c r="V414" i="2"/>
  <c r="Q493" i="2"/>
  <c r="U493" i="2"/>
  <c r="Q343" i="2"/>
  <c r="Q191" i="2"/>
  <c r="U191" i="2"/>
  <c r="S470" i="2"/>
  <c r="Q274" i="2"/>
  <c r="U274" i="2"/>
  <c r="Q324" i="2"/>
  <c r="U324" i="2"/>
  <c r="Q309" i="2"/>
  <c r="U309" i="2"/>
  <c r="Q39" i="2"/>
  <c r="Q474" i="2"/>
  <c r="U474" i="2"/>
  <c r="S287" i="2"/>
  <c r="V287" i="2"/>
  <c r="Q38" i="2"/>
  <c r="S272" i="2"/>
  <c r="V272" i="2"/>
  <c r="AJ59" i="1"/>
  <c r="R59" i="2"/>
  <c r="AJ54" i="1"/>
  <c r="R54" i="2"/>
  <c r="S276" i="2"/>
  <c r="V276" i="2"/>
  <c r="W276" i="2"/>
  <c r="X276" i="2"/>
  <c r="S241" i="2"/>
  <c r="V241" i="2"/>
  <c r="S462" i="2"/>
  <c r="V462" i="2"/>
  <c r="Q385" i="2"/>
  <c r="U385" i="2"/>
  <c r="Q359" i="2"/>
  <c r="U359" i="2"/>
  <c r="Q147" i="2"/>
  <c r="U147" i="2"/>
  <c r="S205" i="2"/>
  <c r="V205" i="2"/>
  <c r="S258" i="2"/>
  <c r="V258" i="2"/>
  <c r="Q44" i="2"/>
  <c r="U44" i="2" s="1"/>
  <c r="Q169" i="2"/>
  <c r="U169" i="2"/>
  <c r="S321" i="2"/>
  <c r="V321" i="2"/>
  <c r="S322" i="2"/>
  <c r="V322" i="2"/>
  <c r="S288" i="2"/>
  <c r="V288" i="2"/>
  <c r="R39" i="2"/>
  <c r="S47" i="2"/>
  <c r="AJ75" i="1"/>
  <c r="R75" i="2"/>
  <c r="Q78" i="2"/>
  <c r="U78" i="2"/>
  <c r="S83" i="2"/>
  <c r="V83" i="2"/>
  <c r="S61" i="2"/>
  <c r="V61" i="2"/>
  <c r="S139" i="2"/>
  <c r="V139" i="2"/>
  <c r="W139" i="2"/>
  <c r="X139" i="2"/>
  <c r="Q109" i="2"/>
  <c r="U109" i="2"/>
  <c r="S187" i="2"/>
  <c r="V187" i="2"/>
  <c r="Q182" i="2"/>
  <c r="U182" i="2"/>
  <c r="Q228" i="2"/>
  <c r="U228" i="2"/>
  <c r="Q245" i="2"/>
  <c r="U245" i="2"/>
  <c r="Q242" i="2"/>
  <c r="U242" i="2"/>
  <c r="Q268" i="2"/>
  <c r="U268" i="2"/>
  <c r="Q320" i="2"/>
  <c r="U320" i="2"/>
  <c r="Q344" i="2"/>
  <c r="U344" i="2"/>
  <c r="Q318" i="2"/>
  <c r="U318" i="2"/>
  <c r="Q496" i="2"/>
  <c r="U496" i="2"/>
  <c r="S464" i="2"/>
  <c r="V464" i="2"/>
  <c r="R481" i="2"/>
  <c r="Q119" i="2"/>
  <c r="U119" i="2"/>
  <c r="Q238" i="2"/>
  <c r="U238" i="2"/>
  <c r="S222" i="2"/>
  <c r="V222" i="2"/>
  <c r="S274" i="2"/>
  <c r="V274" i="2"/>
  <c r="S174" i="2"/>
  <c r="V174" i="2"/>
  <c r="Q323" i="2"/>
  <c r="U323" i="2"/>
  <c r="Q186" i="2"/>
  <c r="S223" i="2"/>
  <c r="V223" i="2"/>
  <c r="AL38" i="1"/>
  <c r="S38" i="2"/>
  <c r="V38" i="2" s="1"/>
  <c r="W38" i="2" s="1"/>
  <c r="X38" i="2" s="1"/>
  <c r="AJ84" i="1"/>
  <c r="Q84" i="2"/>
  <c r="U84" i="2"/>
  <c r="AJ90" i="1"/>
  <c r="Q90" i="2"/>
  <c r="U90" i="2"/>
  <c r="AJ136" i="1"/>
  <c r="R136" i="2"/>
  <c r="S317" i="2"/>
  <c r="S471" i="2"/>
  <c r="V471" i="2"/>
  <c r="Q170" i="2"/>
  <c r="U170" i="2"/>
  <c r="Q187" i="2"/>
  <c r="U187" i="2"/>
  <c r="S257" i="2"/>
  <c r="V257" i="2"/>
  <c r="Q43" i="2"/>
  <c r="U43" i="2" s="1"/>
  <c r="W43" i="2" s="1"/>
  <c r="X43" i="2" s="1"/>
  <c r="Q104" i="2"/>
  <c r="U104" i="2"/>
  <c r="S74" i="2"/>
  <c r="Q290" i="2"/>
  <c r="U290" i="2"/>
  <c r="Q153" i="2"/>
  <c r="U153" i="2"/>
  <c r="S41" i="2"/>
  <c r="V41" i="2" s="1"/>
  <c r="S59" i="2"/>
  <c r="V59" i="2"/>
  <c r="S94" i="2"/>
  <c r="V94" i="2"/>
  <c r="W94" i="2"/>
  <c r="X94" i="2"/>
  <c r="S96" i="2"/>
  <c r="V96" i="2"/>
  <c r="Q95" i="2"/>
  <c r="U95" i="2"/>
  <c r="Q145" i="2"/>
  <c r="U145" i="2"/>
  <c r="S125" i="2"/>
  <c r="V125" i="2"/>
  <c r="Q122" i="2"/>
  <c r="U122" i="2"/>
  <c r="Q193" i="2"/>
  <c r="U193" i="2"/>
  <c r="S195" i="2"/>
  <c r="V195" i="2"/>
  <c r="W195" i="2"/>
  <c r="X195" i="2"/>
  <c r="S246" i="2"/>
  <c r="V246" i="2"/>
  <c r="W246" i="2"/>
  <c r="X246" i="2"/>
  <c r="Q234" i="2"/>
  <c r="U234" i="2"/>
  <c r="S311" i="2"/>
  <c r="V311" i="2"/>
  <c r="Q398" i="2"/>
  <c r="U398" i="2"/>
  <c r="S438" i="2"/>
  <c r="V438" i="2"/>
  <c r="Q406" i="2"/>
  <c r="U406" i="2"/>
  <c r="Q427" i="2"/>
  <c r="U427" i="2"/>
  <c r="S436" i="2"/>
  <c r="V436" i="2"/>
  <c r="S412" i="2"/>
  <c r="V412" i="2"/>
  <c r="Q447" i="2"/>
  <c r="U447" i="2"/>
  <c r="Q482" i="2"/>
  <c r="U482" i="2"/>
  <c r="Q253" i="2"/>
  <c r="U253" i="2"/>
  <c r="Q387" i="2"/>
  <c r="U387" i="2"/>
  <c r="Q120" i="2"/>
  <c r="U120" i="2"/>
  <c r="Q471" i="2"/>
  <c r="U471" i="2"/>
  <c r="Q275" i="2"/>
  <c r="U275" i="2"/>
  <c r="Q308" i="2"/>
  <c r="U308" i="2"/>
  <c r="S490" i="2"/>
  <c r="V490" i="2"/>
  <c r="S489" i="2"/>
  <c r="V489" i="2"/>
  <c r="Q358" i="2"/>
  <c r="U358" i="2"/>
  <c r="S284" i="2"/>
  <c r="V284" i="2"/>
  <c r="Q357" i="2"/>
  <c r="U357" i="2"/>
  <c r="T463" i="2"/>
  <c r="Q224" i="2"/>
  <c r="U224" i="2"/>
  <c r="S200" i="2"/>
  <c r="V200" i="2"/>
  <c r="S352" i="2"/>
  <c r="V352" i="2"/>
  <c r="W352" i="2"/>
  <c r="X352" i="2"/>
  <c r="Q154" i="2"/>
  <c r="U154" i="2"/>
  <c r="Q291" i="2"/>
  <c r="U291" i="2"/>
  <c r="Q171" i="2"/>
  <c r="U171" i="2"/>
  <c r="S146" i="2"/>
  <c r="Q403" i="2"/>
  <c r="U403" i="2"/>
  <c r="AJ41" i="1"/>
  <c r="Q41" i="2"/>
  <c r="U41" i="2" s="1"/>
  <c r="S40" i="2"/>
  <c r="V40" i="2" s="1"/>
  <c r="AJ55" i="1"/>
  <c r="R55" i="2"/>
  <c r="Q63" i="2"/>
  <c r="U63" i="2"/>
  <c r="Q72" i="2"/>
  <c r="U72" i="2"/>
  <c r="S101" i="2"/>
  <c r="V101" i="2"/>
  <c r="Q130" i="2"/>
  <c r="U130" i="2"/>
  <c r="S143" i="2"/>
  <c r="V143" i="2"/>
  <c r="S127" i="2"/>
  <c r="V127" i="2"/>
  <c r="W127" i="2"/>
  <c r="X127" i="2"/>
  <c r="S132" i="2"/>
  <c r="V132" i="2"/>
  <c r="S163" i="2"/>
  <c r="V163" i="2"/>
  <c r="Q162" i="2"/>
  <c r="U162" i="2"/>
  <c r="Q179" i="2"/>
  <c r="U179" i="2"/>
  <c r="Q197" i="2"/>
  <c r="U197" i="2"/>
  <c r="Q192" i="2"/>
  <c r="U192" i="2"/>
  <c r="S251" i="2"/>
  <c r="V251" i="2"/>
  <c r="Q212" i="2"/>
  <c r="U212" i="2"/>
  <c r="S420" i="2"/>
  <c r="V420" i="2"/>
  <c r="S358" i="2"/>
  <c r="V358" i="2"/>
  <c r="Q362" i="2"/>
  <c r="U362" i="2"/>
  <c r="S66" i="2"/>
  <c r="V485" i="2"/>
  <c r="S168" i="2"/>
  <c r="V168" i="2"/>
  <c r="S43" i="2"/>
  <c r="V43" i="2"/>
  <c r="S190" i="2"/>
  <c r="V190" i="2"/>
  <c r="Q208" i="2"/>
  <c r="U208" i="2"/>
  <c r="S90" i="2"/>
  <c r="V90" i="2"/>
  <c r="S473" i="2"/>
  <c r="V473" i="2"/>
  <c r="W473" i="2"/>
  <c r="X473" i="2"/>
  <c r="AJ48" i="1"/>
  <c r="Q48" i="2"/>
  <c r="U48" i="2"/>
  <c r="AK74" i="1"/>
  <c r="T74" i="2"/>
  <c r="V209" i="2"/>
  <c r="V225" i="2"/>
  <c r="U264" i="2"/>
  <c r="S453" i="2"/>
  <c r="S463" i="2"/>
  <c r="V463" i="2"/>
  <c r="Q394" i="2"/>
  <c r="S375" i="2"/>
  <c r="V375" i="2"/>
  <c r="S265" i="2"/>
  <c r="V265" i="2"/>
  <c r="W265" i="2"/>
  <c r="X265" i="2"/>
  <c r="S89" i="2"/>
  <c r="V89" i="2"/>
  <c r="Q457" i="2"/>
  <c r="U457" i="2"/>
  <c r="Q434" i="2"/>
  <c r="U434" i="2"/>
  <c r="S221" i="2"/>
  <c r="V221" i="2"/>
  <c r="Q421" i="2"/>
  <c r="Q91" i="2"/>
  <c r="U91" i="2"/>
  <c r="S273" i="2"/>
  <c r="Q354" i="2"/>
  <c r="U354" i="2"/>
  <c r="S151" i="2"/>
  <c r="V151" i="2"/>
  <c r="Q314" i="2"/>
  <c r="U314" i="2"/>
  <c r="Q467" i="2"/>
  <c r="Q428" i="2"/>
  <c r="U428" i="2"/>
  <c r="Q353" i="2"/>
  <c r="U353" i="2"/>
  <c r="Q101" i="2"/>
  <c r="U101" i="2"/>
  <c r="S432" i="2"/>
  <c r="S45" i="2"/>
  <c r="Q47" i="2"/>
  <c r="U47" i="2" s="1"/>
  <c r="S64" i="2"/>
  <c r="V64" i="2"/>
  <c r="S71" i="2"/>
  <c r="V71" i="2"/>
  <c r="S84" i="2"/>
  <c r="V84" i="2"/>
  <c r="Q83" i="2"/>
  <c r="U83" i="2"/>
  <c r="Q143" i="2"/>
  <c r="U143" i="2"/>
  <c r="S149" i="2"/>
  <c r="V149" i="2"/>
  <c r="Q137" i="2"/>
  <c r="U137" i="2"/>
  <c r="Q167" i="2"/>
  <c r="U167" i="2"/>
  <c r="Q173" i="2"/>
  <c r="U173" i="2"/>
  <c r="Q156" i="2"/>
  <c r="U156" i="2"/>
  <c r="S245" i="2"/>
  <c r="V245" i="2"/>
  <c r="Q283" i="2"/>
  <c r="U283" i="2"/>
  <c r="Q285" i="2"/>
  <c r="U285" i="2"/>
  <c r="Q345" i="2"/>
  <c r="U345" i="2"/>
  <c r="S350" i="2"/>
  <c r="V350" i="2"/>
  <c r="Q316" i="2"/>
  <c r="U316" i="2"/>
  <c r="S373" i="2"/>
  <c r="V373" i="2"/>
  <c r="Q423" i="2"/>
  <c r="U423" i="2"/>
  <c r="Q409" i="2"/>
  <c r="U409" i="2"/>
  <c r="S479" i="2"/>
  <c r="V479" i="2"/>
  <c r="S379" i="2"/>
  <c r="V379" i="2"/>
  <c r="Q435" i="2"/>
  <c r="U435" i="2"/>
  <c r="Q475" i="2"/>
  <c r="U475" i="2"/>
  <c r="S186" i="2"/>
  <c r="V186" i="2"/>
  <c r="Q390" i="2"/>
  <c r="U390" i="2"/>
  <c r="S206" i="2"/>
  <c r="V206" i="2"/>
  <c r="Q445" i="2"/>
  <c r="Q40" i="2"/>
  <c r="U40" i="2" s="1"/>
  <c r="Q370" i="2"/>
  <c r="U370" i="2"/>
  <c r="Q254" i="2"/>
  <c r="U254" i="2"/>
  <c r="R168" i="2"/>
  <c r="R159" i="2"/>
  <c r="T183" i="2"/>
  <c r="T469" i="2"/>
  <c r="S469" i="2"/>
  <c r="T410" i="2"/>
  <c r="S433" i="2"/>
  <c r="V433" i="2"/>
  <c r="T281" i="2"/>
  <c r="T273" i="2"/>
  <c r="T256" i="2"/>
  <c r="T243" i="2"/>
  <c r="T230" i="2"/>
  <c r="T197" i="2"/>
  <c r="T162" i="2"/>
  <c r="T184" i="2"/>
  <c r="T128" i="2"/>
  <c r="S99" i="2"/>
  <c r="T97" i="2"/>
  <c r="T432" i="2"/>
  <c r="S435" i="2"/>
  <c r="V435" i="2"/>
  <c r="T398" i="2"/>
  <c r="T233" i="2"/>
  <c r="S233" i="2"/>
  <c r="V233" i="2"/>
  <c r="W233" i="2"/>
  <c r="X233" i="2"/>
  <c r="T214" i="2"/>
  <c r="S204" i="2"/>
  <c r="V204" i="2"/>
  <c r="T208" i="2"/>
  <c r="T171" i="2"/>
  <c r="S202" i="2"/>
  <c r="V202" i="2"/>
  <c r="T173" i="2"/>
  <c r="S180" i="2"/>
  <c r="V180" i="2"/>
  <c r="AK86" i="1"/>
  <c r="Q468" i="2"/>
  <c r="Q469" i="2"/>
  <c r="U469" i="2"/>
  <c r="R464" i="2"/>
  <c r="R468" i="2"/>
  <c r="R444" i="2"/>
  <c r="Q444" i="2"/>
  <c r="U444" i="2"/>
  <c r="Q419" i="2"/>
  <c r="U419" i="2"/>
  <c r="Q420" i="2"/>
  <c r="U420" i="2"/>
  <c r="R417" i="2"/>
  <c r="Q449" i="2"/>
  <c r="U449" i="2"/>
  <c r="R433" i="2"/>
  <c r="R445" i="2"/>
  <c r="Q438" i="2"/>
  <c r="U438" i="2"/>
  <c r="R421" i="2"/>
  <c r="R368" i="2"/>
  <c r="R394" i="2"/>
  <c r="R335" i="2"/>
  <c r="R297" i="2"/>
  <c r="Q289" i="2"/>
  <c r="U289" i="2"/>
  <c r="R266" i="2"/>
  <c r="Q257" i="2"/>
  <c r="U257" i="2"/>
  <c r="R255" i="2"/>
  <c r="R302" i="2"/>
  <c r="Q302" i="2"/>
  <c r="R221" i="2"/>
  <c r="R203" i="2"/>
  <c r="R235" i="2"/>
  <c r="AI92" i="1"/>
  <c r="AI84" i="1"/>
  <c r="AM84" i="1"/>
  <c r="Q36" i="2"/>
  <c r="U36" i="2" s="1"/>
  <c r="R34" i="2"/>
  <c r="R3" i="2"/>
  <c r="AI40" i="1"/>
  <c r="Q16" i="2"/>
  <c r="AJ58" i="1"/>
  <c r="Q388" i="2"/>
  <c r="U388" i="2"/>
  <c r="AM82" i="1"/>
  <c r="AM96" i="1"/>
  <c r="AM74" i="1"/>
  <c r="Q452" i="2"/>
  <c r="U452" i="2"/>
  <c r="AN82" i="1"/>
  <c r="AK75" i="1"/>
  <c r="Q205" i="2"/>
  <c r="U205" i="2"/>
  <c r="S468" i="2"/>
  <c r="V468" i="2"/>
  <c r="AM100" i="1"/>
  <c r="AM67" i="1"/>
  <c r="C41" i="15"/>
  <c r="B33" i="15"/>
  <c r="P87" i="15"/>
  <c r="N87" i="15"/>
  <c r="P96" i="15"/>
  <c r="N96" i="15"/>
  <c r="N94" i="15"/>
  <c r="P94" i="15"/>
  <c r="N105" i="15"/>
  <c r="P105" i="15"/>
  <c r="P103" i="15"/>
  <c r="N103" i="15"/>
  <c r="O3" i="15"/>
  <c r="L3" i="15"/>
  <c r="M3" i="15" s="1"/>
  <c r="P3" i="15"/>
  <c r="N3" i="15"/>
  <c r="AM60" i="1"/>
  <c r="E185" i="15"/>
  <c r="J185" i="15"/>
  <c r="E184" i="15"/>
  <c r="J184" i="15"/>
  <c r="E481" i="15"/>
  <c r="J481" i="15" s="1"/>
  <c r="E628" i="15"/>
  <c r="J628" i="15" s="1"/>
  <c r="E925" i="15"/>
  <c r="J925" i="15"/>
  <c r="V5" i="15"/>
  <c r="G922" i="15"/>
  <c r="G335" i="15"/>
  <c r="R343" i="2"/>
  <c r="R5" i="2"/>
  <c r="R11" i="2"/>
  <c r="R27" i="2"/>
  <c r="T391" i="2"/>
  <c r="R322" i="2"/>
  <c r="T407" i="2"/>
  <c r="R267" i="2"/>
  <c r="R284" i="2"/>
  <c r="R383" i="2"/>
  <c r="T115" i="2"/>
  <c r="T291" i="2"/>
  <c r="R361" i="2"/>
  <c r="R24" i="2"/>
  <c r="S270" i="2"/>
  <c r="V270" i="2"/>
  <c r="W270" i="2"/>
  <c r="X270" i="2"/>
  <c r="R295" i="2"/>
  <c r="R348" i="2"/>
  <c r="R441" i="2"/>
  <c r="Q185" i="2"/>
  <c r="U185" i="2"/>
  <c r="R201" i="2"/>
  <c r="R338" i="2"/>
  <c r="R487" i="2"/>
  <c r="R261" i="2"/>
  <c r="R443" i="2"/>
  <c r="T269" i="2"/>
  <c r="Q373" i="2"/>
  <c r="U373" i="2"/>
  <c r="S483" i="2"/>
  <c r="V483" i="2"/>
  <c r="Q4" i="2"/>
  <c r="T264" i="2"/>
  <c r="T318" i="2"/>
  <c r="R413" i="2"/>
  <c r="S318" i="2"/>
  <c r="T460" i="2"/>
  <c r="T393" i="2"/>
  <c r="R401" i="2"/>
  <c r="R329" i="2"/>
  <c r="T360" i="2"/>
  <c r="Q401" i="2"/>
  <c r="S252" i="2"/>
  <c r="V252" i="2"/>
  <c r="T146" i="2"/>
  <c r="T215" i="2"/>
  <c r="T147" i="2"/>
  <c r="AL46" i="1"/>
  <c r="T50" i="2"/>
  <c r="T104" i="2"/>
  <c r="R14" i="2"/>
  <c r="T116" i="2"/>
  <c r="Q336" i="2"/>
  <c r="U336" i="2"/>
  <c r="T361" i="2"/>
  <c r="R431" i="2"/>
  <c r="S482" i="2"/>
  <c r="V482" i="2"/>
  <c r="Q73" i="2"/>
  <c r="U73" i="2"/>
  <c r="Q315" i="2"/>
  <c r="U315" i="2"/>
  <c r="R425" i="2"/>
  <c r="R495" i="2"/>
  <c r="T383" i="2"/>
  <c r="R470" i="2"/>
  <c r="R349" i="2"/>
  <c r="R378" i="2"/>
  <c r="Q337" i="2"/>
  <c r="U337" i="2"/>
  <c r="R102" i="2"/>
  <c r="T244" i="2"/>
  <c r="T285" i="2"/>
  <c r="T349" i="2"/>
  <c r="S220" i="2"/>
  <c r="V220" i="2"/>
  <c r="Q146" i="2"/>
  <c r="T220" i="2"/>
  <c r="R494" i="2"/>
  <c r="T416" i="2"/>
  <c r="T353" i="2"/>
  <c r="T354" i="2"/>
  <c r="R117" i="2"/>
  <c r="R232" i="2"/>
  <c r="T280" i="2"/>
  <c r="Q307" i="2"/>
  <c r="U307" i="2"/>
  <c r="S335" i="2"/>
  <c r="V335" i="2"/>
  <c r="R262" i="2"/>
  <c r="R319" i="2"/>
  <c r="Q436" i="2"/>
  <c r="U436" i="2"/>
  <c r="R186" i="2"/>
  <c r="R243" i="2"/>
  <c r="R301" i="2"/>
  <c r="S301" i="2"/>
  <c r="V301" i="2"/>
  <c r="T389" i="2"/>
  <c r="Q407" i="2"/>
  <c r="U407" i="2"/>
  <c r="Q460" i="2"/>
  <c r="U460" i="2"/>
  <c r="R485" i="2"/>
  <c r="R175" i="2"/>
  <c r="T196" i="2"/>
  <c r="T301" i="2"/>
  <c r="S402" i="2"/>
  <c r="V402" i="2"/>
  <c r="Q223" i="2"/>
  <c r="U223" i="2"/>
  <c r="R355" i="2"/>
  <c r="S152" i="2"/>
  <c r="V152" i="2"/>
  <c r="Q393" i="2"/>
  <c r="U393" i="2"/>
  <c r="R408" i="2"/>
  <c r="Q479" i="2"/>
  <c r="U479" i="2"/>
  <c r="T177" i="2"/>
  <c r="T425" i="2"/>
  <c r="Q157" i="2"/>
  <c r="U157" i="2"/>
  <c r="S425" i="2"/>
  <c r="V425" i="2"/>
  <c r="Q69" i="2"/>
  <c r="U69" i="2"/>
  <c r="T164" i="2"/>
  <c r="T228" i="2"/>
  <c r="T388" i="2"/>
  <c r="T422" i="2"/>
  <c r="R424" i="2"/>
  <c r="T370" i="2"/>
  <c r="T70" i="2"/>
  <c r="R230" i="2"/>
  <c r="T317" i="2"/>
  <c r="Q414" i="2"/>
  <c r="U414" i="2"/>
  <c r="Q476" i="2"/>
  <c r="U476" i="2"/>
  <c r="Q117" i="2"/>
  <c r="U117" i="2"/>
  <c r="T103" i="2"/>
  <c r="T327" i="2"/>
  <c r="S401" i="2"/>
  <c r="V401" i="2"/>
  <c r="Q492" i="2"/>
  <c r="U492" i="2"/>
  <c r="T219" i="2"/>
  <c r="T282" i="2"/>
  <c r="S465" i="2"/>
  <c r="V465" i="2"/>
  <c r="S300" i="2"/>
  <c r="V300" i="2"/>
  <c r="Q53" i="2"/>
  <c r="U53" i="2"/>
  <c r="R163" i="2"/>
  <c r="T323" i="2"/>
  <c r="R380" i="2"/>
  <c r="T470" i="2"/>
  <c r="T411" i="2"/>
  <c r="T476" i="2"/>
  <c r="R381" i="2"/>
  <c r="R466" i="2"/>
  <c r="T456" i="2"/>
  <c r="S85" i="2"/>
  <c r="R340" i="2"/>
  <c r="R342" i="2"/>
  <c r="T394" i="2"/>
  <c r="T408" i="2"/>
  <c r="R405" i="2"/>
  <c r="S103" i="2"/>
  <c r="T218" i="2"/>
  <c r="R463" i="2"/>
  <c r="Q151" i="2"/>
  <c r="Q463" i="2"/>
  <c r="S354" i="2"/>
  <c r="S423" i="2"/>
  <c r="V423" i="2"/>
  <c r="Q239" i="2"/>
  <c r="U239" i="2"/>
  <c r="T430" i="2"/>
  <c r="Q22" i="2"/>
  <c r="U22" i="2"/>
  <c r="R25" i="2"/>
  <c r="R30" i="2"/>
  <c r="T466" i="2"/>
  <c r="R135" i="2"/>
  <c r="T111" i="2"/>
  <c r="T120" i="2"/>
  <c r="Q372" i="2"/>
  <c r="U372" i="2"/>
  <c r="Q446" i="2"/>
  <c r="U446" i="2"/>
  <c r="S467" i="2"/>
  <c r="R499" i="2"/>
  <c r="R10" i="2"/>
  <c r="T121" i="2"/>
  <c r="Q172" i="2"/>
  <c r="U172" i="2"/>
  <c r="T392" i="2"/>
  <c r="R356" i="2"/>
  <c r="T308" i="2"/>
  <c r="R430" i="2"/>
  <c r="T429" i="2"/>
  <c r="Q189" i="2"/>
  <c r="U189" i="2"/>
  <c r="R440" i="2"/>
  <c r="S320" i="2"/>
  <c r="V320" i="2"/>
  <c r="R8" i="2"/>
  <c r="R472" i="2"/>
  <c r="R400" i="2"/>
  <c r="T437" i="2"/>
  <c r="T424" i="2"/>
  <c r="T467" i="2"/>
  <c r="T459" i="2"/>
  <c r="S455" i="2"/>
  <c r="V455" i="2"/>
  <c r="Q472" i="2"/>
  <c r="T261" i="2"/>
  <c r="R467" i="2"/>
  <c r="AI149" i="1"/>
  <c r="T475" i="2"/>
  <c r="T278" i="2"/>
  <c r="T397" i="2"/>
  <c r="T31" i="2"/>
  <c r="R29" i="2"/>
  <c r="R133" i="2"/>
  <c r="T277" i="2"/>
  <c r="T348" i="2"/>
  <c r="T372" i="2"/>
  <c r="T491" i="2"/>
  <c r="T20" i="2"/>
  <c r="T113" i="2"/>
  <c r="AJ120" i="1"/>
  <c r="AI120" i="1"/>
  <c r="AL150" i="1"/>
  <c r="AK150" i="1"/>
  <c r="AJ112" i="1"/>
  <c r="AI112" i="1"/>
  <c r="AK140" i="1"/>
  <c r="AL140" i="1"/>
  <c r="T129" i="2"/>
  <c r="AJ126" i="1"/>
  <c r="AI126" i="1"/>
  <c r="AJ139" i="1"/>
  <c r="AI139" i="1"/>
  <c r="R282" i="2"/>
  <c r="S359" i="2"/>
  <c r="V359" i="2"/>
  <c r="R365" i="2"/>
  <c r="T247" i="2"/>
  <c r="S434" i="2"/>
  <c r="V434" i="2"/>
  <c r="Q450" i="2"/>
  <c r="U450" i="2"/>
  <c r="AJ108" i="1"/>
  <c r="AI108" i="1"/>
  <c r="AK141" i="1"/>
  <c r="AL141" i="1"/>
  <c r="S129" i="2"/>
  <c r="V129" i="2"/>
  <c r="W129" i="2"/>
  <c r="X129" i="2"/>
  <c r="AJ128" i="1"/>
  <c r="AI128" i="1"/>
  <c r="Q282" i="2"/>
  <c r="Q365" i="2"/>
  <c r="U365" i="2"/>
  <c r="T440" i="2"/>
  <c r="T481" i="2"/>
  <c r="AJ103" i="1"/>
  <c r="AI103" i="1"/>
  <c r="Q251" i="2"/>
  <c r="R251" i="2"/>
  <c r="T231" i="2"/>
  <c r="AJ115" i="1"/>
  <c r="AI115" i="1"/>
  <c r="AJ127" i="1"/>
  <c r="AI127" i="1"/>
  <c r="AJ124" i="1"/>
  <c r="AI124" i="1"/>
  <c r="R202" i="2"/>
  <c r="AK147" i="1"/>
  <c r="AL147" i="1"/>
  <c r="AK131" i="1"/>
  <c r="AL131" i="1"/>
  <c r="AK125" i="1"/>
  <c r="AL125" i="1"/>
  <c r="AJ144" i="1"/>
  <c r="AI144" i="1"/>
  <c r="AJ131" i="1"/>
  <c r="AI131" i="1"/>
  <c r="AJ119" i="1"/>
  <c r="AI119" i="1"/>
  <c r="T170" i="2"/>
  <c r="S170" i="2"/>
  <c r="V170" i="2"/>
  <c r="AJ118" i="1"/>
  <c r="AI118" i="1"/>
  <c r="AJ145" i="1"/>
  <c r="AI145" i="1"/>
  <c r="AJ114" i="1"/>
  <c r="AI114" i="1"/>
  <c r="AK112" i="1"/>
  <c r="AL112" i="1"/>
  <c r="AJ134" i="1"/>
  <c r="AI134" i="1"/>
  <c r="AJ141" i="1"/>
  <c r="AI141" i="1"/>
  <c r="T253" i="2"/>
  <c r="T351" i="2"/>
  <c r="T439" i="2"/>
  <c r="T8" i="2"/>
  <c r="V8" i="2" s="1"/>
  <c r="T399" i="2"/>
  <c r="S399" i="2"/>
  <c r="V399" i="2"/>
  <c r="R188" i="2"/>
  <c r="AJ121" i="1"/>
  <c r="AI121" i="1"/>
  <c r="AJ132" i="1"/>
  <c r="AI132" i="1"/>
  <c r="AJ150" i="1"/>
  <c r="AI150" i="1"/>
  <c r="T175" i="2"/>
  <c r="Q437" i="2"/>
  <c r="U437" i="2"/>
  <c r="AI136" i="1"/>
  <c r="AM136" i="1"/>
  <c r="AL134" i="1"/>
  <c r="AK134" i="1"/>
  <c r="AN134" i="1"/>
  <c r="AO134" i="1"/>
  <c r="AP134" i="1"/>
  <c r="AJ123" i="1"/>
  <c r="AI123" i="1"/>
  <c r="AK133" i="1"/>
  <c r="AL133" i="1"/>
  <c r="AJ129" i="1"/>
  <c r="AI129" i="1"/>
  <c r="T22" i="2"/>
  <c r="S22" i="2"/>
  <c r="AI102" i="1"/>
  <c r="AK151" i="1"/>
  <c r="AL151" i="1"/>
  <c r="AL126" i="1"/>
  <c r="AK126" i="1"/>
  <c r="AK116" i="1"/>
  <c r="AK136" i="1"/>
  <c r="AL136" i="1"/>
  <c r="AN136" i="1"/>
  <c r="AJ138" i="1"/>
  <c r="AI138" i="1"/>
  <c r="AL142" i="1"/>
  <c r="AK142" i="1"/>
  <c r="R497" i="2"/>
  <c r="Q219" i="2"/>
  <c r="R219" i="2"/>
  <c r="AK146" i="1"/>
  <c r="AL146" i="1"/>
  <c r="AJ111" i="1"/>
  <c r="AI111" i="1"/>
  <c r="AK148" i="1"/>
  <c r="AL148" i="1"/>
  <c r="T472" i="2"/>
  <c r="T461" i="2"/>
  <c r="T417" i="2"/>
  <c r="S417" i="2"/>
  <c r="T453" i="2"/>
  <c r="AK139" i="1"/>
  <c r="AL139" i="1"/>
  <c r="AL138" i="1"/>
  <c r="AK138" i="1"/>
  <c r="AJ109" i="1"/>
  <c r="AI109" i="1"/>
  <c r="AJ113" i="1"/>
  <c r="AI113" i="1"/>
  <c r="R298" i="2"/>
  <c r="T442" i="2"/>
  <c r="T7" i="2"/>
  <c r="AJ130" i="1"/>
  <c r="AI130" i="1"/>
  <c r="AJ125" i="1"/>
  <c r="AM125" i="1"/>
  <c r="AO125" i="1"/>
  <c r="AP125" i="1"/>
  <c r="AI125" i="1"/>
  <c r="AK123" i="1"/>
  <c r="AL123" i="1"/>
  <c r="AK127" i="1"/>
  <c r="AL127" i="1"/>
  <c r="AK119" i="1"/>
  <c r="AL119" i="1"/>
  <c r="T166" i="2"/>
  <c r="T330" i="2"/>
  <c r="T357" i="2"/>
  <c r="T23" i="2"/>
  <c r="S500" i="2"/>
  <c r="V500" i="2"/>
  <c r="T500" i="2"/>
  <c r="R204" i="2"/>
  <c r="AK128" i="1"/>
  <c r="AL128" i="1"/>
  <c r="AN128" i="1"/>
  <c r="AO128" i="1"/>
  <c r="AP128" i="1"/>
  <c r="AJ140" i="1"/>
  <c r="AI140" i="1"/>
  <c r="AJ116" i="1"/>
  <c r="AI116" i="1"/>
  <c r="R249" i="2"/>
  <c r="T457" i="2"/>
  <c r="R465" i="2"/>
  <c r="T201" i="2"/>
  <c r="T382" i="2"/>
  <c r="AK102" i="1"/>
  <c r="AL102" i="1"/>
  <c r="R106" i="2"/>
  <c r="AK143" i="1"/>
  <c r="AL143" i="1"/>
  <c r="AJ142" i="1"/>
  <c r="AI142" i="1"/>
  <c r="AM142" i="1"/>
  <c r="AO142" i="1"/>
  <c r="AP142" i="1"/>
  <c r="AK135" i="1"/>
  <c r="AL135" i="1"/>
  <c r="AK132" i="1"/>
  <c r="AL132" i="1"/>
  <c r="T217" i="2"/>
  <c r="AJ143" i="1"/>
  <c r="AI143" i="1"/>
  <c r="AK145" i="1"/>
  <c r="AL145" i="1"/>
  <c r="AL122" i="1"/>
  <c r="AK122" i="1"/>
  <c r="R220" i="2"/>
  <c r="T337" i="2"/>
  <c r="R313" i="2"/>
  <c r="AI147" i="1"/>
  <c r="AM147" i="1"/>
  <c r="AK137" i="1"/>
  <c r="AN137" i="1"/>
  <c r="AO137" i="1"/>
  <c r="AP137" i="1"/>
  <c r="AL137" i="1"/>
  <c r="AJ148" i="1"/>
  <c r="AI148" i="1"/>
  <c r="AJ122" i="1"/>
  <c r="AI122" i="1"/>
  <c r="AK124" i="1"/>
  <c r="AL124" i="1"/>
  <c r="T403" i="2"/>
  <c r="T427" i="2"/>
  <c r="R491" i="2"/>
  <c r="T477" i="2"/>
  <c r="R288" i="2"/>
  <c r="R273" i="2"/>
  <c r="Q273" i="2"/>
  <c r="R402" i="2"/>
  <c r="AJ133" i="1"/>
  <c r="AM133" i="1"/>
  <c r="AO133" i="1"/>
  <c r="AP133" i="1"/>
  <c r="AI133" i="1"/>
  <c r="AJ104" i="1"/>
  <c r="AI104" i="1"/>
  <c r="AJ110" i="1"/>
  <c r="AI110" i="1"/>
  <c r="AK149" i="1"/>
  <c r="AL149" i="1"/>
  <c r="AJ107" i="1"/>
  <c r="AI107" i="1"/>
  <c r="AJ137" i="1"/>
  <c r="AI137" i="1"/>
  <c r="S130" i="2"/>
  <c r="T130" i="2"/>
  <c r="T304" i="2"/>
  <c r="S304" i="2"/>
  <c r="R237" i="2"/>
  <c r="S107" i="2"/>
  <c r="AK68" i="1"/>
  <c r="AL68" i="1"/>
  <c r="AJ71" i="1"/>
  <c r="AI71" i="1"/>
  <c r="AJ63" i="1"/>
  <c r="AI63" i="1"/>
  <c r="AM63" i="1"/>
  <c r="AK87" i="1"/>
  <c r="AL87" i="1"/>
  <c r="AK72" i="1"/>
  <c r="AL72" i="1"/>
  <c r="AJ73" i="1"/>
  <c r="AI73" i="1"/>
  <c r="AK76" i="1"/>
  <c r="AL76" i="1"/>
  <c r="AK92" i="1"/>
  <c r="AL92" i="1"/>
  <c r="AJ95" i="1"/>
  <c r="AI95" i="1"/>
  <c r="AO82" i="1"/>
  <c r="AQ82" i="1"/>
  <c r="AI59" i="1"/>
  <c r="AM59" i="1"/>
  <c r="AK71" i="1"/>
  <c r="AL71" i="1"/>
  <c r="AJ70" i="1"/>
  <c r="AI70" i="1"/>
  <c r="AJ87" i="1"/>
  <c r="AI87" i="1"/>
  <c r="AI62" i="1"/>
  <c r="AJ62" i="1"/>
  <c r="AJ89" i="1"/>
  <c r="AI89" i="1"/>
  <c r="AK84" i="1"/>
  <c r="AL84" i="1"/>
  <c r="AJ81" i="1"/>
  <c r="AI81" i="1"/>
  <c r="AJ78" i="1"/>
  <c r="AI78" i="1"/>
  <c r="AK95" i="1"/>
  <c r="AL95" i="1"/>
  <c r="AN95" i="1"/>
  <c r="AI54" i="1"/>
  <c r="AM54" i="1"/>
  <c r="AJ94" i="1"/>
  <c r="AI94" i="1"/>
  <c r="AJ77" i="1"/>
  <c r="AI77" i="1"/>
  <c r="AJ93" i="1"/>
  <c r="AI93" i="1"/>
  <c r="AM88" i="1"/>
  <c r="AI56" i="1"/>
  <c r="AI90" i="1"/>
  <c r="AM90" i="1"/>
  <c r="AJ65" i="1"/>
  <c r="AI65" i="1"/>
  <c r="AK63" i="1"/>
  <c r="AL63" i="1"/>
  <c r="AI55" i="1"/>
  <c r="AL88" i="1"/>
  <c r="AN88" i="1"/>
  <c r="AO88" i="1"/>
  <c r="AK88" i="1"/>
  <c r="AK100" i="1"/>
  <c r="AL100" i="1"/>
  <c r="AJ97" i="1"/>
  <c r="AI97" i="1"/>
  <c r="AJ79" i="1"/>
  <c r="AI79" i="1"/>
  <c r="AI68" i="1"/>
  <c r="AM68" i="1"/>
  <c r="AL86" i="1"/>
  <c r="AN86" i="1"/>
  <c r="AI85" i="1"/>
  <c r="AM85" i="1"/>
  <c r="AK96" i="1"/>
  <c r="AL96" i="1"/>
  <c r="AJ86" i="1"/>
  <c r="AI86" i="1"/>
  <c r="AI58" i="1"/>
  <c r="AM58" i="1"/>
  <c r="AJ61" i="1"/>
  <c r="AM61" i="1"/>
  <c r="AI61" i="1"/>
  <c r="AJ57" i="1"/>
  <c r="AI57" i="1"/>
  <c r="AL79" i="1"/>
  <c r="AK79" i="1"/>
  <c r="AI101" i="1"/>
  <c r="AM101" i="1"/>
  <c r="AK64" i="1"/>
  <c r="AL64" i="1"/>
  <c r="AK80" i="1"/>
  <c r="AL80" i="1"/>
  <c r="AK38" i="1"/>
  <c r="AI41" i="1"/>
  <c r="AJ52" i="1"/>
  <c r="AI52" i="1"/>
  <c r="AN78" i="1"/>
  <c r="AJ98" i="1"/>
  <c r="AM98" i="1"/>
  <c r="AM66" i="1"/>
  <c r="AK65" i="1"/>
  <c r="AL65" i="1"/>
  <c r="AL75" i="1"/>
  <c r="AN75" i="1"/>
  <c r="AK73" i="1"/>
  <c r="AL73" i="1"/>
  <c r="AI99" i="1"/>
  <c r="AM99" i="1"/>
  <c r="AK81" i="1"/>
  <c r="AL81" i="1"/>
  <c r="AI75" i="1"/>
  <c r="AM75" i="1"/>
  <c r="AL66" i="1"/>
  <c r="AK89" i="1"/>
  <c r="AL89" i="1"/>
  <c r="AL59" i="1"/>
  <c r="AN59" i="1"/>
  <c r="AK97" i="1"/>
  <c r="AN97" i="1"/>
  <c r="AL97" i="1"/>
  <c r="AL93" i="1"/>
  <c r="AN93" i="1"/>
  <c r="AL99" i="1"/>
  <c r="AM72" i="1"/>
  <c r="AL90" i="1"/>
  <c r="AN90" i="1"/>
  <c r="AL94" i="1"/>
  <c r="AN94" i="1"/>
  <c r="AM80" i="1"/>
  <c r="AL98" i="1"/>
  <c r="AN98" i="1"/>
  <c r="AL83" i="1"/>
  <c r="AN83" i="1"/>
  <c r="AL67" i="1"/>
  <c r="AN67" i="1"/>
  <c r="AL77" i="1"/>
  <c r="AN77" i="1"/>
  <c r="AL62" i="1"/>
  <c r="AN62" i="1"/>
  <c r="AL61" i="1"/>
  <c r="AN61" i="1"/>
  <c r="AL101" i="1"/>
  <c r="AN101" i="1"/>
  <c r="AL69" i="1"/>
  <c r="AN69" i="1"/>
  <c r="AL91" i="1"/>
  <c r="AN91" i="1"/>
  <c r="AI83" i="1"/>
  <c r="AM83" i="1"/>
  <c r="AL74" i="1"/>
  <c r="AN74" i="1"/>
  <c r="AO74" i="1"/>
  <c r="AI91" i="1"/>
  <c r="AM91" i="1"/>
  <c r="AI5" i="1"/>
  <c r="AJ42" i="1"/>
  <c r="AJ40" i="1"/>
  <c r="AI6" i="1"/>
  <c r="AM6" i="1" s="1"/>
  <c r="AJ46" i="1"/>
  <c r="AI48" i="1"/>
  <c r="AM48" i="1" s="1"/>
  <c r="X480" i="2"/>
  <c r="AO360" i="1"/>
  <c r="AP360" i="1"/>
  <c r="V47" i="2"/>
  <c r="Q6" i="2"/>
  <c r="U6" i="2"/>
  <c r="AJ6" i="1"/>
  <c r="Q27" i="2"/>
  <c r="U27" i="2" s="1"/>
  <c r="Q14" i="2"/>
  <c r="Q30" i="2"/>
  <c r="Q12" i="2"/>
  <c r="Q8" i="2"/>
  <c r="Q24" i="2"/>
  <c r="U24" i="2"/>
  <c r="R4" i="2"/>
  <c r="S48" i="2"/>
  <c r="V48" i="2" s="1"/>
  <c r="Q3" i="2"/>
  <c r="U3" i="2" s="1"/>
  <c r="S50" i="2"/>
  <c r="V50" i="2" s="1"/>
  <c r="Q2" i="2"/>
  <c r="R2" i="2"/>
  <c r="U2" i="2" s="1"/>
  <c r="W2" i="2" s="1"/>
  <c r="R12" i="2"/>
  <c r="U12" i="2" s="1"/>
  <c r="AN200" i="1"/>
  <c r="AM199" i="1"/>
  <c r="AI201" i="1"/>
  <c r="AJ201" i="1"/>
  <c r="AM201" i="1"/>
  <c r="S199" i="2"/>
  <c r="AK199" i="1"/>
  <c r="AL199" i="1"/>
  <c r="AL201" i="1"/>
  <c r="AK201" i="1"/>
  <c r="AN201" i="1"/>
  <c r="T199" i="2"/>
  <c r="AM200" i="1"/>
  <c r="AO200" i="1"/>
  <c r="U472" i="2"/>
  <c r="U115" i="2"/>
  <c r="U377" i="2"/>
  <c r="W377" i="2"/>
  <c r="V318" i="2"/>
  <c r="U196" i="2"/>
  <c r="U219" i="2"/>
  <c r="V140" i="2"/>
  <c r="W140" i="2"/>
  <c r="X140" i="2"/>
  <c r="V193" i="2"/>
  <c r="V376" i="2"/>
  <c r="U463" i="2"/>
  <c r="W126" i="2"/>
  <c r="X126" i="2"/>
  <c r="W161" i="2"/>
  <c r="X161" i="2"/>
  <c r="W395" i="2"/>
  <c r="X395" i="2"/>
  <c r="U273" i="2"/>
  <c r="U467" i="2"/>
  <c r="U81" i="2"/>
  <c r="V213" i="2"/>
  <c r="V74" i="2"/>
  <c r="W74" i="2"/>
  <c r="X74" i="2"/>
  <c r="U401" i="2"/>
  <c r="V273" i="2"/>
  <c r="U186" i="2"/>
  <c r="W186" i="2"/>
  <c r="U282" i="2"/>
  <c r="U421" i="2"/>
  <c r="U302" i="2"/>
  <c r="W302" i="2"/>
  <c r="V146" i="2"/>
  <c r="V457" i="2"/>
  <c r="V224" i="2"/>
  <c r="V391" i="2"/>
  <c r="U55" i="2"/>
  <c r="V304" i="2"/>
  <c r="W304" i="2"/>
  <c r="X304" i="2"/>
  <c r="V417" i="2"/>
  <c r="U425" i="2"/>
  <c r="W425" i="2"/>
  <c r="U103" i="2"/>
  <c r="U310" i="2"/>
  <c r="W310" i="2"/>
  <c r="W426" i="2"/>
  <c r="X426" i="2"/>
  <c r="V317" i="2"/>
  <c r="W317" i="2"/>
  <c r="X317" i="2"/>
  <c r="U360" i="2"/>
  <c r="V467" i="2"/>
  <c r="V470" i="2"/>
  <c r="U258" i="2"/>
  <c r="V103" i="2"/>
  <c r="V432" i="2"/>
  <c r="U251" i="2"/>
  <c r="U394" i="2"/>
  <c r="U343" i="2"/>
  <c r="U490" i="2"/>
  <c r="U77" i="2"/>
  <c r="W77" i="2"/>
  <c r="U468" i="2"/>
  <c r="U445" i="2"/>
  <c r="U355" i="2"/>
  <c r="W355" i="2"/>
  <c r="V130" i="2"/>
  <c r="V453" i="2"/>
  <c r="V405" i="2"/>
  <c r="U325" i="2"/>
  <c r="W325" i="2"/>
  <c r="Q106" i="2"/>
  <c r="U106" i="2"/>
  <c r="R26" i="2"/>
  <c r="S372" i="2"/>
  <c r="V372" i="2"/>
  <c r="S162" i="2"/>
  <c r="V162" i="2"/>
  <c r="Q487" i="2"/>
  <c r="U487" i="2"/>
  <c r="S219" i="2"/>
  <c r="V219" i="2"/>
  <c r="W219" i="2"/>
  <c r="X219" i="2"/>
  <c r="Q313" i="2"/>
  <c r="U313" i="2"/>
  <c r="S394" i="2"/>
  <c r="V394" i="2"/>
  <c r="W394" i="2"/>
  <c r="X394" i="2"/>
  <c r="S331" i="2"/>
  <c r="V331" i="2"/>
  <c r="Q408" i="2"/>
  <c r="U408" i="2"/>
  <c r="Q250" i="2"/>
  <c r="U250" i="2"/>
  <c r="Q458" i="2"/>
  <c r="U458" i="2"/>
  <c r="S175" i="2"/>
  <c r="V175" i="2"/>
  <c r="AI12" i="1"/>
  <c r="AL118" i="1"/>
  <c r="T118" i="2"/>
  <c r="S247" i="2"/>
  <c r="V247" i="2"/>
  <c r="Q356" i="2"/>
  <c r="U356" i="2"/>
  <c r="S429" i="2"/>
  <c r="V429" i="2"/>
  <c r="W429" i="2"/>
  <c r="X429" i="2"/>
  <c r="S475" i="2"/>
  <c r="V475" i="2"/>
  <c r="S164" i="2"/>
  <c r="V164" i="2"/>
  <c r="W164" i="2"/>
  <c r="X164" i="2"/>
  <c r="S327" i="2"/>
  <c r="V327" i="2"/>
  <c r="S173" i="2"/>
  <c r="V173" i="2"/>
  <c r="Q470" i="2"/>
  <c r="U470" i="2"/>
  <c r="Q483" i="2"/>
  <c r="U483" i="2"/>
  <c r="S324" i="2"/>
  <c r="V324" i="2"/>
  <c r="S39" i="2"/>
  <c r="Q134" i="2"/>
  <c r="U134" i="2"/>
  <c r="S357" i="2"/>
  <c r="V357" i="2"/>
  <c r="Q237" i="2"/>
  <c r="U237" i="2"/>
  <c r="S23" i="2"/>
  <c r="V23" i="2" s="1"/>
  <c r="S8" i="2"/>
  <c r="S121" i="2"/>
  <c r="V121" i="2"/>
  <c r="Q29" i="2"/>
  <c r="Q11" i="2"/>
  <c r="U11" i="2" s="1"/>
  <c r="Q235" i="2"/>
  <c r="U235" i="2"/>
  <c r="Q400" i="2"/>
  <c r="U400" i="2"/>
  <c r="Q201" i="2"/>
  <c r="U201" i="2"/>
  <c r="S388" i="2"/>
  <c r="V388" i="2"/>
  <c r="Q340" i="2"/>
  <c r="U340" i="2"/>
  <c r="S183" i="2"/>
  <c r="V183" i="2"/>
  <c r="Q329" i="2"/>
  <c r="U329" i="2"/>
  <c r="S398" i="2"/>
  <c r="V398" i="2"/>
  <c r="S427" i="2"/>
  <c r="V427" i="2"/>
  <c r="Q454" i="2"/>
  <c r="U454" i="2"/>
  <c r="R17" i="2"/>
  <c r="AK66" i="1"/>
  <c r="AN66" i="1"/>
  <c r="T66" i="2"/>
  <c r="Q20" i="2"/>
  <c r="U20" i="2" s="1"/>
  <c r="Q19" i="2"/>
  <c r="U19" i="2" s="1"/>
  <c r="S278" i="2"/>
  <c r="V278" i="2"/>
  <c r="Q255" i="2"/>
  <c r="U255" i="2"/>
  <c r="Q322" i="2"/>
  <c r="U322" i="2"/>
  <c r="Q440" i="2"/>
  <c r="U440" i="2"/>
  <c r="S147" i="2"/>
  <c r="V147" i="2"/>
  <c r="Q33" i="2"/>
  <c r="Q266" i="2"/>
  <c r="U266" i="2"/>
  <c r="S264" i="2"/>
  <c r="V264" i="2"/>
  <c r="W264" i="2"/>
  <c r="X264" i="2"/>
  <c r="Q348" i="2"/>
  <c r="U348" i="2"/>
  <c r="S171" i="2"/>
  <c r="V171" i="2"/>
  <c r="S263" i="2"/>
  <c r="V263" i="2"/>
  <c r="Q26" i="2"/>
  <c r="U26" i="2" s="1"/>
  <c r="Q175" i="2"/>
  <c r="U175" i="2"/>
  <c r="Q142" i="2"/>
  <c r="U142" i="2"/>
  <c r="Q334" i="2"/>
  <c r="U334" i="2"/>
  <c r="S62" i="2"/>
  <c r="V62" i="2"/>
  <c r="W62" i="2"/>
  <c r="X62" i="2"/>
  <c r="AJ28" i="1"/>
  <c r="Q28" i="2"/>
  <c r="U28" i="2"/>
  <c r="S231" i="2"/>
  <c r="V231" i="2"/>
  <c r="S20" i="2"/>
  <c r="S430" i="2"/>
  <c r="V430" i="2"/>
  <c r="S442" i="2"/>
  <c r="V442" i="2"/>
  <c r="W442" i="2"/>
  <c r="X442" i="2"/>
  <c r="Q21" i="2"/>
  <c r="U21" i="2" s="1"/>
  <c r="R16" i="2"/>
  <c r="U16" i="2" s="1"/>
  <c r="V469" i="2"/>
  <c r="S184" i="2"/>
  <c r="V184" i="2"/>
  <c r="W184" i="2"/>
  <c r="X184" i="2"/>
  <c r="Q297" i="2"/>
  <c r="U297" i="2"/>
  <c r="S407" i="2"/>
  <c r="V407" i="2"/>
  <c r="U80" i="2"/>
  <c r="S330" i="2"/>
  <c r="V330" i="2"/>
  <c r="S208" i="2"/>
  <c r="V208" i="2"/>
  <c r="Q382" i="2"/>
  <c r="U382" i="2"/>
  <c r="Q410" i="2"/>
  <c r="U410" i="2"/>
  <c r="Q46" i="2"/>
  <c r="AI46" i="1"/>
  <c r="S165" i="2"/>
  <c r="V165" i="2"/>
  <c r="W165" i="2"/>
  <c r="X165" i="2"/>
  <c r="U489" i="2"/>
  <c r="W489" i="2"/>
  <c r="S481" i="2"/>
  <c r="V481" i="2"/>
  <c r="AJ105" i="1"/>
  <c r="R105" i="2"/>
  <c r="Q37" i="2"/>
  <c r="U37" i="2" s="1"/>
  <c r="S236" i="2"/>
  <c r="S392" i="2"/>
  <c r="V392" i="2"/>
  <c r="W392" i="2"/>
  <c r="X392" i="2"/>
  <c r="AJ56" i="1"/>
  <c r="AM56" i="1"/>
  <c r="R56" i="2"/>
  <c r="S466" i="2"/>
  <c r="V466" i="2"/>
  <c r="Q5" i="2"/>
  <c r="U5" i="2"/>
  <c r="S403" i="2"/>
  <c r="V403" i="2"/>
  <c r="Q417" i="2"/>
  <c r="U417" i="2"/>
  <c r="S215" i="2"/>
  <c r="V215" i="2"/>
  <c r="Q494" i="2"/>
  <c r="U494" i="2"/>
  <c r="U38" i="2"/>
  <c r="Q284" i="2"/>
  <c r="U284" i="2"/>
  <c r="Q295" i="2"/>
  <c r="U295" i="2"/>
  <c r="U59" i="2"/>
  <c r="S349" i="2"/>
  <c r="V349" i="2"/>
  <c r="S337" i="2"/>
  <c r="V337" i="2"/>
  <c r="Q222" i="2"/>
  <c r="U222" i="2"/>
  <c r="W222" i="2"/>
  <c r="Q240" i="2"/>
  <c r="U240" i="2"/>
  <c r="Q294" i="2"/>
  <c r="U294" i="2"/>
  <c r="S351" i="2"/>
  <c r="V351" i="2"/>
  <c r="AJ92" i="1"/>
  <c r="AM92" i="1"/>
  <c r="R92" i="2"/>
  <c r="U92" i="2"/>
  <c r="AK144" i="1"/>
  <c r="T144" i="2"/>
  <c r="Q481" i="2"/>
  <c r="U481" i="2"/>
  <c r="S382" i="2"/>
  <c r="V382" i="2"/>
  <c r="Q202" i="2"/>
  <c r="U202" i="2"/>
  <c r="AJ151" i="1"/>
  <c r="R151" i="2"/>
  <c r="U151" i="2"/>
  <c r="S177" i="2"/>
  <c r="V177" i="2"/>
  <c r="W177" i="2"/>
  <c r="X177" i="2"/>
  <c r="S460" i="2"/>
  <c r="V460" i="2"/>
  <c r="Q368" i="2"/>
  <c r="U368" i="2"/>
  <c r="Q221" i="2"/>
  <c r="U221" i="2"/>
  <c r="S348" i="2"/>
  <c r="V348" i="2"/>
  <c r="S437" i="2"/>
  <c r="V437" i="2"/>
  <c r="S261" i="2"/>
  <c r="V261" i="2"/>
  <c r="S411" i="2"/>
  <c r="V411" i="2"/>
  <c r="Q443" i="2"/>
  <c r="U443" i="2"/>
  <c r="Q441" i="2"/>
  <c r="U441" i="2"/>
  <c r="S280" i="2"/>
  <c r="V280" i="2"/>
  <c r="W280" i="2"/>
  <c r="X280" i="2"/>
  <c r="U136" i="2"/>
  <c r="Q56" i="2"/>
  <c r="U56" i="2"/>
  <c r="Q220" i="2"/>
  <c r="U220" i="2"/>
  <c r="S381" i="2"/>
  <c r="V381" i="2"/>
  <c r="AK111" i="1"/>
  <c r="S111" i="2"/>
  <c r="V111" i="2"/>
  <c r="W111" i="2"/>
  <c r="X111" i="2"/>
  <c r="Q402" i="2"/>
  <c r="U402" i="2"/>
  <c r="S113" i="2"/>
  <c r="V113" i="2"/>
  <c r="W113" i="2"/>
  <c r="X113" i="2"/>
  <c r="Q10" i="2"/>
  <c r="U10" i="2"/>
  <c r="V360" i="2"/>
  <c r="W360" i="2"/>
  <c r="X360" i="2"/>
  <c r="Q203" i="2"/>
  <c r="U203" i="2"/>
  <c r="Q338" i="2"/>
  <c r="U338" i="2"/>
  <c r="S459" i="2"/>
  <c r="V459" i="2"/>
  <c r="S472" i="2"/>
  <c r="V472" i="2"/>
  <c r="W472" i="2"/>
  <c r="X472" i="2"/>
  <c r="S397" i="2"/>
  <c r="V397" i="2"/>
  <c r="W397" i="2"/>
  <c r="X397" i="2"/>
  <c r="S282" i="2"/>
  <c r="V282" i="2"/>
  <c r="W282" i="2"/>
  <c r="X282" i="2"/>
  <c r="Q243" i="2"/>
  <c r="U243" i="2"/>
  <c r="Q383" i="2"/>
  <c r="U383" i="2"/>
  <c r="S70" i="2"/>
  <c r="V70" i="2"/>
  <c r="S361" i="2"/>
  <c r="V361" i="2"/>
  <c r="Q485" i="2"/>
  <c r="U485" i="2"/>
  <c r="S197" i="2"/>
  <c r="V197" i="2"/>
  <c r="S440" i="2"/>
  <c r="V440" i="2"/>
  <c r="R49" i="2"/>
  <c r="S67" i="2"/>
  <c r="V67" i="2"/>
  <c r="W67" i="2"/>
  <c r="X67" i="2"/>
  <c r="S166" i="2"/>
  <c r="V166" i="2"/>
  <c r="Q133" i="2"/>
  <c r="U133" i="2"/>
  <c r="AL85" i="1"/>
  <c r="T85" i="2"/>
  <c r="V85" i="2"/>
  <c r="S285" i="2"/>
  <c r="V285" i="2"/>
  <c r="S196" i="2"/>
  <c r="V196" i="2"/>
  <c r="W196" i="2"/>
  <c r="X196" i="2"/>
  <c r="Q466" i="2"/>
  <c r="U466" i="2"/>
  <c r="Q497" i="2"/>
  <c r="U497" i="2"/>
  <c r="Q168" i="2"/>
  <c r="U168" i="2"/>
  <c r="S393" i="2"/>
  <c r="V393" i="2"/>
  <c r="Q262" i="2"/>
  <c r="U262" i="2"/>
  <c r="S389" i="2"/>
  <c r="V389" i="2"/>
  <c r="Q152" i="2"/>
  <c r="U152" i="2"/>
  <c r="Q49" i="2"/>
  <c r="S49" i="2"/>
  <c r="S178" i="2"/>
  <c r="V178" i="2"/>
  <c r="W467" i="2"/>
  <c r="X467" i="2"/>
  <c r="R33" i="2"/>
  <c r="U33" i="2" s="1"/>
  <c r="W273" i="2"/>
  <c r="X273" i="2"/>
  <c r="AL116" i="1"/>
  <c r="S116" i="2"/>
  <c r="V116" i="2"/>
  <c r="W116" i="2"/>
  <c r="X116" i="2"/>
  <c r="Q433" i="2"/>
  <c r="U433" i="2"/>
  <c r="S281" i="2"/>
  <c r="V281" i="2"/>
  <c r="W281" i="2"/>
  <c r="X281" i="2"/>
  <c r="S230" i="2"/>
  <c r="V230" i="2"/>
  <c r="Q381" i="2"/>
  <c r="U381" i="2"/>
  <c r="U39" i="2"/>
  <c r="S118" i="2"/>
  <c r="V118" i="2"/>
  <c r="S477" i="2"/>
  <c r="V477" i="2"/>
  <c r="W477" i="2"/>
  <c r="X477" i="2"/>
  <c r="S461" i="2"/>
  <c r="V461" i="2"/>
  <c r="S323" i="2"/>
  <c r="V323" i="2"/>
  <c r="Q326" i="2"/>
  <c r="U326" i="2"/>
  <c r="S201" i="2"/>
  <c r="V201" i="2"/>
  <c r="S400" i="2"/>
  <c r="V400" i="2"/>
  <c r="S439" i="2"/>
  <c r="V439" i="2"/>
  <c r="W439" i="2"/>
  <c r="X439" i="2"/>
  <c r="Q204" i="2"/>
  <c r="U204" i="2"/>
  <c r="Q25" i="2"/>
  <c r="U25" i="2"/>
  <c r="S97" i="2"/>
  <c r="V97" i="2"/>
  <c r="W97" i="2"/>
  <c r="X97" i="2"/>
  <c r="Q430" i="2"/>
  <c r="U430" i="2"/>
  <c r="S228" i="2"/>
  <c r="V228" i="2"/>
  <c r="S218" i="2"/>
  <c r="V218" i="2"/>
  <c r="Q188" i="2"/>
  <c r="U188" i="2"/>
  <c r="Q301" i="2"/>
  <c r="U301" i="2"/>
  <c r="S243" i="2"/>
  <c r="V243" i="2"/>
  <c r="Q267" i="2"/>
  <c r="U267" i="2"/>
  <c r="Q349" i="2"/>
  <c r="U349" i="2"/>
  <c r="U75" i="2"/>
  <c r="W75" i="2"/>
  <c r="Q499" i="2"/>
  <c r="U499" i="2"/>
  <c r="Q328" i="2"/>
  <c r="U328" i="2"/>
  <c r="S82" i="2"/>
  <c r="V82" i="2"/>
  <c r="Q32" i="2"/>
  <c r="U32" i="2"/>
  <c r="S217" i="2"/>
  <c r="V217" i="2"/>
  <c r="W217" i="2"/>
  <c r="X217" i="2"/>
  <c r="Q431" i="2"/>
  <c r="U431" i="2"/>
  <c r="AI28" i="1"/>
  <c r="S7" i="2"/>
  <c r="V7" i="2" s="1"/>
  <c r="T15" i="2"/>
  <c r="AJ135" i="1"/>
  <c r="Q135" i="2"/>
  <c r="U135" i="2"/>
  <c r="S456" i="2"/>
  <c r="V456" i="2"/>
  <c r="W456" i="2"/>
  <c r="X456" i="2"/>
  <c r="V354" i="2"/>
  <c r="AJ146" i="1"/>
  <c r="R146" i="2"/>
  <c r="U146" i="2"/>
  <c r="S353" i="2"/>
  <c r="V353" i="2"/>
  <c r="AI42" i="1"/>
  <c r="AM42" i="1" s="1"/>
  <c r="Q42" i="2"/>
  <c r="S144" i="2"/>
  <c r="S256" i="2"/>
  <c r="V256" i="2"/>
  <c r="W256" i="2"/>
  <c r="X256" i="2"/>
  <c r="S277" i="2"/>
  <c r="V277" i="2"/>
  <c r="W277" i="2"/>
  <c r="X277" i="2"/>
  <c r="S422" i="2"/>
  <c r="V422" i="2"/>
  <c r="S476" i="2"/>
  <c r="V476" i="2"/>
  <c r="S128" i="2"/>
  <c r="V128" i="2"/>
  <c r="W128" i="2"/>
  <c r="X128" i="2"/>
  <c r="Q361" i="2"/>
  <c r="U361" i="2"/>
  <c r="U54" i="2"/>
  <c r="S244" i="2"/>
  <c r="V244" i="2"/>
  <c r="S410" i="2"/>
  <c r="V410" i="2"/>
  <c r="AJ149" i="1"/>
  <c r="AM149" i="1"/>
  <c r="R149" i="2"/>
  <c r="Q335" i="2"/>
  <c r="U335" i="2"/>
  <c r="S194" i="2"/>
  <c r="V194" i="2"/>
  <c r="W194" i="2"/>
  <c r="X194" i="2"/>
  <c r="Q298" i="2"/>
  <c r="U298" i="2"/>
  <c r="R15" i="2"/>
  <c r="AJ102" i="1"/>
  <c r="Q102" i="2"/>
  <c r="U102" i="2"/>
  <c r="S383" i="2"/>
  <c r="V383" i="2"/>
  <c r="S491" i="2"/>
  <c r="V491" i="2"/>
  <c r="Q491" i="2"/>
  <c r="U491" i="2"/>
  <c r="Q34" i="2"/>
  <c r="U34" i="2" s="1"/>
  <c r="S424" i="2"/>
  <c r="V424" i="2"/>
  <c r="Q15" i="2"/>
  <c r="U15" i="2" s="1"/>
  <c r="Q230" i="2"/>
  <c r="U230" i="2"/>
  <c r="S408" i="2"/>
  <c r="V408" i="2"/>
  <c r="Q378" i="2"/>
  <c r="U378" i="2"/>
  <c r="S308" i="2"/>
  <c r="V308" i="2"/>
  <c r="S416" i="2"/>
  <c r="V416" i="2"/>
  <c r="W416" i="2"/>
  <c r="X416" i="2"/>
  <c r="Q249" i="2"/>
  <c r="U249" i="2"/>
  <c r="Q342" i="2"/>
  <c r="U342" i="2"/>
  <c r="Q149" i="2"/>
  <c r="S80" i="2"/>
  <c r="V80" i="2"/>
  <c r="W80" i="2"/>
  <c r="X80" i="2"/>
  <c r="Q413" i="2"/>
  <c r="U413" i="2"/>
  <c r="Q465" i="2"/>
  <c r="U465" i="2"/>
  <c r="V66" i="2"/>
  <c r="W66" i="2"/>
  <c r="X66" i="2"/>
  <c r="AK107" i="1"/>
  <c r="T107" i="2"/>
  <c r="V107" i="2"/>
  <c r="W107" i="2"/>
  <c r="X107" i="2"/>
  <c r="Q288" i="2"/>
  <c r="U288" i="2"/>
  <c r="Q495" i="2"/>
  <c r="U495" i="2"/>
  <c r="Q13" i="2"/>
  <c r="Q424" i="2"/>
  <c r="U424" i="2"/>
  <c r="S269" i="2"/>
  <c r="V269" i="2"/>
  <c r="W269" i="2"/>
  <c r="X269" i="2"/>
  <c r="Q464" i="2"/>
  <c r="U464" i="2"/>
  <c r="AK99" i="1"/>
  <c r="T99" i="2"/>
  <c r="V99" i="2"/>
  <c r="S214" i="2"/>
  <c r="V214" i="2"/>
  <c r="Q163" i="2"/>
  <c r="U163" i="2"/>
  <c r="Q405" i="2"/>
  <c r="U405" i="2"/>
  <c r="Q17" i="2"/>
  <c r="U17" i="2" s="1"/>
  <c r="Q105" i="2"/>
  <c r="U105" i="2"/>
  <c r="Q159" i="2"/>
  <c r="U159" i="2"/>
  <c r="Q319" i="2"/>
  <c r="U319" i="2"/>
  <c r="Q232" i="2"/>
  <c r="U232" i="2"/>
  <c r="Q380" i="2"/>
  <c r="U380" i="2"/>
  <c r="S450" i="2"/>
  <c r="V450" i="2"/>
  <c r="Q89" i="2"/>
  <c r="U89" i="2"/>
  <c r="S313" i="2"/>
  <c r="V313" i="2"/>
  <c r="Q261" i="2"/>
  <c r="U261" i="2"/>
  <c r="S253" i="2"/>
  <c r="V253" i="2"/>
  <c r="AM62" i="1"/>
  <c r="T449" i="2"/>
  <c r="T448" i="2"/>
  <c r="AN99" i="1"/>
  <c r="T236" i="2"/>
  <c r="S104" i="2"/>
  <c r="V104" i="2"/>
  <c r="AL111" i="1"/>
  <c r="T37" i="2"/>
  <c r="AI146" i="1"/>
  <c r="AJ12" i="1"/>
  <c r="AN79" i="1"/>
  <c r="T447" i="2"/>
  <c r="S447" i="2"/>
  <c r="AK70" i="1"/>
  <c r="AL70" i="1"/>
  <c r="AJ53" i="1"/>
  <c r="AI53" i="1"/>
  <c r="AK103" i="1"/>
  <c r="AJ117" i="1"/>
  <c r="AI69" i="1"/>
  <c r="AJ69" i="1"/>
  <c r="AK85" i="1"/>
  <c r="AN85" i="1"/>
  <c r="AN80" i="1"/>
  <c r="AO80" i="1"/>
  <c r="AP82" i="1"/>
  <c r="AS82" i="1"/>
  <c r="AN138" i="1"/>
  <c r="AM65" i="1"/>
  <c r="AN100" i="1"/>
  <c r="AO100" i="1"/>
  <c r="AM86" i="1"/>
  <c r="AM81" i="1"/>
  <c r="AN126" i="1"/>
  <c r="AM94" i="1"/>
  <c r="AO94" i="1"/>
  <c r="AN96" i="1"/>
  <c r="AO96" i="1"/>
  <c r="AN63" i="1"/>
  <c r="E188" i="15"/>
  <c r="J188" i="15"/>
  <c r="E928" i="15"/>
  <c r="E931" i="15" s="1"/>
  <c r="J928" i="15"/>
  <c r="E631" i="15"/>
  <c r="J631" i="15" s="1"/>
  <c r="E484" i="15"/>
  <c r="J484" i="15"/>
  <c r="E187" i="15"/>
  <c r="J187" i="15"/>
  <c r="G925" i="15"/>
  <c r="V6" i="15"/>
  <c r="G338" i="15"/>
  <c r="G341" i="15" s="1"/>
  <c r="G344" i="15" s="1"/>
  <c r="G347" i="15" s="1"/>
  <c r="G350" i="15" s="1"/>
  <c r="G353" i="15" s="1"/>
  <c r="G356" i="15" s="1"/>
  <c r="S449" i="2"/>
  <c r="AM107" i="1"/>
  <c r="AN145" i="1"/>
  <c r="AI117" i="1"/>
  <c r="AL103" i="1"/>
  <c r="T110" i="2"/>
  <c r="S110" i="2"/>
  <c r="T53" i="2"/>
  <c r="AJ5" i="1"/>
  <c r="AM5" i="1" s="1"/>
  <c r="T30" i="2"/>
  <c r="AI24" i="1"/>
  <c r="AJ24" i="1"/>
  <c r="T497" i="2"/>
  <c r="T239" i="2"/>
  <c r="S291" i="2"/>
  <c r="V291" i="2"/>
  <c r="S115" i="2"/>
  <c r="V115" i="2"/>
  <c r="W115" i="2"/>
  <c r="X115" i="2"/>
  <c r="AN150" i="1"/>
  <c r="T343" i="2"/>
  <c r="AM144" i="1"/>
  <c r="S370" i="2"/>
  <c r="V370" i="2"/>
  <c r="S120" i="2"/>
  <c r="V120" i="2"/>
  <c r="T160" i="2"/>
  <c r="AM140" i="1"/>
  <c r="AK121" i="1"/>
  <c r="AI135" i="1"/>
  <c r="AM135" i="1"/>
  <c r="S238" i="2"/>
  <c r="T238" i="2"/>
  <c r="T290" i="2"/>
  <c r="AI105" i="1"/>
  <c r="AL144" i="1"/>
  <c r="AN144" i="1"/>
  <c r="AO144" i="1"/>
  <c r="AP144" i="1"/>
  <c r="AL121" i="1"/>
  <c r="AI151" i="1"/>
  <c r="T108" i="2"/>
  <c r="S109" i="2"/>
  <c r="AN132" i="1"/>
  <c r="AM130" i="1"/>
  <c r="AM113" i="1"/>
  <c r="S106" i="2"/>
  <c r="S4" i="2"/>
  <c r="T157" i="2"/>
  <c r="S114" i="2"/>
  <c r="V114" i="2"/>
  <c r="T114" i="2"/>
  <c r="S159" i="2"/>
  <c r="T159" i="2"/>
  <c r="AM138" i="1"/>
  <c r="AN112" i="1"/>
  <c r="AM115" i="1"/>
  <c r="T494" i="2"/>
  <c r="AM150" i="1"/>
  <c r="AM114" i="1"/>
  <c r="T55" i="2"/>
  <c r="T444" i="2"/>
  <c r="AN149" i="1"/>
  <c r="S496" i="2"/>
  <c r="T496" i="2"/>
  <c r="T105" i="2"/>
  <c r="T234" i="2"/>
  <c r="S232" i="2"/>
  <c r="T232" i="2"/>
  <c r="T342" i="2"/>
  <c r="AM123" i="1"/>
  <c r="AN141" i="1"/>
  <c r="S237" i="2"/>
  <c r="T237" i="2"/>
  <c r="T153" i="2"/>
  <c r="S153" i="2"/>
  <c r="T341" i="2"/>
  <c r="AN127" i="1"/>
  <c r="AM141" i="1"/>
  <c r="T493" i="2"/>
  <c r="AN142" i="1"/>
  <c r="T36" i="2"/>
  <c r="T443" i="2"/>
  <c r="T158" i="2"/>
  <c r="T362" i="2"/>
  <c r="S289" i="2"/>
  <c r="T289" i="2"/>
  <c r="AJ106" i="1"/>
  <c r="AI106" i="1"/>
  <c r="S338" i="2"/>
  <c r="T338" i="2"/>
  <c r="T25" i="2"/>
  <c r="T369" i="2"/>
  <c r="T24" i="2"/>
  <c r="S24" i="2"/>
  <c r="AM104" i="1"/>
  <c r="S501" i="2"/>
  <c r="T501" i="2"/>
  <c r="S56" i="2"/>
  <c r="T56" i="2"/>
  <c r="AN135" i="1"/>
  <c r="T11" i="2"/>
  <c r="T498" i="2"/>
  <c r="T499" i="2"/>
  <c r="AM129" i="1"/>
  <c r="T441" i="2"/>
  <c r="AM118" i="1"/>
  <c r="T296" i="2"/>
  <c r="AM112" i="1"/>
  <c r="S294" i="2"/>
  <c r="V294" i="2"/>
  <c r="T294" i="2"/>
  <c r="S155" i="2"/>
  <c r="V155" i="2"/>
  <c r="T155" i="2"/>
  <c r="T54" i="2"/>
  <c r="S297" i="2"/>
  <c r="T297" i="2"/>
  <c r="T344" i="2"/>
  <c r="AM132" i="1"/>
  <c r="AN125" i="1"/>
  <c r="T117" i="2"/>
  <c r="T154" i="2"/>
  <c r="S345" i="2"/>
  <c r="T345" i="2"/>
  <c r="AN111" i="1"/>
  <c r="AN139" i="1"/>
  <c r="AN151" i="1"/>
  <c r="AM128" i="1"/>
  <c r="T235" i="2"/>
  <c r="T19" i="2"/>
  <c r="S19" i="2"/>
  <c r="V19" i="2" s="1"/>
  <c r="T365" i="2"/>
  <c r="T293" i="2"/>
  <c r="T52" i="2"/>
  <c r="AN133" i="1"/>
  <c r="AM121" i="1"/>
  <c r="T33" i="2"/>
  <c r="S33" i="2"/>
  <c r="V33" i="2" s="1"/>
  <c r="AN131" i="1"/>
  <c r="AK129" i="1"/>
  <c r="AL129" i="1"/>
  <c r="AM146" i="1"/>
  <c r="AL107" i="1"/>
  <c r="AN107" i="1"/>
  <c r="AO107" i="1"/>
  <c r="AP107" i="1"/>
  <c r="T445" i="2"/>
  <c r="AN143" i="1"/>
  <c r="T366" i="2"/>
  <c r="AN119" i="1"/>
  <c r="AN148" i="1"/>
  <c r="AM102" i="1"/>
  <c r="AM120" i="1"/>
  <c r="T346" i="2"/>
  <c r="T18" i="2"/>
  <c r="S18" i="2"/>
  <c r="V18" i="2" s="1"/>
  <c r="W18" i="2" s="1"/>
  <c r="X18" i="2" s="1"/>
  <c r="T6" i="2"/>
  <c r="S6" i="2"/>
  <c r="AL130" i="1"/>
  <c r="AK130" i="1"/>
  <c r="S58" i="2"/>
  <c r="V58" i="2"/>
  <c r="T58" i="2"/>
  <c r="T13" i="2"/>
  <c r="V13" i="2" s="1"/>
  <c r="AM124" i="1"/>
  <c r="AK113" i="1"/>
  <c r="AL113" i="1"/>
  <c r="AN124" i="1"/>
  <c r="AN102" i="1"/>
  <c r="T10" i="2"/>
  <c r="AM111" i="1"/>
  <c r="T28" i="2"/>
  <c r="V28" i="2" s="1"/>
  <c r="W28" i="2" s="1"/>
  <c r="X28" i="2" s="1"/>
  <c r="AM103" i="1"/>
  <c r="AM108" i="1"/>
  <c r="AM139" i="1"/>
  <c r="AM137" i="1"/>
  <c r="AM116" i="1"/>
  <c r="AN123" i="1"/>
  <c r="T9" i="2"/>
  <c r="AM134" i="1"/>
  <c r="AM127" i="1"/>
  <c r="T16" i="2"/>
  <c r="S292" i="2"/>
  <c r="T292" i="2"/>
  <c r="AM122" i="1"/>
  <c r="AN122" i="1"/>
  <c r="T5" i="2"/>
  <c r="AN146" i="1"/>
  <c r="S368" i="2"/>
  <c r="T368" i="2"/>
  <c r="AN147" i="1"/>
  <c r="AM126" i="1"/>
  <c r="T34" i="2"/>
  <c r="V34" i="2" s="1"/>
  <c r="T17" i="2"/>
  <c r="AK118" i="1"/>
  <c r="AN118" i="1"/>
  <c r="AO118" i="1"/>
  <c r="AP118" i="1"/>
  <c r="AM148" i="1"/>
  <c r="S27" i="2"/>
  <c r="T27" i="2"/>
  <c r="V27" i="2" s="1"/>
  <c r="S340" i="2"/>
  <c r="T340" i="2"/>
  <c r="T60" i="2"/>
  <c r="S156" i="2"/>
  <c r="T156" i="2"/>
  <c r="AM119" i="1"/>
  <c r="T32" i="2"/>
  <c r="S295" i="2"/>
  <c r="T295" i="2"/>
  <c r="T35" i="2"/>
  <c r="T363" i="2"/>
  <c r="T14" i="2"/>
  <c r="S14" i="2"/>
  <c r="AN140" i="1"/>
  <c r="AK104" i="1"/>
  <c r="AL104" i="1"/>
  <c r="T367" i="2"/>
  <c r="S367" i="2"/>
  <c r="V367" i="2"/>
  <c r="W367" i="2"/>
  <c r="X367" i="2"/>
  <c r="S364" i="2"/>
  <c r="T364" i="2"/>
  <c r="T57" i="2"/>
  <c r="S57" i="2"/>
  <c r="AM131" i="1"/>
  <c r="S339" i="2"/>
  <c r="T339" i="2"/>
  <c r="AL110" i="1"/>
  <c r="AK110" i="1"/>
  <c r="AM110" i="1"/>
  <c r="S446" i="2"/>
  <c r="T446" i="2"/>
  <c r="AM143" i="1"/>
  <c r="S495" i="2"/>
  <c r="T495" i="2"/>
  <c r="T26" i="2"/>
  <c r="AM109" i="1"/>
  <c r="AN116" i="1"/>
  <c r="T29" i="2"/>
  <c r="AM145" i="1"/>
  <c r="AO145" i="1"/>
  <c r="AM70" i="1"/>
  <c r="AN87" i="1"/>
  <c r="AN71" i="1"/>
  <c r="AO71" i="1"/>
  <c r="AM78" i="1"/>
  <c r="AM71" i="1"/>
  <c r="AM95" i="1"/>
  <c r="AN68" i="1"/>
  <c r="AN64" i="1"/>
  <c r="AN84" i="1"/>
  <c r="AN92" i="1"/>
  <c r="AM89" i="1"/>
  <c r="AN76" i="1"/>
  <c r="AM79" i="1"/>
  <c r="AM93" i="1"/>
  <c r="AO93" i="1"/>
  <c r="AM73" i="1"/>
  <c r="AM57" i="1"/>
  <c r="AM97" i="1"/>
  <c r="AO97" i="1"/>
  <c r="AM77" i="1"/>
  <c r="AO77" i="1"/>
  <c r="AM87" i="1"/>
  <c r="AN72" i="1"/>
  <c r="AO72" i="1"/>
  <c r="AM52" i="1"/>
  <c r="AN89" i="1"/>
  <c r="AN65" i="1"/>
  <c r="AN81" i="1"/>
  <c r="AN73" i="1"/>
  <c r="T2" i="2"/>
  <c r="S25" i="2"/>
  <c r="V25" i="2"/>
  <c r="W25" i="2" s="1"/>
  <c r="T3" i="2"/>
  <c r="S10" i="2"/>
  <c r="V10" i="2" s="1"/>
  <c r="S26" i="2"/>
  <c r="S34" i="2"/>
  <c r="S16" i="2"/>
  <c r="S2" i="2"/>
  <c r="V2" i="2" s="1"/>
  <c r="S3" i="2"/>
  <c r="V3" i="2"/>
  <c r="T4" i="2"/>
  <c r="V4" i="2" s="1"/>
  <c r="S32" i="2"/>
  <c r="V32" i="2" s="1"/>
  <c r="S36" i="2"/>
  <c r="AN199" i="1"/>
  <c r="AO199" i="1"/>
  <c r="AP199" i="1"/>
  <c r="V199" i="2"/>
  <c r="V159" i="2"/>
  <c r="V495" i="2"/>
  <c r="V368" i="2"/>
  <c r="V57" i="2"/>
  <c r="W57" i="2"/>
  <c r="X57" i="2"/>
  <c r="V153" i="2"/>
  <c r="V110" i="2"/>
  <c r="V6" i="2"/>
  <c r="V297" i="2"/>
  <c r="V340" i="2"/>
  <c r="V446" i="2"/>
  <c r="V295" i="2"/>
  <c r="V289" i="2"/>
  <c r="W103" i="2"/>
  <c r="X103" i="2"/>
  <c r="V232" i="2"/>
  <c r="V292" i="2"/>
  <c r="V339" i="2"/>
  <c r="W339" i="2"/>
  <c r="X339" i="2"/>
  <c r="V156" i="2"/>
  <c r="V56" i="2"/>
  <c r="V338" i="2"/>
  <c r="V238" i="2"/>
  <c r="V364" i="2"/>
  <c r="V345" i="2"/>
  <c r="V501" i="2"/>
  <c r="W501" i="2"/>
  <c r="X501" i="2"/>
  <c r="V237" i="2"/>
  <c r="V496" i="2"/>
  <c r="V449" i="2"/>
  <c r="V144" i="2"/>
  <c r="V447" i="2"/>
  <c r="V236" i="2"/>
  <c r="S13" i="2"/>
  <c r="S342" i="2"/>
  <c r="V342" i="2"/>
  <c r="S444" i="2"/>
  <c r="V444" i="2"/>
  <c r="T12" i="2"/>
  <c r="S37" i="2"/>
  <c r="V37" i="2" s="1"/>
  <c r="S29" i="2"/>
  <c r="S17" i="2"/>
  <c r="V17" i="2" s="1"/>
  <c r="S235" i="2"/>
  <c r="V235" i="2"/>
  <c r="S117" i="2"/>
  <c r="V117" i="2"/>
  <c r="S498" i="2"/>
  <c r="V498" i="2"/>
  <c r="S369" i="2"/>
  <c r="V369" i="2"/>
  <c r="W369" i="2"/>
  <c r="X369" i="2"/>
  <c r="S362" i="2"/>
  <c r="V362" i="2"/>
  <c r="S55" i="2"/>
  <c r="V55" i="2"/>
  <c r="W55" i="2"/>
  <c r="X55" i="2"/>
  <c r="S160" i="2"/>
  <c r="V160" i="2"/>
  <c r="S28" i="2"/>
  <c r="S11" i="2"/>
  <c r="V11" i="2" s="1"/>
  <c r="S341" i="2"/>
  <c r="V341" i="2"/>
  <c r="S157" i="2"/>
  <c r="V157" i="2"/>
  <c r="S290" i="2"/>
  <c r="V290" i="2"/>
  <c r="S239" i="2"/>
  <c r="V239" i="2"/>
  <c r="S497" i="2"/>
  <c r="V497" i="2"/>
  <c r="S52" i="2"/>
  <c r="V52" i="2"/>
  <c r="S296" i="2"/>
  <c r="V296" i="2"/>
  <c r="S158" i="2"/>
  <c r="V158" i="2"/>
  <c r="W158" i="2"/>
  <c r="X158" i="2"/>
  <c r="S234" i="2"/>
  <c r="V234" i="2"/>
  <c r="S448" i="2"/>
  <c r="V448" i="2"/>
  <c r="W448" i="2"/>
  <c r="X448" i="2"/>
  <c r="U149" i="2"/>
  <c r="W149" i="2"/>
  <c r="T21" i="2"/>
  <c r="S31" i="2"/>
  <c r="V31" i="2" s="1"/>
  <c r="S366" i="2"/>
  <c r="V366" i="2"/>
  <c r="S344" i="2"/>
  <c r="V344" i="2"/>
  <c r="S363" i="2"/>
  <c r="V363" i="2"/>
  <c r="S60" i="2"/>
  <c r="V60" i="2"/>
  <c r="W60" i="2"/>
  <c r="X60" i="2"/>
  <c r="S105" i="2"/>
  <c r="V105" i="2"/>
  <c r="AL106" i="1"/>
  <c r="T106" i="2"/>
  <c r="V106" i="2"/>
  <c r="S53" i="2"/>
  <c r="V53" i="2"/>
  <c r="S35" i="2"/>
  <c r="S441" i="2"/>
  <c r="V441" i="2"/>
  <c r="S15" i="2"/>
  <c r="V15" i="2" s="1"/>
  <c r="S12" i="2"/>
  <c r="V12" i="2"/>
  <c r="S9" i="2"/>
  <c r="V9" i="2" s="1"/>
  <c r="S445" i="2"/>
  <c r="V445" i="2"/>
  <c r="W445" i="2"/>
  <c r="X445" i="2"/>
  <c r="S293" i="2"/>
  <c r="V293" i="2"/>
  <c r="S443" i="2"/>
  <c r="V443" i="2"/>
  <c r="S494" i="2"/>
  <c r="V494" i="2"/>
  <c r="S365" i="2"/>
  <c r="V365" i="2"/>
  <c r="S154" i="2"/>
  <c r="V154" i="2"/>
  <c r="S54" i="2"/>
  <c r="V54" i="2"/>
  <c r="W54" i="2"/>
  <c r="X54" i="2"/>
  <c r="S5" i="2"/>
  <c r="V5" i="2" s="1"/>
  <c r="AK109" i="1"/>
  <c r="T109" i="2"/>
  <c r="V109" i="2"/>
  <c r="S21" i="2"/>
  <c r="V21" i="2" s="1"/>
  <c r="S346" i="2"/>
  <c r="V346" i="2"/>
  <c r="S499" i="2"/>
  <c r="V499" i="2"/>
  <c r="S493" i="2"/>
  <c r="V493" i="2"/>
  <c r="S108" i="2"/>
  <c r="V108" i="2"/>
  <c r="S343" i="2"/>
  <c r="V343" i="2"/>
  <c r="W343" i="2"/>
  <c r="X343" i="2"/>
  <c r="S30" i="2"/>
  <c r="V30" i="2"/>
  <c r="AM69" i="1"/>
  <c r="AK108" i="1"/>
  <c r="AO138" i="1"/>
  <c r="AP138" i="1"/>
  <c r="AO126" i="1"/>
  <c r="AP126" i="1"/>
  <c r="AL108" i="1"/>
  <c r="AR82" i="1"/>
  <c r="AK58" i="1"/>
  <c r="AN103" i="1"/>
  <c r="AO103" i="1"/>
  <c r="AP103" i="1"/>
  <c r="AL55" i="1"/>
  <c r="AK55" i="1"/>
  <c r="AK57" i="1"/>
  <c r="AL57" i="1"/>
  <c r="AL58" i="1"/>
  <c r="AK52" i="1"/>
  <c r="AL52" i="1"/>
  <c r="AK60" i="1"/>
  <c r="AL60" i="1"/>
  <c r="AK56" i="1"/>
  <c r="AL56" i="1"/>
  <c r="AK54" i="1"/>
  <c r="AL54" i="1"/>
  <c r="AK53" i="1"/>
  <c r="AL53" i="1"/>
  <c r="AM53" i="1"/>
  <c r="AM117" i="1"/>
  <c r="AN70" i="1"/>
  <c r="AO70" i="1"/>
  <c r="AO150" i="1"/>
  <c r="AP150" i="1"/>
  <c r="AO140" i="1"/>
  <c r="AP140" i="1"/>
  <c r="AN121" i="1"/>
  <c r="AO121" i="1"/>
  <c r="AP121" i="1"/>
  <c r="E191" i="15"/>
  <c r="E487" i="15"/>
  <c r="J487" i="15" s="1"/>
  <c r="E634" i="15"/>
  <c r="E190" i="15"/>
  <c r="J190" i="15" s="1"/>
  <c r="G928" i="15"/>
  <c r="G931" i="15" s="1"/>
  <c r="V8" i="15"/>
  <c r="V7" i="15"/>
  <c r="G797" i="15"/>
  <c r="G800" i="15" s="1"/>
  <c r="G803" i="15" s="1"/>
  <c r="G806" i="15" s="1"/>
  <c r="G809" i="15"/>
  <c r="G812" i="15" s="1"/>
  <c r="G815" i="15" s="1"/>
  <c r="G818" i="15" s="1"/>
  <c r="G821" i="15" s="1"/>
  <c r="G824" i="15" s="1"/>
  <c r="G827" i="15" s="1"/>
  <c r="G830" i="15" s="1"/>
  <c r="G833" i="15"/>
  <c r="G836" i="15" s="1"/>
  <c r="G839" i="15" s="1"/>
  <c r="G842" i="15" s="1"/>
  <c r="G845" i="15" s="1"/>
  <c r="G848" i="15" s="1"/>
  <c r="G851" i="15" s="1"/>
  <c r="G854" i="15" s="1"/>
  <c r="G857" i="15"/>
  <c r="G860" i="15" s="1"/>
  <c r="G863" i="15" s="1"/>
  <c r="G866" i="15" s="1"/>
  <c r="G869" i="15" s="1"/>
  <c r="G872" i="15" s="1"/>
  <c r="G875" i="15" s="1"/>
  <c r="G878" i="15" s="1"/>
  <c r="G881" i="15"/>
  <c r="G884" i="15" s="1"/>
  <c r="G887" i="15" s="1"/>
  <c r="G890" i="15" s="1"/>
  <c r="G893" i="15" s="1"/>
  <c r="G896" i="15" s="1"/>
  <c r="G899" i="15" s="1"/>
  <c r="G902" i="15" s="1"/>
  <c r="G905" i="15" s="1"/>
  <c r="G488" i="15"/>
  <c r="G491" i="15" s="1"/>
  <c r="G494" i="15" s="1"/>
  <c r="G497" i="15" s="1"/>
  <c r="G500" i="15" s="1"/>
  <c r="G503" i="15" s="1"/>
  <c r="G506" i="15" s="1"/>
  <c r="G509" i="15" s="1"/>
  <c r="G512" i="15" s="1"/>
  <c r="AK115" i="1"/>
  <c r="AL115" i="1"/>
  <c r="AO132" i="1"/>
  <c r="AP132" i="1"/>
  <c r="AK120" i="1"/>
  <c r="AL120" i="1"/>
  <c r="AN104" i="1"/>
  <c r="AO148" i="1"/>
  <c r="AP148" i="1"/>
  <c r="AO123" i="1"/>
  <c r="AP123" i="1"/>
  <c r="AL109" i="1"/>
  <c r="AN109" i="1"/>
  <c r="AO109" i="1"/>
  <c r="AP109" i="1"/>
  <c r="AO131" i="1"/>
  <c r="AP131" i="1"/>
  <c r="AO119" i="1"/>
  <c r="AP119" i="1"/>
  <c r="AL114" i="1"/>
  <c r="AK114" i="1"/>
  <c r="AO122" i="1"/>
  <c r="AP122" i="1"/>
  <c r="AK106" i="1"/>
  <c r="AN106" i="1"/>
  <c r="AO141" i="1"/>
  <c r="AP141" i="1"/>
  <c r="AO112" i="1"/>
  <c r="AP112" i="1"/>
  <c r="AO146" i="1"/>
  <c r="AP146" i="1"/>
  <c r="AK105" i="1"/>
  <c r="AL105" i="1"/>
  <c r="AN105" i="1"/>
  <c r="AN129" i="1"/>
  <c r="AO129" i="1"/>
  <c r="AP129" i="1"/>
  <c r="AO127" i="1"/>
  <c r="AP127" i="1"/>
  <c r="AN130" i="1"/>
  <c r="AO130" i="1"/>
  <c r="AP130" i="1"/>
  <c r="AO143" i="1"/>
  <c r="AP143" i="1"/>
  <c r="AO116" i="1"/>
  <c r="AP116" i="1"/>
  <c r="AO139" i="1"/>
  <c r="AP139" i="1"/>
  <c r="AN113" i="1"/>
  <c r="AO113" i="1"/>
  <c r="AP113" i="1"/>
  <c r="AO124" i="1"/>
  <c r="AP124" i="1"/>
  <c r="AN110" i="1"/>
  <c r="AM106" i="1"/>
  <c r="AN108" i="1"/>
  <c r="AO108" i="1"/>
  <c r="AP108" i="1"/>
  <c r="AO102" i="1"/>
  <c r="AP102" i="1"/>
  <c r="AO111" i="1"/>
  <c r="AP111" i="1"/>
  <c r="AK117" i="1"/>
  <c r="AL117" i="1"/>
  <c r="AO79" i="1"/>
  <c r="AP79" i="1"/>
  <c r="AO87" i="1"/>
  <c r="AQ87" i="1"/>
  <c r="AO89" i="1"/>
  <c r="AQ89" i="1"/>
  <c r="AO73" i="1"/>
  <c r="AQ73" i="1"/>
  <c r="AO65" i="1"/>
  <c r="AQ65" i="1"/>
  <c r="AO81" i="1"/>
  <c r="AN58" i="1"/>
  <c r="AN55" i="1"/>
  <c r="AN56" i="1"/>
  <c r="AN60" i="1"/>
  <c r="AN52" i="1"/>
  <c r="AO52" i="1"/>
  <c r="AN57" i="1"/>
  <c r="AO57" i="1"/>
  <c r="AN53" i="1"/>
  <c r="AO53" i="1"/>
  <c r="AP87" i="1"/>
  <c r="AR87" i="1"/>
  <c r="E490" i="15"/>
  <c r="G938" i="15"/>
  <c r="AN115" i="1"/>
  <c r="AO115" i="1"/>
  <c r="AP115" i="1"/>
  <c r="AN120" i="1"/>
  <c r="AO120" i="1"/>
  <c r="AP120" i="1"/>
  <c r="AN114" i="1"/>
  <c r="AO114" i="1"/>
  <c r="AP114" i="1"/>
  <c r="AQ79" i="1"/>
  <c r="AP65" i="1"/>
  <c r="AR65" i="1"/>
  <c r="AP81" i="1"/>
  <c r="AR81" i="1"/>
  <c r="AQ81" i="1"/>
  <c r="AP73" i="1"/>
  <c r="AR73" i="1"/>
  <c r="AP89" i="1"/>
  <c r="AR89" i="1"/>
  <c r="AO60" i="1"/>
  <c r="AQ60" i="1"/>
  <c r="G934" i="15"/>
  <c r="G937" i="15" s="1"/>
  <c r="G940" i="15" s="1"/>
  <c r="G943" i="15" s="1"/>
  <c r="G946" i="15" s="1"/>
  <c r="G949" i="15" s="1"/>
  <c r="G952" i="15" s="1"/>
  <c r="G955" i="15" s="1"/>
  <c r="G958" i="15"/>
  <c r="G961" i="15" s="1"/>
  <c r="G964" i="15" s="1"/>
  <c r="G967" i="15" s="1"/>
  <c r="G970" i="15" s="1"/>
  <c r="G973" i="15" s="1"/>
  <c r="G976" i="15" s="1"/>
  <c r="G979" i="15" s="1"/>
  <c r="G982" i="15" s="1"/>
  <c r="G985" i="15" s="1"/>
  <c r="G988" i="15" s="1"/>
  <c r="G991" i="15" s="1"/>
  <c r="G994" i="15" s="1"/>
  <c r="G997" i="15" s="1"/>
  <c r="G1000" i="15" s="1"/>
  <c r="G1003" i="15" s="1"/>
  <c r="G1006" i="15" s="1"/>
  <c r="G1009" i="15" s="1"/>
  <c r="G1012" i="15" s="1"/>
  <c r="G1015" i="15" s="1"/>
  <c r="G1018" i="15" s="1"/>
  <c r="G1021" i="15" s="1"/>
  <c r="G1024" i="15" s="1"/>
  <c r="G1027" i="15" s="1"/>
  <c r="G1030" i="15" s="1"/>
  <c r="G1033" i="15" s="1"/>
  <c r="G1036" i="15" s="1"/>
  <c r="G1039" i="15" s="1"/>
  <c r="G1042" i="15" s="1"/>
  <c r="G1045" i="15" s="1"/>
  <c r="G1048" i="15" s="1"/>
  <c r="G1051" i="15" s="1"/>
  <c r="G1054" i="15" s="1"/>
  <c r="G1057" i="15" s="1"/>
  <c r="G941" i="15"/>
  <c r="V10" i="15"/>
  <c r="V9" i="15"/>
  <c r="AS65" i="1"/>
  <c r="AS73" i="1"/>
  <c r="G944" i="15"/>
  <c r="G947" i="15"/>
  <c r="G950" i="15" s="1"/>
  <c r="G953" i="15" s="1"/>
  <c r="G956" i="15" s="1"/>
  <c r="G959" i="15" s="1"/>
  <c r="V11" i="15"/>
  <c r="G359" i="15"/>
  <c r="G362" i="15" s="1"/>
  <c r="G365" i="15" s="1"/>
  <c r="G368" i="15" s="1"/>
  <c r="G371" i="15" s="1"/>
  <c r="G374" i="15" s="1"/>
  <c r="G377" i="15" s="1"/>
  <c r="G380" i="15" s="1"/>
  <c r="G383" i="15" s="1"/>
  <c r="AC62" i="1"/>
  <c r="AD62" i="1"/>
  <c r="AE62" i="1"/>
  <c r="AG145" i="1"/>
  <c r="AH145" i="1"/>
  <c r="AF145" i="1"/>
  <c r="AC276" i="1"/>
  <c r="AD276" i="1"/>
  <c r="AE276" i="1"/>
  <c r="AC98" i="1"/>
  <c r="AE98" i="1"/>
  <c r="AG248" i="1"/>
  <c r="AH248" i="1"/>
  <c r="AF248" i="1"/>
  <c r="AG360" i="1"/>
  <c r="AC179" i="1"/>
  <c r="AD179" i="1"/>
  <c r="AE179" i="1"/>
  <c r="AF480" i="1"/>
  <c r="AG480" i="1"/>
  <c r="AH480" i="1"/>
  <c r="AH381" i="1"/>
  <c r="AF381" i="1"/>
  <c r="AG381" i="1"/>
  <c r="AC45" i="1"/>
  <c r="AD45" i="1"/>
  <c r="AJ45" i="1" s="1"/>
  <c r="AE45" i="1"/>
  <c r="AF336" i="1"/>
  <c r="AG336" i="1"/>
  <c r="AH336" i="1"/>
  <c r="AF380" i="1"/>
  <c r="AG380" i="1"/>
  <c r="AH380" i="1"/>
  <c r="AF401" i="1"/>
  <c r="AG401" i="1"/>
  <c r="AH401" i="1"/>
  <c r="AG285" i="1"/>
  <c r="AH285" i="1"/>
  <c r="AF285" i="1"/>
  <c r="AC18" i="1"/>
  <c r="AD18" i="1"/>
  <c r="AE18" i="1"/>
  <c r="AD85" i="1"/>
  <c r="AE85" i="1"/>
  <c r="AC85" i="1"/>
  <c r="AC356" i="1"/>
  <c r="AD356" i="1"/>
  <c r="AE356" i="1"/>
  <c r="AG311" i="1"/>
  <c r="AH311" i="1"/>
  <c r="AF311" i="1"/>
  <c r="AC66" i="1"/>
  <c r="AD66" i="1"/>
  <c r="AE66" i="1"/>
  <c r="Z345" i="1"/>
  <c r="AB345" i="1" s="1"/>
  <c r="AH345" i="1" s="1"/>
  <c r="S454" i="1"/>
  <c r="AA454" i="1" s="1"/>
  <c r="V452" i="1"/>
  <c r="S494" i="1"/>
  <c r="AA494" i="1" s="1"/>
  <c r="AA481" i="1"/>
  <c r="AC481" i="1" s="1"/>
  <c r="AA478" i="1"/>
  <c r="AD478" i="1" s="1"/>
  <c r="AA464" i="1"/>
  <c r="AE464" i="1" s="1"/>
  <c r="AB462" i="1"/>
  <c r="AH462" i="1" s="1"/>
  <c r="V439" i="1"/>
  <c r="AB439" i="1" s="1"/>
  <c r="AA410" i="1"/>
  <c r="S479" i="1"/>
  <c r="AA479" i="1" s="1"/>
  <c r="AD479" i="1" s="1"/>
  <c r="AA383" i="1"/>
  <c r="S498" i="1"/>
  <c r="Z483" i="1"/>
  <c r="AB483" i="1"/>
  <c r="AG483" i="1" s="1"/>
  <c r="AA436" i="1"/>
  <c r="AE436" i="1" s="1"/>
  <c r="AB349" i="1"/>
  <c r="AA482" i="1"/>
  <c r="AA361" i="1"/>
  <c r="AB272" i="1"/>
  <c r="AF272" i="1" s="1"/>
  <c r="V496" i="1"/>
  <c r="V493" i="1"/>
  <c r="S477" i="1"/>
  <c r="AA477" i="1"/>
  <c r="AD477" i="1" s="1"/>
  <c r="V490" i="1"/>
  <c r="AB490" i="1" s="1"/>
  <c r="AG490" i="1" s="1"/>
  <c r="AA448" i="1"/>
  <c r="AC448" i="1" s="1"/>
  <c r="AB412" i="1"/>
  <c r="AA480" i="1"/>
  <c r="AA442" i="1"/>
  <c r="AD442" i="1" s="1"/>
  <c r="AA434" i="1"/>
  <c r="AC434" i="1" s="1"/>
  <c r="Z470" i="1"/>
  <c r="AB470" i="1" s="1"/>
  <c r="AH470" i="1" s="1"/>
  <c r="AB500" i="1"/>
  <c r="AF500" i="1" s="1"/>
  <c r="AA362" i="1"/>
  <c r="S427" i="1"/>
  <c r="AA427" i="1" s="1"/>
  <c r="AC427" i="1" s="1"/>
  <c r="S376" i="1"/>
  <c r="AA376" i="1" s="1"/>
  <c r="V369" i="1"/>
  <c r="AB369" i="1" s="1"/>
  <c r="V328" i="1"/>
  <c r="AB328" i="1"/>
  <c r="AG328" i="1" s="1"/>
  <c r="S283" i="1"/>
  <c r="AA283" i="1"/>
  <c r="AD283" i="1" s="1"/>
  <c r="Z281" i="1"/>
  <c r="AB281" i="1" s="1"/>
  <c r="S452" i="1"/>
  <c r="AA452" i="1" s="1"/>
  <c r="Z295" i="1"/>
  <c r="S457" i="1"/>
  <c r="V455" i="1"/>
  <c r="V425" i="1"/>
  <c r="Z420" i="1"/>
  <c r="Z315" i="1"/>
  <c r="AB315" i="1" s="1"/>
  <c r="AF315" i="1" s="1"/>
  <c r="Z302" i="1"/>
  <c r="AA274" i="1"/>
  <c r="AA100" i="1"/>
  <c r="Z458" i="1"/>
  <c r="AB458" i="1" s="1"/>
  <c r="AA457" i="1"/>
  <c r="Z343" i="1"/>
  <c r="AA140" i="1"/>
  <c r="AD140" i="1" s="1"/>
  <c r="AB7" i="1"/>
  <c r="Z426" i="1"/>
  <c r="AB426" i="1" s="1"/>
  <c r="V420" i="1"/>
  <c r="V372" i="1"/>
  <c r="AB372" i="1" s="1"/>
  <c r="AG372" i="1" s="1"/>
  <c r="Z305" i="1"/>
  <c r="AB305" i="1" s="1"/>
  <c r="AH305" i="1" s="1"/>
  <c r="S460" i="1"/>
  <c r="AA460" i="1" s="1"/>
  <c r="AC460" i="1" s="1"/>
  <c r="Z370" i="1"/>
  <c r="AB370" i="1" s="1"/>
  <c r="AA257" i="1"/>
  <c r="AA233" i="1"/>
  <c r="AA95" i="1"/>
  <c r="AD95" i="1" s="1"/>
  <c r="AA422" i="1"/>
  <c r="AA374" i="1"/>
  <c r="AC374" i="1" s="1"/>
  <c r="S343" i="1"/>
  <c r="AA343" i="1" s="1"/>
  <c r="AD343" i="1" s="1"/>
  <c r="V341" i="1"/>
  <c r="AA241" i="1"/>
  <c r="AA7" i="1"/>
  <c r="AD7" i="1" s="1"/>
  <c r="Z339" i="1"/>
  <c r="Z316" i="1"/>
  <c r="AB316" i="1" s="1"/>
  <c r="Z303" i="1"/>
  <c r="AB23" i="1"/>
  <c r="S375" i="1"/>
  <c r="AA375" i="1"/>
  <c r="AE375" i="1" s="1"/>
  <c r="S370" i="1"/>
  <c r="AA370" i="1" s="1"/>
  <c r="AC370" i="1" s="1"/>
  <c r="V368" i="1"/>
  <c r="AB368" i="1" s="1"/>
  <c r="AA57" i="1"/>
  <c r="Z459" i="1"/>
  <c r="AB459" i="1" s="1"/>
  <c r="S423" i="1"/>
  <c r="AA423" i="1" s="1"/>
  <c r="AE423" i="1" s="1"/>
  <c r="V303" i="1"/>
  <c r="Z294" i="1"/>
  <c r="AB294" i="1" s="1"/>
  <c r="AH294" i="1" s="1"/>
  <c r="AB373" i="1"/>
  <c r="S456" i="1"/>
  <c r="AA456" i="1" s="1"/>
  <c r="Z376" i="1"/>
  <c r="V344" i="1"/>
  <c r="AB344" i="1" s="1"/>
  <c r="S339" i="1"/>
  <c r="AA339" i="1" s="1"/>
  <c r="V297" i="1"/>
  <c r="AB297" i="1" s="1"/>
  <c r="AA293" i="1"/>
  <c r="AE293" i="1" s="1"/>
  <c r="AB164" i="1"/>
  <c r="AF164" i="1" s="1"/>
  <c r="Z452" i="1"/>
  <c r="AB452" i="1" s="1"/>
  <c r="AF452" i="1" s="1"/>
  <c r="Z374" i="1"/>
  <c r="AB374" i="1"/>
  <c r="AF374" i="1" s="1"/>
  <c r="V371" i="1"/>
  <c r="Z321" i="1"/>
  <c r="AB321" i="1" s="1"/>
  <c r="S309" i="1"/>
  <c r="AA309" i="1" s="1"/>
  <c r="AA250" i="1"/>
  <c r="Z211" i="1"/>
  <c r="S271" i="1"/>
  <c r="AA271" i="1" s="1"/>
  <c r="AE271" i="1" s="1"/>
  <c r="S203" i="1"/>
  <c r="AA203" i="1" s="1"/>
  <c r="AE203" i="1" s="1"/>
  <c r="V193" i="1"/>
  <c r="Z191" i="1"/>
  <c r="S211" i="1"/>
  <c r="AA211" i="1" s="1"/>
  <c r="S193" i="1"/>
  <c r="AA193" i="1"/>
  <c r="AE193" i="1" s="1"/>
  <c r="V129" i="1"/>
  <c r="AB129" i="1" s="1"/>
  <c r="AF129" i="1" s="1"/>
  <c r="Z59" i="1"/>
  <c r="V56" i="1"/>
  <c r="S267" i="1"/>
  <c r="AA267" i="1"/>
  <c r="AC267" i="1" s="1"/>
  <c r="S129" i="1"/>
  <c r="S56" i="1"/>
  <c r="AA56" i="1" s="1"/>
  <c r="Z57" i="1"/>
  <c r="Z270" i="1"/>
  <c r="S209" i="1"/>
  <c r="AA209" i="1" s="1"/>
  <c r="V204" i="1"/>
  <c r="V194" i="1"/>
  <c r="AB194" i="1" s="1"/>
  <c r="Z130" i="1"/>
  <c r="AB130" i="1" s="1"/>
  <c r="S272" i="1"/>
  <c r="AA272" i="1"/>
  <c r="V270" i="1"/>
  <c r="AB270" i="1" s="1"/>
  <c r="V268" i="1"/>
  <c r="AB268" i="1" s="1"/>
  <c r="AA270" i="1"/>
  <c r="AA204" i="1"/>
  <c r="V60" i="1"/>
  <c r="V266" i="1"/>
  <c r="AB266" i="1" s="1"/>
  <c r="S210" i="1"/>
  <c r="V205" i="1"/>
  <c r="S192" i="1"/>
  <c r="AA192" i="1"/>
  <c r="S60" i="1"/>
  <c r="AA60" i="1"/>
  <c r="AE60" i="1" s="1"/>
  <c r="Z203" i="1"/>
  <c r="S266" i="1"/>
  <c r="AA266" i="1" s="1"/>
  <c r="AD266" i="1" s="1"/>
  <c r="Z269" i="1"/>
  <c r="AB269" i="1" s="1"/>
  <c r="AH269" i="1" s="1"/>
  <c r="AM250" i="1"/>
  <c r="AN259" i="1"/>
  <c r="AN334" i="1"/>
  <c r="AM318" i="1"/>
  <c r="AM425" i="1"/>
  <c r="U396" i="2"/>
  <c r="W351" i="2"/>
  <c r="X351" i="2"/>
  <c r="U332" i="2"/>
  <c r="W332" i="2"/>
  <c r="X332" i="2"/>
  <c r="V303" i="2"/>
  <c r="W312" i="2"/>
  <c r="X312" i="2"/>
  <c r="W260" i="2"/>
  <c r="U216" i="2"/>
  <c r="V136" i="2"/>
  <c r="W136" i="2"/>
  <c r="X136" i="2"/>
  <c r="V145" i="2"/>
  <c r="U61" i="2"/>
  <c r="W482" i="2"/>
  <c r="X482" i="2"/>
  <c r="W468" i="2"/>
  <c r="X468" i="2"/>
  <c r="U461" i="2"/>
  <c r="W463" i="2"/>
  <c r="X463" i="2"/>
  <c r="W490" i="2"/>
  <c r="X490" i="2"/>
  <c r="W474" i="2"/>
  <c r="X474" i="2"/>
  <c r="W421" i="2"/>
  <c r="X421" i="2"/>
  <c r="W422" i="2"/>
  <c r="X422" i="2"/>
  <c r="U364" i="2"/>
  <c r="U311" i="2"/>
  <c r="U303" i="2"/>
  <c r="W333" i="2"/>
  <c r="X333" i="2"/>
  <c r="U327" i="2"/>
  <c r="W350" i="2"/>
  <c r="X350" i="2"/>
  <c r="W251" i="2"/>
  <c r="X251" i="2"/>
  <c r="W229" i="2"/>
  <c r="X229" i="2"/>
  <c r="W221" i="2"/>
  <c r="X221" i="2"/>
  <c r="V226" i="2"/>
  <c r="W169" i="2"/>
  <c r="X169" i="2"/>
  <c r="U155" i="2"/>
  <c r="W197" i="2"/>
  <c r="X197" i="2"/>
  <c r="V141" i="2"/>
  <c r="W141" i="2"/>
  <c r="X141" i="2"/>
  <c r="U121" i="2"/>
  <c r="V123" i="2"/>
  <c r="W123" i="2"/>
  <c r="X123" i="2"/>
  <c r="U110" i="2"/>
  <c r="W110" i="2"/>
  <c r="U138" i="2"/>
  <c r="W138" i="2"/>
  <c r="X138" i="2"/>
  <c r="V69" i="2"/>
  <c r="W69" i="2"/>
  <c r="X69" i="2"/>
  <c r="U93" i="2"/>
  <c r="W93" i="2"/>
  <c r="V92" i="2"/>
  <c r="W92" i="2"/>
  <c r="X92" i="2"/>
  <c r="AM489" i="1"/>
  <c r="AM485" i="1"/>
  <c r="AO480" i="1"/>
  <c r="AP480" i="1"/>
  <c r="AN452" i="1"/>
  <c r="AM499" i="1"/>
  <c r="AN495" i="1"/>
  <c r="AM488" i="1"/>
  <c r="AN476" i="1"/>
  <c r="AN487" i="1"/>
  <c r="AO498" i="1"/>
  <c r="AP498" i="1"/>
  <c r="AM491" i="1"/>
  <c r="AN475" i="1"/>
  <c r="AO494" i="1"/>
  <c r="AP494" i="1"/>
  <c r="AO471" i="1"/>
  <c r="AP471" i="1"/>
  <c r="AO467" i="1"/>
  <c r="AP467" i="1"/>
  <c r="AN490" i="1"/>
  <c r="AM479" i="1"/>
  <c r="AM475" i="1"/>
  <c r="AM501" i="1"/>
  <c r="AO460" i="1"/>
  <c r="AM497" i="1"/>
  <c r="AM478" i="1"/>
  <c r="AM474" i="1"/>
  <c r="AM470" i="1"/>
  <c r="AN443" i="1"/>
  <c r="AM447" i="1"/>
  <c r="AM443" i="1"/>
  <c r="AN418" i="1"/>
  <c r="AM446" i="1"/>
  <c r="AM442" i="1"/>
  <c r="AM441" i="1"/>
  <c r="AO433" i="1"/>
  <c r="AP433" i="1"/>
  <c r="AO425" i="1"/>
  <c r="AP425" i="1"/>
  <c r="AN440" i="1"/>
  <c r="AN394" i="1"/>
  <c r="AM385" i="1"/>
  <c r="AN323" i="1"/>
  <c r="AM335" i="1"/>
  <c r="AN330" i="1"/>
  <c r="AN329" i="1"/>
  <c r="AM333" i="1"/>
  <c r="AM302" i="1"/>
  <c r="AO302" i="1"/>
  <c r="AP302" i="1"/>
  <c r="AM332" i="1"/>
  <c r="AN311" i="1"/>
  <c r="AN252" i="1"/>
  <c r="AM252" i="1"/>
  <c r="AN293" i="1"/>
  <c r="AN300" i="1"/>
  <c r="AN284" i="1"/>
  <c r="AM300" i="1"/>
  <c r="AM284" i="1"/>
  <c r="AM276" i="1"/>
  <c r="AN263" i="1"/>
  <c r="AM299" i="1"/>
  <c r="AM267" i="1"/>
  <c r="AN230" i="1"/>
  <c r="AN194" i="1"/>
  <c r="AN168" i="1"/>
  <c r="AM196" i="1"/>
  <c r="AM160" i="1"/>
  <c r="AM176" i="1"/>
  <c r="AN183" i="1"/>
  <c r="AM105" i="1"/>
  <c r="AO110" i="1"/>
  <c r="AP110" i="1"/>
  <c r="AM151" i="1"/>
  <c r="AO104" i="1"/>
  <c r="AP104" i="1"/>
  <c r="W65" i="2"/>
  <c r="W87" i="2"/>
  <c r="X87" i="2"/>
  <c r="W61" i="2"/>
  <c r="X61" i="2"/>
  <c r="W81" i="2"/>
  <c r="X81" i="2"/>
  <c r="AS87" i="1"/>
  <c r="AN54" i="1"/>
  <c r="W63" i="2"/>
  <c r="X63" i="2"/>
  <c r="W84" i="2"/>
  <c r="X84" i="2"/>
  <c r="W52" i="2"/>
  <c r="X52" i="2"/>
  <c r="W70" i="2"/>
  <c r="X70" i="2"/>
  <c r="W96" i="2"/>
  <c r="X96" i="2"/>
  <c r="W83" i="2"/>
  <c r="X83" i="2"/>
  <c r="W91" i="2"/>
  <c r="X91" i="2"/>
  <c r="W99" i="2"/>
  <c r="X99" i="2"/>
  <c r="W71" i="2"/>
  <c r="X71" i="2"/>
  <c r="W73" i="2"/>
  <c r="X73" i="2"/>
  <c r="W68" i="2"/>
  <c r="X68" i="2"/>
  <c r="W53" i="2"/>
  <c r="X53" i="2"/>
  <c r="W88" i="2"/>
  <c r="X88" i="2"/>
  <c r="W64" i="2"/>
  <c r="X64" i="2"/>
  <c r="W56" i="2"/>
  <c r="X56" i="2"/>
  <c r="W82" i="2"/>
  <c r="X82" i="2"/>
  <c r="W85" i="2"/>
  <c r="X85" i="2"/>
  <c r="W101" i="2"/>
  <c r="X101" i="2"/>
  <c r="W98" i="2"/>
  <c r="X98" i="2"/>
  <c r="W58" i="2"/>
  <c r="X58" i="2"/>
  <c r="W95" i="2"/>
  <c r="X95" i="2"/>
  <c r="W78" i="2"/>
  <c r="X78" i="2"/>
  <c r="W89" i="2"/>
  <c r="X89" i="2"/>
  <c r="W90" i="2"/>
  <c r="X90" i="2"/>
  <c r="W72" i="2"/>
  <c r="X72" i="2"/>
  <c r="W59" i="2"/>
  <c r="X59" i="2"/>
  <c r="X75" i="2"/>
  <c r="X65" i="2"/>
  <c r="X77" i="2"/>
  <c r="W135" i="2"/>
  <c r="X135" i="2"/>
  <c r="W134" i="2"/>
  <c r="X134" i="2"/>
  <c r="W104" i="2"/>
  <c r="X104" i="2"/>
  <c r="W137" i="2"/>
  <c r="X137" i="2"/>
  <c r="W131" i="2"/>
  <c r="X131" i="2"/>
  <c r="W102" i="2"/>
  <c r="X102" i="2"/>
  <c r="W142" i="2"/>
  <c r="X142" i="2"/>
  <c r="W109" i="2"/>
  <c r="X109" i="2"/>
  <c r="W144" i="2"/>
  <c r="X144" i="2"/>
  <c r="W143" i="2"/>
  <c r="X143" i="2"/>
  <c r="W118" i="2"/>
  <c r="X118" i="2"/>
  <c r="W132" i="2"/>
  <c r="X132" i="2"/>
  <c r="W108" i="2"/>
  <c r="X108" i="2"/>
  <c r="W121" i="2"/>
  <c r="X121" i="2"/>
  <c r="W119" i="2"/>
  <c r="X119" i="2"/>
  <c r="W125" i="2"/>
  <c r="X125" i="2"/>
  <c r="W105" i="2"/>
  <c r="X105" i="2"/>
  <c r="W133" i="2"/>
  <c r="X133" i="2"/>
  <c r="W130" i="2"/>
  <c r="X130" i="2"/>
  <c r="W150" i="2"/>
  <c r="X150" i="2"/>
  <c r="W146" i="2"/>
  <c r="X146" i="2"/>
  <c r="W151" i="2"/>
  <c r="X151" i="2"/>
  <c r="W120" i="2"/>
  <c r="X120" i="2"/>
  <c r="W114" i="2"/>
  <c r="X114" i="2"/>
  <c r="W122" i="2"/>
  <c r="X122" i="2"/>
  <c r="W106" i="2"/>
  <c r="X106" i="2"/>
  <c r="W117" i="2"/>
  <c r="X117" i="2"/>
  <c r="W145" i="2"/>
  <c r="X145" i="2"/>
  <c r="W147" i="2"/>
  <c r="X147" i="2"/>
  <c r="X149" i="2"/>
  <c r="W152" i="2"/>
  <c r="X152" i="2"/>
  <c r="W201" i="2"/>
  <c r="X201" i="2"/>
  <c r="W200" i="2"/>
  <c r="X200" i="2"/>
  <c r="W192" i="2"/>
  <c r="X192" i="2"/>
  <c r="W171" i="2"/>
  <c r="X171" i="2"/>
  <c r="W160" i="2"/>
  <c r="X160" i="2"/>
  <c r="W193" i="2"/>
  <c r="X193" i="2"/>
  <c r="W172" i="2"/>
  <c r="X172" i="2"/>
  <c r="W154" i="2"/>
  <c r="X154" i="2"/>
  <c r="W187" i="2"/>
  <c r="X187" i="2"/>
  <c r="W198" i="2"/>
  <c r="X198" i="2"/>
  <c r="W159" i="2"/>
  <c r="X159" i="2"/>
  <c r="W168" i="2"/>
  <c r="X168" i="2"/>
  <c r="W179" i="2"/>
  <c r="X179" i="2"/>
  <c r="W170" i="2"/>
  <c r="X170" i="2"/>
  <c r="W178" i="2"/>
  <c r="X178" i="2"/>
  <c r="W162" i="2"/>
  <c r="X162" i="2"/>
  <c r="W190" i="2"/>
  <c r="X190" i="2"/>
  <c r="W155" i="2"/>
  <c r="X155" i="2"/>
  <c r="W182" i="2"/>
  <c r="X182" i="2"/>
  <c r="W185" i="2"/>
  <c r="X185" i="2"/>
  <c r="W174" i="2"/>
  <c r="X174" i="2"/>
  <c r="W183" i="2"/>
  <c r="X183" i="2"/>
  <c r="W163" i="2"/>
  <c r="X163" i="2"/>
  <c r="W188" i="2"/>
  <c r="X188" i="2"/>
  <c r="W157" i="2"/>
  <c r="X157" i="2"/>
  <c r="W180" i="2"/>
  <c r="X180" i="2"/>
  <c r="W156" i="2"/>
  <c r="X156" i="2"/>
  <c r="W191" i="2"/>
  <c r="X191" i="2"/>
  <c r="W176" i="2"/>
  <c r="X176" i="2"/>
  <c r="W173" i="2"/>
  <c r="X173" i="2"/>
  <c r="W153" i="2"/>
  <c r="X153" i="2"/>
  <c r="W199" i="2"/>
  <c r="X199" i="2"/>
  <c r="W166" i="2"/>
  <c r="X166" i="2"/>
  <c r="W181" i="2"/>
  <c r="X181" i="2"/>
  <c r="W175" i="2"/>
  <c r="X175" i="2"/>
  <c r="W189" i="2"/>
  <c r="X189" i="2"/>
  <c r="W167" i="2"/>
  <c r="X167" i="2"/>
  <c r="X186" i="2"/>
  <c r="AN193" i="1"/>
  <c r="AN162" i="1"/>
  <c r="AN158" i="1"/>
  <c r="AN181" i="1"/>
  <c r="AM193" i="1"/>
  <c r="AM166" i="1"/>
  <c r="AN196" i="1"/>
  <c r="AO196" i="1"/>
  <c r="AP196" i="1"/>
  <c r="AM189" i="1"/>
  <c r="AM185" i="1"/>
  <c r="AM177" i="1"/>
  <c r="AN161" i="1"/>
  <c r="AN188" i="1"/>
  <c r="AN176" i="1"/>
  <c r="AM161" i="1"/>
  <c r="AO192" i="1"/>
  <c r="AP192" i="1"/>
  <c r="AN195" i="1"/>
  <c r="AM172" i="1"/>
  <c r="AM168" i="1"/>
  <c r="AN164" i="1"/>
  <c r="AM152" i="1"/>
  <c r="AN191" i="1"/>
  <c r="AN187" i="1"/>
  <c r="AN179" i="1"/>
  <c r="AN198" i="1"/>
  <c r="AM183" i="1"/>
  <c r="AM164" i="1"/>
  <c r="AN163" i="1"/>
  <c r="AM198" i="1"/>
  <c r="AN186" i="1"/>
  <c r="AN178" i="1"/>
  <c r="AN174" i="1"/>
  <c r="AM163" i="1"/>
  <c r="AO159" i="1"/>
  <c r="AP159" i="1"/>
  <c r="W202" i="2"/>
  <c r="X202" i="2"/>
  <c r="W242" i="2"/>
  <c r="X242" i="2"/>
  <c r="W220" i="2"/>
  <c r="X220" i="2"/>
  <c r="W234" i="2"/>
  <c r="X234" i="2"/>
  <c r="W245" i="2"/>
  <c r="X245" i="2"/>
  <c r="W249" i="2"/>
  <c r="X249" i="2"/>
  <c r="W228" i="2"/>
  <c r="X228" i="2"/>
  <c r="W225" i="2"/>
  <c r="X225" i="2"/>
  <c r="W203" i="2"/>
  <c r="X203" i="2"/>
  <c r="W250" i="2"/>
  <c r="X250" i="2"/>
  <c r="W205" i="2"/>
  <c r="X205" i="2"/>
  <c r="W216" i="2"/>
  <c r="X216" i="2"/>
  <c r="W206" i="2"/>
  <c r="X206" i="2"/>
  <c r="W212" i="2"/>
  <c r="X212" i="2"/>
  <c r="W238" i="2"/>
  <c r="X238" i="2"/>
  <c r="W204" i="2"/>
  <c r="X204" i="2"/>
  <c r="W244" i="2"/>
  <c r="X244" i="2"/>
  <c r="W236" i="2"/>
  <c r="X236" i="2"/>
  <c r="W207" i="2"/>
  <c r="X207" i="2"/>
  <c r="W214" i="2"/>
  <c r="X214" i="2"/>
  <c r="W227" i="2"/>
  <c r="X227" i="2"/>
  <c r="W231" i="2"/>
  <c r="X231" i="2"/>
  <c r="W208" i="2"/>
  <c r="X208" i="2"/>
  <c r="W248" i="2"/>
  <c r="X248" i="2"/>
  <c r="W218" i="2"/>
  <c r="X218" i="2"/>
  <c r="W213" i="2"/>
  <c r="X213" i="2"/>
  <c r="W232" i="2"/>
  <c r="X232" i="2"/>
  <c r="W237" i="2"/>
  <c r="X237" i="2"/>
  <c r="W241" i="2"/>
  <c r="X241" i="2"/>
  <c r="W209" i="2"/>
  <c r="X209" i="2"/>
  <c r="W224" i="2"/>
  <c r="X224" i="2"/>
  <c r="W239" i="2"/>
  <c r="X239" i="2"/>
  <c r="W223" i="2"/>
  <c r="X223" i="2"/>
  <c r="W215" i="2"/>
  <c r="X215" i="2"/>
  <c r="W247" i="2"/>
  <c r="X247" i="2"/>
  <c r="W230" i="2"/>
  <c r="X230" i="2"/>
  <c r="W240" i="2"/>
  <c r="X240" i="2"/>
  <c r="W243" i="2"/>
  <c r="X243" i="2"/>
  <c r="W235" i="2"/>
  <c r="X235" i="2"/>
  <c r="W226" i="2"/>
  <c r="X226" i="2"/>
  <c r="W210" i="2"/>
  <c r="X210" i="2"/>
  <c r="X222" i="2"/>
  <c r="W289" i="2"/>
  <c r="X289" i="2"/>
  <c r="W283" i="2"/>
  <c r="X283" i="2"/>
  <c r="W278" i="2"/>
  <c r="X278" i="2"/>
  <c r="W261" i="2"/>
  <c r="X261" i="2"/>
  <c r="W297" i="2"/>
  <c r="X297" i="2"/>
  <c r="W259" i="2"/>
  <c r="X259" i="2"/>
  <c r="W291" i="2"/>
  <c r="X291" i="2"/>
  <c r="W252" i="2"/>
  <c r="X252" i="2"/>
  <c r="W287" i="2"/>
  <c r="X287" i="2"/>
  <c r="W295" i="2"/>
  <c r="X295" i="2"/>
  <c r="W258" i="2"/>
  <c r="X258" i="2"/>
  <c r="W275" i="2"/>
  <c r="X275" i="2"/>
  <c r="W299" i="2"/>
  <c r="X299" i="2"/>
  <c r="W300" i="2"/>
  <c r="X300" i="2"/>
  <c r="W298" i="2"/>
  <c r="X298" i="2"/>
  <c r="W255" i="2"/>
  <c r="X255" i="2"/>
  <c r="W274" i="2"/>
  <c r="X274" i="2"/>
  <c r="W267" i="2"/>
  <c r="X267" i="2"/>
  <c r="W284" i="2"/>
  <c r="X284" i="2"/>
  <c r="W292" i="2"/>
  <c r="X292" i="2"/>
  <c r="W294" i="2"/>
  <c r="X294" i="2"/>
  <c r="W268" i="2"/>
  <c r="X268" i="2"/>
  <c r="W288" i="2"/>
  <c r="X288" i="2"/>
  <c r="W301" i="2"/>
  <c r="X301" i="2"/>
  <c r="W254" i="2"/>
  <c r="X254" i="2"/>
  <c r="W253" i="2"/>
  <c r="X253" i="2"/>
  <c r="W272" i="2"/>
  <c r="X272" i="2"/>
  <c r="W293" i="2"/>
  <c r="X293" i="2"/>
  <c r="W296" i="2"/>
  <c r="X296" i="2"/>
  <c r="W263" i="2"/>
  <c r="X263" i="2"/>
  <c r="W262" i="2"/>
  <c r="X262" i="2"/>
  <c r="W290" i="2"/>
  <c r="X290" i="2"/>
  <c r="W266" i="2"/>
  <c r="X266" i="2"/>
  <c r="W257" i="2"/>
  <c r="X257" i="2"/>
  <c r="W285" i="2"/>
  <c r="X285" i="2"/>
  <c r="X260" i="2"/>
  <c r="X279" i="2"/>
  <c r="AN301" i="1"/>
  <c r="AM298" i="1"/>
  <c r="AN258" i="1"/>
  <c r="AN297" i="1"/>
  <c r="AM282" i="1"/>
  <c r="AM270" i="1"/>
  <c r="AM285" i="1"/>
  <c r="AN269" i="1"/>
  <c r="AM265" i="1"/>
  <c r="AM296" i="1"/>
  <c r="AN280" i="1"/>
  <c r="AN276" i="1"/>
  <c r="AN264" i="1"/>
  <c r="AM280" i="1"/>
  <c r="AM268" i="1"/>
  <c r="AM260" i="1"/>
  <c r="AN279" i="1"/>
  <c r="AN267" i="1"/>
  <c r="AM283" i="1"/>
  <c r="AN290" i="1"/>
  <c r="AM271" i="1"/>
  <c r="AM331" i="1"/>
  <c r="AN315" i="1"/>
  <c r="AM327" i="1"/>
  <c r="AN349" i="1"/>
  <c r="AM342" i="1"/>
  <c r="AN326" i="1"/>
  <c r="AN318" i="1"/>
  <c r="AM310" i="1"/>
  <c r="AN348" i="1"/>
  <c r="AM341" i="1"/>
  <c r="AN321" i="1"/>
  <c r="AM348" i="1"/>
  <c r="AM344" i="1"/>
  <c r="AO344" i="1"/>
  <c r="AP344" i="1"/>
  <c r="AN340" i="1"/>
  <c r="AN336" i="1"/>
  <c r="AO336" i="1"/>
  <c r="AP336" i="1"/>
  <c r="AM317" i="1"/>
  <c r="AN351" i="1"/>
  <c r="AM340" i="1"/>
  <c r="AN324" i="1"/>
  <c r="AM347" i="1"/>
  <c r="AN339" i="1"/>
  <c r="AN335" i="1"/>
  <c r="AM328" i="1"/>
  <c r="AO328" i="1"/>
  <c r="AP328" i="1"/>
  <c r="AM324" i="1"/>
  <c r="AO320" i="1"/>
  <c r="AP320" i="1"/>
  <c r="AN307" i="1"/>
  <c r="W337" i="2"/>
  <c r="X337" i="2"/>
  <c r="W336" i="2"/>
  <c r="X336" i="2"/>
  <c r="W341" i="2"/>
  <c r="X341" i="2"/>
  <c r="W347" i="2"/>
  <c r="X347" i="2"/>
  <c r="W340" i="2"/>
  <c r="X340" i="2"/>
  <c r="W349" i="2"/>
  <c r="X349" i="2"/>
  <c r="W305" i="2"/>
  <c r="X305" i="2"/>
  <c r="W335" i="2"/>
  <c r="X335" i="2"/>
  <c r="W338" i="2"/>
  <c r="X338" i="2"/>
  <c r="W323" i="2"/>
  <c r="X323" i="2"/>
  <c r="W318" i="2"/>
  <c r="X318" i="2"/>
  <c r="W344" i="2"/>
  <c r="X344" i="2"/>
  <c r="W320" i="2"/>
  <c r="X320" i="2"/>
  <c r="W330" i="2"/>
  <c r="X330" i="2"/>
  <c r="W334" i="2"/>
  <c r="X334" i="2"/>
  <c r="W315" i="2"/>
  <c r="X315" i="2"/>
  <c r="W321" i="2"/>
  <c r="X321" i="2"/>
  <c r="W322" i="2"/>
  <c r="X322" i="2"/>
  <c r="W314" i="2"/>
  <c r="X314" i="2"/>
  <c r="W303" i="2"/>
  <c r="X303" i="2"/>
  <c r="W348" i="2"/>
  <c r="X348" i="2"/>
  <c r="W313" i="2"/>
  <c r="X313" i="2"/>
  <c r="W331" i="2"/>
  <c r="X331" i="2"/>
  <c r="W319" i="2"/>
  <c r="X319" i="2"/>
  <c r="W316" i="2"/>
  <c r="X316" i="2"/>
  <c r="W309" i="2"/>
  <c r="X309" i="2"/>
  <c r="W326" i="2"/>
  <c r="X326" i="2"/>
  <c r="W308" i="2"/>
  <c r="X308" i="2"/>
  <c r="W324" i="2"/>
  <c r="X324" i="2"/>
  <c r="W329" i="2"/>
  <c r="X329" i="2"/>
  <c r="W345" i="2"/>
  <c r="X345" i="2"/>
  <c r="W346" i="2"/>
  <c r="X346" i="2"/>
  <c r="W342" i="2"/>
  <c r="X342" i="2"/>
  <c r="W307" i="2"/>
  <c r="X307" i="2"/>
  <c r="W311" i="2"/>
  <c r="X311" i="2"/>
  <c r="W328" i="2"/>
  <c r="X328" i="2"/>
  <c r="W327" i="2"/>
  <c r="X327" i="2"/>
  <c r="X325" i="2"/>
  <c r="X310" i="2"/>
  <c r="X302" i="2"/>
  <c r="W401" i="2"/>
  <c r="X401" i="2"/>
  <c r="W380" i="2"/>
  <c r="X380" i="2"/>
  <c r="W361" i="2"/>
  <c r="X361" i="2"/>
  <c r="W357" i="2"/>
  <c r="X357" i="2"/>
  <c r="W389" i="2"/>
  <c r="X389" i="2"/>
  <c r="W396" i="2"/>
  <c r="X396" i="2"/>
  <c r="W383" i="2"/>
  <c r="X383" i="2"/>
  <c r="W372" i="2"/>
  <c r="X372" i="2"/>
  <c r="W390" i="2"/>
  <c r="X390" i="2"/>
  <c r="W358" i="2"/>
  <c r="X358" i="2"/>
  <c r="W375" i="2"/>
  <c r="X375" i="2"/>
  <c r="W382" i="2"/>
  <c r="X382" i="2"/>
  <c r="W365" i="2"/>
  <c r="X365" i="2"/>
  <c r="W354" i="2"/>
  <c r="X354" i="2"/>
  <c r="W388" i="2"/>
  <c r="X388" i="2"/>
  <c r="W364" i="2"/>
  <c r="X364" i="2"/>
  <c r="W378" i="2"/>
  <c r="X378" i="2"/>
  <c r="W400" i="2"/>
  <c r="X400" i="2"/>
  <c r="W391" i="2"/>
  <c r="X391" i="2"/>
  <c r="W399" i="2"/>
  <c r="X399" i="2"/>
  <c r="W381" i="2"/>
  <c r="X381" i="2"/>
  <c r="W393" i="2"/>
  <c r="X393" i="2"/>
  <c r="W374" i="2"/>
  <c r="X374" i="2"/>
  <c r="W363" i="2"/>
  <c r="X363" i="2"/>
  <c r="W368" i="2"/>
  <c r="X368" i="2"/>
  <c r="W398" i="2"/>
  <c r="X398" i="2"/>
  <c r="W359" i="2"/>
  <c r="X359" i="2"/>
  <c r="W386" i="2"/>
  <c r="X386" i="2"/>
  <c r="W370" i="2"/>
  <c r="X370" i="2"/>
  <c r="W385" i="2"/>
  <c r="X385" i="2"/>
  <c r="W376" i="2"/>
  <c r="X376" i="2"/>
  <c r="W371" i="2"/>
  <c r="X371" i="2"/>
  <c r="W373" i="2"/>
  <c r="X373" i="2"/>
  <c r="W366" i="2"/>
  <c r="X366" i="2"/>
  <c r="W356" i="2"/>
  <c r="X356" i="2"/>
  <c r="W353" i="2"/>
  <c r="X353" i="2"/>
  <c r="W379" i="2"/>
  <c r="X379" i="2"/>
  <c r="W362" i="2"/>
  <c r="X362" i="2"/>
  <c r="W387" i="2"/>
  <c r="X387" i="2"/>
  <c r="X355" i="2"/>
  <c r="X377" i="2"/>
  <c r="AM379" i="1"/>
  <c r="AN390" i="1"/>
  <c r="AN398" i="1"/>
  <c r="AN378" i="1"/>
  <c r="AM386" i="1"/>
  <c r="AM378" i="1"/>
  <c r="AM374" i="1"/>
  <c r="AN381" i="1"/>
  <c r="AM393" i="1"/>
  <c r="AM381" i="1"/>
  <c r="AM376" i="1"/>
  <c r="AN419" i="1"/>
  <c r="AM435" i="1"/>
  <c r="AM423" i="1"/>
  <c r="AO434" i="1"/>
  <c r="AP434" i="1"/>
  <c r="AM438" i="1"/>
  <c r="AN430" i="1"/>
  <c r="AN426" i="1"/>
  <c r="AN422" i="1"/>
  <c r="AN449" i="1"/>
  <c r="AN445" i="1"/>
  <c r="AN441" i="1"/>
  <c r="AO441" i="1"/>
  <c r="AP441" i="1"/>
  <c r="AM418" i="1"/>
  <c r="AO418" i="1"/>
  <c r="AM410" i="1"/>
  <c r="AO410" i="1"/>
  <c r="AM449" i="1"/>
  <c r="AM414" i="1"/>
  <c r="AN409" i="1"/>
  <c r="AN448" i="1"/>
  <c r="AO448" i="1"/>
  <c r="AP448" i="1"/>
  <c r="AM437" i="1"/>
  <c r="AO437" i="1"/>
  <c r="AP437" i="1"/>
  <c r="AN413" i="1"/>
  <c r="AO413" i="1"/>
  <c r="AP413" i="1"/>
  <c r="AO417" i="1"/>
  <c r="AP417" i="1"/>
  <c r="AM409" i="1"/>
  <c r="AM402" i="1"/>
  <c r="AM448" i="1"/>
  <c r="AN436" i="1"/>
  <c r="AN424" i="1"/>
  <c r="AN408" i="1"/>
  <c r="AM436" i="1"/>
  <c r="AN435" i="1"/>
  <c r="W440" i="2"/>
  <c r="X440" i="2"/>
  <c r="W444" i="2"/>
  <c r="X444" i="2"/>
  <c r="W406" i="2"/>
  <c r="X406" i="2"/>
  <c r="W415" i="2"/>
  <c r="X415" i="2"/>
  <c r="W450" i="2"/>
  <c r="X450" i="2"/>
  <c r="W436" i="2"/>
  <c r="X436" i="2"/>
  <c r="W446" i="2"/>
  <c r="X446" i="2"/>
  <c r="W409" i="2"/>
  <c r="X409" i="2"/>
  <c r="W423" i="2"/>
  <c r="X423" i="2"/>
  <c r="W410" i="2"/>
  <c r="X410" i="2"/>
  <c r="W404" i="2"/>
  <c r="X404" i="2"/>
  <c r="W424" i="2"/>
  <c r="X424" i="2"/>
  <c r="W441" i="2"/>
  <c r="X441" i="2"/>
  <c r="W414" i="2"/>
  <c r="X414" i="2"/>
  <c r="W443" i="2"/>
  <c r="X443" i="2"/>
  <c r="W413" i="2"/>
  <c r="X413" i="2"/>
  <c r="W438" i="2"/>
  <c r="X438" i="2"/>
  <c r="W417" i="2"/>
  <c r="X417" i="2"/>
  <c r="W407" i="2"/>
  <c r="X407" i="2"/>
  <c r="W428" i="2"/>
  <c r="X428" i="2"/>
  <c r="W434" i="2"/>
  <c r="X434" i="2"/>
  <c r="W418" i="2"/>
  <c r="X418" i="2"/>
  <c r="W433" i="2"/>
  <c r="X433" i="2"/>
  <c r="W437" i="2"/>
  <c r="X437" i="2"/>
  <c r="W449" i="2"/>
  <c r="X449" i="2"/>
  <c r="W447" i="2"/>
  <c r="X447" i="2"/>
  <c r="W432" i="2"/>
  <c r="X432" i="2"/>
  <c r="W412" i="2"/>
  <c r="X412" i="2"/>
  <c r="W405" i="2"/>
  <c r="X405" i="2"/>
  <c r="W402" i="2"/>
  <c r="X402" i="2"/>
  <c r="W420" i="2"/>
  <c r="X420" i="2"/>
  <c r="W411" i="2"/>
  <c r="X411" i="2"/>
  <c r="W431" i="2"/>
  <c r="X431" i="2"/>
  <c r="W430" i="2"/>
  <c r="X430" i="2"/>
  <c r="W408" i="2"/>
  <c r="X408" i="2"/>
  <c r="W419" i="2"/>
  <c r="X419" i="2"/>
  <c r="W435" i="2"/>
  <c r="X435" i="2"/>
  <c r="W403" i="2"/>
  <c r="X403" i="2"/>
  <c r="W427" i="2"/>
  <c r="X427" i="2"/>
  <c r="X425" i="2"/>
  <c r="X451" i="2"/>
  <c r="W499" i="2"/>
  <c r="X499" i="2"/>
  <c r="W476" i="2"/>
  <c r="X476" i="2"/>
  <c r="W491" i="2"/>
  <c r="X491" i="2"/>
  <c r="W485" i="2"/>
  <c r="X485" i="2"/>
  <c r="W471" i="2"/>
  <c r="X471" i="2"/>
  <c r="W464" i="2"/>
  <c r="X464" i="2"/>
  <c r="W494" i="2"/>
  <c r="X494" i="2"/>
  <c r="W493" i="2"/>
  <c r="X493" i="2"/>
  <c r="W496" i="2"/>
  <c r="X496" i="2"/>
  <c r="W453" i="2"/>
  <c r="X453" i="2"/>
  <c r="W458" i="2"/>
  <c r="X458" i="2"/>
  <c r="W483" i="2"/>
  <c r="X483" i="2"/>
  <c r="W479" i="2"/>
  <c r="X479" i="2"/>
  <c r="W460" i="2"/>
  <c r="X460" i="2"/>
  <c r="W452" i="2"/>
  <c r="X452" i="2"/>
  <c r="W478" i="2"/>
  <c r="X478" i="2"/>
  <c r="W470" i="2"/>
  <c r="X470" i="2"/>
  <c r="W475" i="2"/>
  <c r="X475" i="2"/>
  <c r="W481" i="2"/>
  <c r="X481" i="2"/>
  <c r="W492" i="2"/>
  <c r="X492" i="2"/>
  <c r="W461" i="2"/>
  <c r="X461" i="2"/>
  <c r="W500" i="2"/>
  <c r="X500" i="2"/>
  <c r="W454" i="2"/>
  <c r="X454" i="2"/>
  <c r="W487" i="2"/>
  <c r="X487" i="2"/>
  <c r="W488" i="2"/>
  <c r="X488" i="2"/>
  <c r="W497" i="2"/>
  <c r="X497" i="2"/>
  <c r="W457" i="2"/>
  <c r="X457" i="2"/>
  <c r="W465" i="2"/>
  <c r="X465" i="2"/>
  <c r="W466" i="2"/>
  <c r="X466" i="2"/>
  <c r="W469" i="2"/>
  <c r="X469" i="2"/>
  <c r="W462" i="2"/>
  <c r="X462" i="2"/>
  <c r="W455" i="2"/>
  <c r="X455" i="2"/>
  <c r="W459" i="2"/>
  <c r="X459" i="2"/>
  <c r="W498" i="2"/>
  <c r="X498" i="2"/>
  <c r="W495" i="2"/>
  <c r="X495" i="2"/>
  <c r="X489" i="2"/>
  <c r="X484" i="2"/>
  <c r="AO450" i="1"/>
  <c r="AP450" i="1"/>
  <c r="AO442" i="1"/>
  <c r="AP442" i="1"/>
  <c r="AO426" i="1"/>
  <c r="AP426" i="1"/>
  <c r="AO449" i="1"/>
  <c r="AP449" i="1"/>
  <c r="AM439" i="1"/>
  <c r="AN428" i="1"/>
  <c r="AN414" i="1"/>
  <c r="AM432" i="1"/>
  <c r="AM407" i="1"/>
  <c r="AN451" i="1"/>
  <c r="AM445" i="1"/>
  <c r="AM421" i="1"/>
  <c r="AO421" i="1"/>
  <c r="AN406" i="1"/>
  <c r="AO406" i="1"/>
  <c r="AP406" i="1"/>
  <c r="AM451" i="1"/>
  <c r="AN444" i="1"/>
  <c r="AN427" i="1"/>
  <c r="AM444" i="1"/>
  <c r="AM427" i="1"/>
  <c r="AM424" i="1"/>
  <c r="AO424" i="1"/>
  <c r="AP424" i="1"/>
  <c r="AN447" i="1"/>
  <c r="AN416" i="1"/>
  <c r="AM413" i="1"/>
  <c r="AN412" i="1"/>
  <c r="AN446" i="1"/>
  <c r="AO446" i="1"/>
  <c r="AP446" i="1"/>
  <c r="AM440" i="1"/>
  <c r="AM419" i="1"/>
  <c r="AM412" i="1"/>
  <c r="AO412" i="1"/>
  <c r="AN439" i="1"/>
  <c r="AM408" i="1"/>
  <c r="AO408" i="1"/>
  <c r="AN402" i="1"/>
  <c r="AO402" i="1"/>
  <c r="AP402" i="1"/>
  <c r="AM415" i="1"/>
  <c r="AO415" i="1"/>
  <c r="AN382" i="1"/>
  <c r="AN393" i="1"/>
  <c r="AO393" i="1"/>
  <c r="AP393" i="1"/>
  <c r="AM390" i="1"/>
  <c r="AM382" i="1"/>
  <c r="AO378" i="1"/>
  <c r="AP378" i="1"/>
  <c r="AM397" i="1"/>
  <c r="AN389" i="1"/>
  <c r="AO389" i="1"/>
  <c r="AP389" i="1"/>
  <c r="AM371" i="1"/>
  <c r="AO371" i="1"/>
  <c r="AP371" i="1"/>
  <c r="AO375" i="1"/>
  <c r="AP375" i="1"/>
  <c r="AO380" i="1"/>
  <c r="AP380" i="1"/>
  <c r="AM359" i="1"/>
  <c r="AO359" i="1"/>
  <c r="AP359" i="1"/>
  <c r="AM389" i="1"/>
  <c r="AO388" i="1"/>
  <c r="AP388" i="1"/>
  <c r="AM400" i="1"/>
  <c r="AO400" i="1"/>
  <c r="AN370" i="1"/>
  <c r="AN366" i="1"/>
  <c r="AO392" i="1"/>
  <c r="AP392" i="1"/>
  <c r="AM370" i="1"/>
  <c r="AM366" i="1"/>
  <c r="AM377" i="1"/>
  <c r="AN365" i="1"/>
  <c r="AO365" i="1"/>
  <c r="AP365" i="1"/>
  <c r="AN361" i="1"/>
  <c r="AM395" i="1"/>
  <c r="AO395" i="1"/>
  <c r="AP395" i="1"/>
  <c r="AM361" i="1"/>
  <c r="AO361" i="1"/>
  <c r="AP364" i="1"/>
  <c r="AM391" i="1"/>
  <c r="AM387" i="1"/>
  <c r="AO387" i="1"/>
  <c r="AM383" i="1"/>
  <c r="AM372" i="1"/>
  <c r="AN337" i="1"/>
  <c r="AM337" i="1"/>
  <c r="AM312" i="1"/>
  <c r="AO312" i="1"/>
  <c r="AP312" i="1"/>
  <c r="AM351" i="1"/>
  <c r="AO351" i="1"/>
  <c r="AP351" i="1"/>
  <c r="AN347" i="1"/>
  <c r="AM330" i="1"/>
  <c r="AM323" i="1"/>
  <c r="AM308" i="1"/>
  <c r="AO308" i="1"/>
  <c r="AP308" i="1"/>
  <c r="AO307" i="1"/>
  <c r="AP307" i="1"/>
  <c r="AN322" i="1"/>
  <c r="AM319" i="1"/>
  <c r="AM329" i="1"/>
  <c r="AM326" i="1"/>
  <c r="AN346" i="1"/>
  <c r="AN325" i="1"/>
  <c r="AN314" i="1"/>
  <c r="AM346" i="1"/>
  <c r="AN310" i="1"/>
  <c r="AM325" i="1"/>
  <c r="AM321" i="1"/>
  <c r="AO321" i="1"/>
  <c r="AP321" i="1"/>
  <c r="AM314" i="1"/>
  <c r="AN345" i="1"/>
  <c r="AM349" i="1"/>
  <c r="AM345" i="1"/>
  <c r="AO345" i="1"/>
  <c r="AN338" i="1"/>
  <c r="AN313" i="1"/>
  <c r="AO309" i="1"/>
  <c r="AP309" i="1"/>
  <c r="AM338" i="1"/>
  <c r="AN327" i="1"/>
  <c r="AO327" i="1"/>
  <c r="AP327" i="1"/>
  <c r="AO300" i="1"/>
  <c r="AP300" i="1"/>
  <c r="AN291" i="1"/>
  <c r="AM288" i="1"/>
  <c r="AM277" i="1"/>
  <c r="AN273" i="1"/>
  <c r="AN262" i="1"/>
  <c r="AM255" i="1"/>
  <c r="AM266" i="1"/>
  <c r="AM295" i="1"/>
  <c r="AO295" i="1"/>
  <c r="AP295" i="1"/>
  <c r="AM273" i="1"/>
  <c r="AN283" i="1"/>
  <c r="AN265" i="1"/>
  <c r="AM258" i="1"/>
  <c r="AO258" i="1"/>
  <c r="AM301" i="1"/>
  <c r="AM287" i="1"/>
  <c r="AO287" i="1"/>
  <c r="AN257" i="1"/>
  <c r="AN275" i="1"/>
  <c r="AM261" i="1"/>
  <c r="AN286" i="1"/>
  <c r="AM257" i="1"/>
  <c r="AM297" i="1"/>
  <c r="AM290" i="1"/>
  <c r="AM279" i="1"/>
  <c r="AM275" i="1"/>
  <c r="AN256" i="1"/>
  <c r="AO256" i="1"/>
  <c r="AP256" i="1"/>
  <c r="AM293" i="1"/>
  <c r="AO293" i="1"/>
  <c r="AN289" i="1"/>
  <c r="AN285" i="1"/>
  <c r="AO285" i="1"/>
  <c r="AP285" i="1"/>
  <c r="AN278" i="1"/>
  <c r="AN299" i="1"/>
  <c r="AM289" i="1"/>
  <c r="AM278" i="1"/>
  <c r="AM259" i="1"/>
  <c r="AM292" i="1"/>
  <c r="AM274" i="1"/>
  <c r="AN226" i="1"/>
  <c r="AN245" i="1"/>
  <c r="AO241" i="1"/>
  <c r="AP241" i="1"/>
  <c r="AN237" i="1"/>
  <c r="AM249" i="1"/>
  <c r="AN240" i="1"/>
  <c r="AM236" i="1"/>
  <c r="AM235" i="1"/>
  <c r="AN234" i="1"/>
  <c r="AO184" i="1"/>
  <c r="AP184" i="1"/>
  <c r="AO176" i="1"/>
  <c r="AP176" i="1"/>
  <c r="AO168" i="1"/>
  <c r="AP168" i="1"/>
  <c r="AO152" i="1"/>
  <c r="AP152" i="1"/>
  <c r="AO191" i="1"/>
  <c r="AP191" i="1"/>
  <c r="AO175" i="1"/>
  <c r="AP175" i="1"/>
  <c r="AM165" i="1"/>
  <c r="AN157" i="1"/>
  <c r="AM182" i="1"/>
  <c r="AO188" i="1"/>
  <c r="AP188" i="1"/>
  <c r="AM195" i="1"/>
  <c r="AN177" i="1"/>
  <c r="AO177" i="1"/>
  <c r="AP177" i="1"/>
  <c r="AN156" i="1"/>
  <c r="AO156" i="1"/>
  <c r="AP156" i="1"/>
  <c r="AM181" i="1"/>
  <c r="AN170" i="1"/>
  <c r="AN180" i="1"/>
  <c r="AM170" i="1"/>
  <c r="AO170" i="1"/>
  <c r="AN166" i="1"/>
  <c r="AO183" i="1"/>
  <c r="AP183" i="1"/>
  <c r="AM187" i="1"/>
  <c r="AN172" i="1"/>
  <c r="AM162" i="1"/>
  <c r="AN165" i="1"/>
  <c r="AM158" i="1"/>
  <c r="AO158" i="1"/>
  <c r="AQ97" i="1"/>
  <c r="AQ88" i="1"/>
  <c r="AP88" i="1"/>
  <c r="AR88" i="1"/>
  <c r="AO95" i="1"/>
  <c r="AP95" i="1"/>
  <c r="AS95" i="1"/>
  <c r="AO63" i="1"/>
  <c r="AP63" i="1"/>
  <c r="AR63" i="1"/>
  <c r="AP53" i="1"/>
  <c r="AS53" i="1"/>
  <c r="AP57" i="1"/>
  <c r="AQ57" i="1"/>
  <c r="AQ71" i="1"/>
  <c r="AP71" i="1"/>
  <c r="AR71" i="1"/>
  <c r="AP97" i="1"/>
  <c r="AS97" i="1"/>
  <c r="AO64" i="1"/>
  <c r="AS89" i="1"/>
  <c r="AO78" i="1"/>
  <c r="AM55" i="1"/>
  <c r="AP60" i="1"/>
  <c r="AS60" i="1"/>
  <c r="AO76" i="1"/>
  <c r="AO136" i="1"/>
  <c r="AP136" i="1"/>
  <c r="AO151" i="1"/>
  <c r="AP151" i="1"/>
  <c r="AN117" i="1"/>
  <c r="AO117" i="1"/>
  <c r="AP117" i="1"/>
  <c r="AN218" i="1"/>
  <c r="AM245" i="1"/>
  <c r="AM226" i="1"/>
  <c r="AM218" i="1"/>
  <c r="AN244" i="1"/>
  <c r="AO244" i="1"/>
  <c r="AP244" i="1"/>
  <c r="AN209" i="1"/>
  <c r="AN221" i="1"/>
  <c r="AM233" i="1"/>
  <c r="AO233" i="1"/>
  <c r="AP233" i="1"/>
  <c r="AM209" i="1"/>
  <c r="AM251" i="1"/>
  <c r="AM240" i="1"/>
  <c r="AO240" i="1"/>
  <c r="AP240" i="1"/>
  <c r="AN224" i="1"/>
  <c r="AO224" i="1"/>
  <c r="AP224" i="1"/>
  <c r="AN208" i="1"/>
  <c r="AN216" i="1"/>
  <c r="AO216" i="1"/>
  <c r="AP216" i="1"/>
  <c r="AM243" i="1"/>
  <c r="AN239" i="1"/>
  <c r="AN235" i="1"/>
  <c r="AN246" i="1"/>
  <c r="AM239" i="1"/>
  <c r="AN249" i="1"/>
  <c r="AM242" i="1"/>
  <c r="AM238" i="1"/>
  <c r="AO500" i="1"/>
  <c r="AP500" i="1"/>
  <c r="AO493" i="1"/>
  <c r="AP493" i="1"/>
  <c r="AO466" i="1"/>
  <c r="AP466" i="1"/>
  <c r="AO462" i="1"/>
  <c r="AP462" i="1"/>
  <c r="AO458" i="1"/>
  <c r="AP458" i="1"/>
  <c r="AO454" i="1"/>
  <c r="AP454" i="1"/>
  <c r="AO489" i="1"/>
  <c r="AP489" i="1"/>
  <c r="AO481" i="1"/>
  <c r="AP481" i="1"/>
  <c r="AO485" i="1"/>
  <c r="AP485" i="1"/>
  <c r="AO496" i="1"/>
  <c r="AP496" i="1"/>
  <c r="AO477" i="1"/>
  <c r="AP477" i="1"/>
  <c r="AO473" i="1"/>
  <c r="AP473" i="1"/>
  <c r="AO492" i="1"/>
  <c r="AP492" i="1"/>
  <c r="AO465" i="1"/>
  <c r="AP465" i="1"/>
  <c r="AO461" i="1"/>
  <c r="AP461" i="1"/>
  <c r="AO457" i="1"/>
  <c r="AP457" i="1"/>
  <c r="AO453" i="1"/>
  <c r="AP453" i="1"/>
  <c r="AO499" i="1"/>
  <c r="AP499" i="1"/>
  <c r="AO488" i="1"/>
  <c r="AP488" i="1"/>
  <c r="AO484" i="1"/>
  <c r="AP484" i="1"/>
  <c r="AO495" i="1"/>
  <c r="AP495" i="1"/>
  <c r="AO452" i="1"/>
  <c r="AP452" i="1"/>
  <c r="AO476" i="1"/>
  <c r="AP476" i="1"/>
  <c r="AO491" i="1"/>
  <c r="AP491" i="1"/>
  <c r="AO487" i="1"/>
  <c r="AP487" i="1"/>
  <c r="AO483" i="1"/>
  <c r="AP483" i="1"/>
  <c r="AO479" i="1"/>
  <c r="AP479" i="1"/>
  <c r="AO475" i="1"/>
  <c r="AP475" i="1"/>
  <c r="AO501" i="1"/>
  <c r="AP501" i="1"/>
  <c r="AO490" i="1"/>
  <c r="AP490" i="1"/>
  <c r="AO486" i="1"/>
  <c r="AP486" i="1"/>
  <c r="AO482" i="1"/>
  <c r="AP482" i="1"/>
  <c r="AO497" i="1"/>
  <c r="AP497" i="1"/>
  <c r="AO478" i="1"/>
  <c r="AP478" i="1"/>
  <c r="AO474" i="1"/>
  <c r="AP474" i="1"/>
  <c r="AO470" i="1"/>
  <c r="AP470" i="1"/>
  <c r="AP455" i="1"/>
  <c r="AP460" i="1"/>
  <c r="AO429" i="1"/>
  <c r="AP429" i="1"/>
  <c r="AO422" i="1"/>
  <c r="AP422" i="1"/>
  <c r="AO404" i="1"/>
  <c r="AP404" i="1"/>
  <c r="AO439" i="1"/>
  <c r="AP439" i="1"/>
  <c r="AO411" i="1"/>
  <c r="AP411" i="1"/>
  <c r="AO432" i="1"/>
  <c r="AP432" i="1"/>
  <c r="AO407" i="1"/>
  <c r="AP407" i="1"/>
  <c r="AO445" i="1"/>
  <c r="AP445" i="1"/>
  <c r="AO428" i="1"/>
  <c r="AP428" i="1"/>
  <c r="AO403" i="1"/>
  <c r="AP403" i="1"/>
  <c r="AO438" i="1"/>
  <c r="AP438" i="1"/>
  <c r="AO431" i="1"/>
  <c r="AP431" i="1"/>
  <c r="AO420" i="1"/>
  <c r="AP420" i="1"/>
  <c r="AO409" i="1"/>
  <c r="AP409" i="1"/>
  <c r="AO447" i="1"/>
  <c r="AP447" i="1"/>
  <c r="AO430" i="1"/>
  <c r="AP430" i="1"/>
  <c r="AO443" i="1"/>
  <c r="AP443" i="1"/>
  <c r="AO423" i="1"/>
  <c r="AP423" i="1"/>
  <c r="AO416" i="1"/>
  <c r="AP416" i="1"/>
  <c r="AO405" i="1"/>
  <c r="AP405" i="1"/>
  <c r="AO440" i="1"/>
  <c r="AP440" i="1"/>
  <c r="AO419" i="1"/>
  <c r="AP419" i="1"/>
  <c r="AO436" i="1"/>
  <c r="AP436" i="1"/>
  <c r="AO367" i="1"/>
  <c r="AP367" i="1"/>
  <c r="AO385" i="1"/>
  <c r="AP385" i="1"/>
  <c r="AO363" i="1"/>
  <c r="AP363" i="1"/>
  <c r="AO355" i="1"/>
  <c r="AP355" i="1"/>
  <c r="AO396" i="1"/>
  <c r="AP396" i="1"/>
  <c r="AO374" i="1"/>
  <c r="AP374" i="1"/>
  <c r="AO366" i="1"/>
  <c r="AP366" i="1"/>
  <c r="AO377" i="1"/>
  <c r="AP377" i="1"/>
  <c r="AO362" i="1"/>
  <c r="AP362" i="1"/>
  <c r="AO358" i="1"/>
  <c r="AP358" i="1"/>
  <c r="AO354" i="1"/>
  <c r="AP354" i="1"/>
  <c r="AO399" i="1"/>
  <c r="AP399" i="1"/>
  <c r="AO384" i="1"/>
  <c r="AP384" i="1"/>
  <c r="AO373" i="1"/>
  <c r="AP373" i="1"/>
  <c r="AO369" i="1"/>
  <c r="AP369" i="1"/>
  <c r="AO391" i="1"/>
  <c r="AP391" i="1"/>
  <c r="AO376" i="1"/>
  <c r="AP376" i="1"/>
  <c r="AO357" i="1"/>
  <c r="AP357" i="1"/>
  <c r="AO353" i="1"/>
  <c r="AP353" i="1"/>
  <c r="AO352" i="1"/>
  <c r="AP352" i="1"/>
  <c r="AO398" i="1"/>
  <c r="AP398" i="1"/>
  <c r="AO383" i="1"/>
  <c r="AP383" i="1"/>
  <c r="AO379" i="1"/>
  <c r="AP379" i="1"/>
  <c r="AO372" i="1"/>
  <c r="AP372" i="1"/>
  <c r="AO394" i="1"/>
  <c r="AP394" i="1"/>
  <c r="AO368" i="1"/>
  <c r="AP368" i="1"/>
  <c r="AO390" i="1"/>
  <c r="AP390" i="1"/>
  <c r="AO382" i="1"/>
  <c r="AP382" i="1"/>
  <c r="AO401" i="1"/>
  <c r="AP401" i="1"/>
  <c r="AO386" i="1"/>
  <c r="AP386" i="1"/>
  <c r="AO397" i="1"/>
  <c r="AP397" i="1"/>
  <c r="AO348" i="1"/>
  <c r="AP348" i="1"/>
  <c r="AO341" i="1"/>
  <c r="AP341" i="1"/>
  <c r="AO337" i="1"/>
  <c r="AP337" i="1"/>
  <c r="AO334" i="1"/>
  <c r="AP334" i="1"/>
  <c r="AO316" i="1"/>
  <c r="AP316" i="1"/>
  <c r="AO330" i="1"/>
  <c r="AP330" i="1"/>
  <c r="AO323" i="1"/>
  <c r="AP323" i="1"/>
  <c r="AO304" i="1"/>
  <c r="AP304" i="1"/>
  <c r="AO347" i="1"/>
  <c r="AP347" i="1"/>
  <c r="AO319" i="1"/>
  <c r="AP319" i="1"/>
  <c r="AO340" i="1"/>
  <c r="AP340" i="1"/>
  <c r="AO333" i="1"/>
  <c r="AP333" i="1"/>
  <c r="AO329" i="1"/>
  <c r="AO315" i="1"/>
  <c r="AP315" i="1"/>
  <c r="AO322" i="1"/>
  <c r="AP322" i="1"/>
  <c r="AO311" i="1"/>
  <c r="AP311" i="1"/>
  <c r="AO350" i="1"/>
  <c r="AP350" i="1"/>
  <c r="AO343" i="1"/>
  <c r="AP343" i="1"/>
  <c r="AO303" i="1"/>
  <c r="AP303" i="1"/>
  <c r="AO346" i="1"/>
  <c r="AP346" i="1"/>
  <c r="AO318" i="1"/>
  <c r="AP318" i="1"/>
  <c r="AO339" i="1"/>
  <c r="AP339" i="1"/>
  <c r="AO332" i="1"/>
  <c r="AP332" i="1"/>
  <c r="AO310" i="1"/>
  <c r="AP310" i="1"/>
  <c r="AO306" i="1"/>
  <c r="AP306" i="1"/>
  <c r="AO349" i="1"/>
  <c r="AP349" i="1"/>
  <c r="AO342" i="1"/>
  <c r="AP342" i="1"/>
  <c r="AO335" i="1"/>
  <c r="AP335" i="1"/>
  <c r="AO317" i="1"/>
  <c r="AP317" i="1"/>
  <c r="AO313" i="1"/>
  <c r="AP313" i="1"/>
  <c r="AO331" i="1"/>
  <c r="AP331" i="1"/>
  <c r="AO324" i="1"/>
  <c r="AP324" i="1"/>
  <c r="AO282" i="1"/>
  <c r="AP282" i="1"/>
  <c r="AO271" i="1"/>
  <c r="AP271" i="1"/>
  <c r="AO267" i="1"/>
  <c r="AP267" i="1"/>
  <c r="AO296" i="1"/>
  <c r="AP296" i="1"/>
  <c r="AO259" i="1"/>
  <c r="AP259" i="1"/>
  <c r="AO292" i="1"/>
  <c r="AP292" i="1"/>
  <c r="AO274" i="1"/>
  <c r="AP274" i="1"/>
  <c r="AO263" i="1"/>
  <c r="AP263" i="1"/>
  <c r="AO299" i="1"/>
  <c r="AP299" i="1"/>
  <c r="AO281" i="1"/>
  <c r="AP281" i="1"/>
  <c r="AO270" i="1"/>
  <c r="AP270" i="1"/>
  <c r="AO288" i="1"/>
  <c r="AP288" i="1"/>
  <c r="AO277" i="1"/>
  <c r="AP277" i="1"/>
  <c r="AO255" i="1"/>
  <c r="AP255" i="1"/>
  <c r="AO252" i="1"/>
  <c r="AP252" i="1"/>
  <c r="AO284" i="1"/>
  <c r="AP284" i="1"/>
  <c r="AO266" i="1"/>
  <c r="AP266" i="1"/>
  <c r="AO262" i="1"/>
  <c r="AP262" i="1"/>
  <c r="AO291" i="1"/>
  <c r="AP291" i="1"/>
  <c r="AO280" i="1"/>
  <c r="AP280" i="1"/>
  <c r="AO269" i="1"/>
  <c r="AP269" i="1"/>
  <c r="AO298" i="1"/>
  <c r="AP298" i="1"/>
  <c r="AO276" i="1"/>
  <c r="AP276" i="1"/>
  <c r="AO254" i="1"/>
  <c r="AP254" i="1"/>
  <c r="AO301" i="1"/>
  <c r="AO265" i="1"/>
  <c r="AP265" i="1"/>
  <c r="AO294" i="1"/>
  <c r="AP294" i="1"/>
  <c r="AO283" i="1"/>
  <c r="AP283" i="1"/>
  <c r="AO272" i="1"/>
  <c r="AP272" i="1"/>
  <c r="AO261" i="1"/>
  <c r="AP261" i="1"/>
  <c r="AO268" i="1"/>
  <c r="AP268" i="1"/>
  <c r="AO297" i="1"/>
  <c r="AP297" i="1"/>
  <c r="AO290" i="1"/>
  <c r="AP290" i="1"/>
  <c r="AO279" i="1"/>
  <c r="AP279" i="1"/>
  <c r="AO275" i="1"/>
  <c r="AP275" i="1"/>
  <c r="AO253" i="1"/>
  <c r="AP253" i="1"/>
  <c r="AO286" i="1"/>
  <c r="AP286" i="1"/>
  <c r="AO264" i="1"/>
  <c r="AP264" i="1"/>
  <c r="AO260" i="1"/>
  <c r="AP260" i="1"/>
  <c r="AN225" i="1"/>
  <c r="AO225" i="1"/>
  <c r="AP225" i="1"/>
  <c r="AN222" i="1"/>
  <c r="AO222" i="1"/>
  <c r="AP222" i="1"/>
  <c r="AM207" i="1"/>
  <c r="AM246" i="1"/>
  <c r="AO246" i="1"/>
  <c r="AP246" i="1"/>
  <c r="AN214" i="1"/>
  <c r="AO214" i="1"/>
  <c r="AP214" i="1"/>
  <c r="AN206" i="1"/>
  <c r="AO206" i="1"/>
  <c r="AP206" i="1"/>
  <c r="AN217" i="1"/>
  <c r="AO217" i="1"/>
  <c r="AP217" i="1"/>
  <c r="AM210" i="1"/>
  <c r="AM232" i="1"/>
  <c r="AO232" i="1"/>
  <c r="AP232" i="1"/>
  <c r="AM202" i="1"/>
  <c r="AO202" i="1"/>
  <c r="AP202" i="1"/>
  <c r="AN238" i="1"/>
  <c r="AM221" i="1"/>
  <c r="AO221" i="1"/>
  <c r="AN251" i="1"/>
  <c r="AO251" i="1"/>
  <c r="AP251" i="1"/>
  <c r="AN227" i="1"/>
  <c r="AO227" i="1"/>
  <c r="AP227" i="1"/>
  <c r="AN213" i="1"/>
  <c r="AM234" i="1"/>
  <c r="AO234" i="1"/>
  <c r="AM213" i="1"/>
  <c r="AN219" i="1"/>
  <c r="AO219" i="1"/>
  <c r="AP219" i="1"/>
  <c r="AN212" i="1"/>
  <c r="AO212" i="1"/>
  <c r="AP212" i="1"/>
  <c r="AN243" i="1"/>
  <c r="AM237" i="1"/>
  <c r="AO237" i="1"/>
  <c r="AM208" i="1"/>
  <c r="AO208" i="1"/>
  <c r="AM247" i="1"/>
  <c r="AN236" i="1"/>
  <c r="AP145" i="1"/>
  <c r="AO106" i="1"/>
  <c r="AP106" i="1"/>
  <c r="AP72" i="1"/>
  <c r="AS72" i="1"/>
  <c r="AQ72" i="1"/>
  <c r="AO55" i="1"/>
  <c r="AP55" i="1"/>
  <c r="AS55" i="1"/>
  <c r="AO58" i="1"/>
  <c r="AQ53" i="1"/>
  <c r="AO215" i="1"/>
  <c r="AP215" i="1"/>
  <c r="AO211" i="1"/>
  <c r="AP211" i="1"/>
  <c r="AO207" i="1"/>
  <c r="AP207" i="1"/>
  <c r="AO229" i="1"/>
  <c r="AP229" i="1"/>
  <c r="AO203" i="1"/>
  <c r="AP203" i="1"/>
  <c r="AO242" i="1"/>
  <c r="AO210" i="1"/>
  <c r="AP210" i="1"/>
  <c r="AO235" i="1"/>
  <c r="AO228" i="1"/>
  <c r="AP228" i="1"/>
  <c r="AO245" i="1"/>
  <c r="AP245" i="1"/>
  <c r="AO248" i="1"/>
  <c r="AP248" i="1"/>
  <c r="AO231" i="1"/>
  <c r="AP231" i="1"/>
  <c r="AO220" i="1"/>
  <c r="AP220" i="1"/>
  <c r="AO205" i="1"/>
  <c r="AP205" i="1"/>
  <c r="AO250" i="1"/>
  <c r="AP250" i="1"/>
  <c r="AO230" i="1"/>
  <c r="AP230" i="1"/>
  <c r="AO226" i="1"/>
  <c r="AP226" i="1"/>
  <c r="AO223" i="1"/>
  <c r="AP223" i="1"/>
  <c r="AO204" i="1"/>
  <c r="AP204" i="1"/>
  <c r="AO247" i="1"/>
  <c r="AO186" i="1"/>
  <c r="AP186" i="1"/>
  <c r="AO179" i="1"/>
  <c r="AP179" i="1"/>
  <c r="AO172" i="1"/>
  <c r="AP172" i="1"/>
  <c r="AO165" i="1"/>
  <c r="AP165" i="1"/>
  <c r="AO154" i="1"/>
  <c r="AP154" i="1"/>
  <c r="AO189" i="1"/>
  <c r="AP189" i="1"/>
  <c r="AO161" i="1"/>
  <c r="AP161" i="1"/>
  <c r="AO201" i="1"/>
  <c r="AP201" i="1"/>
  <c r="AO182" i="1"/>
  <c r="AP182" i="1"/>
  <c r="AO185" i="1"/>
  <c r="AP185" i="1"/>
  <c r="AO178" i="1"/>
  <c r="AP178" i="1"/>
  <c r="AO157" i="1"/>
  <c r="AP157" i="1"/>
  <c r="AO171" i="1"/>
  <c r="AP171" i="1"/>
  <c r="AO164" i="1"/>
  <c r="AP164" i="1"/>
  <c r="AO160" i="1"/>
  <c r="AP160" i="1"/>
  <c r="AO153" i="1"/>
  <c r="AP153" i="1"/>
  <c r="AO195" i="1"/>
  <c r="AP195" i="1"/>
  <c r="AO181" i="1"/>
  <c r="AP181" i="1"/>
  <c r="AO198" i="1"/>
  <c r="AP198" i="1"/>
  <c r="AO174" i="1"/>
  <c r="AP174" i="1"/>
  <c r="AO194" i="1"/>
  <c r="AP194" i="1"/>
  <c r="AO163" i="1"/>
  <c r="AP163" i="1"/>
  <c r="AO180" i="1"/>
  <c r="AP180" i="1"/>
  <c r="AO197" i="1"/>
  <c r="AP197" i="1"/>
  <c r="AO187" i="1"/>
  <c r="AP187" i="1"/>
  <c r="AO173" i="1"/>
  <c r="AP173" i="1"/>
  <c r="AO169" i="1"/>
  <c r="AP169" i="1"/>
  <c r="AO166" i="1"/>
  <c r="AP166" i="1"/>
  <c r="AO155" i="1"/>
  <c r="AP155" i="1"/>
  <c r="AO193" i="1"/>
  <c r="AP193" i="1"/>
  <c r="AO190" i="1"/>
  <c r="AP190" i="1"/>
  <c r="AO162" i="1"/>
  <c r="AP162" i="1"/>
  <c r="AP200" i="1"/>
  <c r="AO135" i="1"/>
  <c r="AP135" i="1"/>
  <c r="AO105" i="1"/>
  <c r="AP105" i="1"/>
  <c r="AO149" i="1"/>
  <c r="AP149" i="1"/>
  <c r="AO147" i="1"/>
  <c r="AP147" i="1"/>
  <c r="AQ93" i="1"/>
  <c r="AO98" i="1"/>
  <c r="AS79" i="1"/>
  <c r="AR79" i="1"/>
  <c r="AO92" i="1"/>
  <c r="AP92" i="1"/>
  <c r="AP64" i="1"/>
  <c r="AR64" i="1"/>
  <c r="AQ64" i="1"/>
  <c r="AO56" i="1"/>
  <c r="AO54" i="1"/>
  <c r="AP54" i="1"/>
  <c r="AP52" i="1"/>
  <c r="AS52" i="1"/>
  <c r="AQ52" i="1"/>
  <c r="AO66" i="1"/>
  <c r="AQ66" i="1"/>
  <c r="AO61" i="1"/>
  <c r="AQ80" i="1"/>
  <c r="AP80" i="1"/>
  <c r="AR80" i="1"/>
  <c r="AO62" i="1"/>
  <c r="AQ62" i="1"/>
  <c r="AO59" i="1"/>
  <c r="AP59" i="1"/>
  <c r="AQ78" i="1"/>
  <c r="AP96" i="1"/>
  <c r="AS96" i="1"/>
  <c r="AQ96" i="1"/>
  <c r="AQ77" i="1"/>
  <c r="AO75" i="1"/>
  <c r="AQ75" i="1"/>
  <c r="AP58" i="1"/>
  <c r="AR58" i="1"/>
  <c r="AP77" i="1"/>
  <c r="AR77" i="1"/>
  <c r="AS77" i="1"/>
  <c r="AP94" i="1"/>
  <c r="AS94" i="1"/>
  <c r="AR94" i="1"/>
  <c r="AO67" i="1"/>
  <c r="AQ55" i="1"/>
  <c r="AQ70" i="1"/>
  <c r="AP70" i="1"/>
  <c r="AS70" i="1"/>
  <c r="AR70" i="1"/>
  <c r="AO83" i="1"/>
  <c r="AQ83" i="1"/>
  <c r="AO85" i="1"/>
  <c r="AQ85" i="1"/>
  <c r="AQ98" i="1"/>
  <c r="AO99" i="1"/>
  <c r="AO86" i="1"/>
  <c r="AQ86" i="1"/>
  <c r="AO90" i="1"/>
  <c r="AQ90" i="1"/>
  <c r="AO68" i="1"/>
  <c r="AP93" i="1"/>
  <c r="AR93" i="1"/>
  <c r="AP100" i="1"/>
  <c r="AR100" i="1"/>
  <c r="AO91" i="1"/>
  <c r="AP91" i="1"/>
  <c r="AQ94" i="1"/>
  <c r="AO101" i="1"/>
  <c r="AP101" i="1"/>
  <c r="AO84" i="1"/>
  <c r="AP84" i="1"/>
  <c r="AP76" i="1"/>
  <c r="AS76" i="1"/>
  <c r="AQ76" i="1"/>
  <c r="AQ74" i="1"/>
  <c r="AP74" i="1"/>
  <c r="AS74" i="1"/>
  <c r="AO69" i="1"/>
  <c r="AQ69" i="1"/>
  <c r="AP78" i="1"/>
  <c r="AR78" i="1"/>
  <c r="AS81" i="1"/>
  <c r="AQ58" i="1"/>
  <c r="AS57" i="1"/>
  <c r="AR57" i="1"/>
  <c r="AQ100" i="1"/>
  <c r="AR95" i="1"/>
  <c r="AC422" i="1"/>
  <c r="AD422" i="1"/>
  <c r="AE422" i="1"/>
  <c r="AF373" i="1"/>
  <c r="AG373" i="1"/>
  <c r="AH373" i="1"/>
  <c r="AB376" i="1"/>
  <c r="AF376" i="1" s="1"/>
  <c r="AA373" i="1"/>
  <c r="AD373" i="1" s="1"/>
  <c r="AD376" i="1"/>
  <c r="AG369" i="1"/>
  <c r="AF369" i="1"/>
  <c r="AH369" i="1"/>
  <c r="AA371" i="1"/>
  <c r="AD374" i="1"/>
  <c r="AE374" i="1"/>
  <c r="AC375" i="1"/>
  <c r="AD375" i="1"/>
  <c r="AC344" i="1"/>
  <c r="AD344" i="1"/>
  <c r="AE344" i="1"/>
  <c r="AD340" i="1"/>
  <c r="AE340" i="1"/>
  <c r="AC340" i="1"/>
  <c r="AG345" i="1"/>
  <c r="AB339" i="1"/>
  <c r="AC268" i="1"/>
  <c r="AD268" i="1"/>
  <c r="AE268" i="1"/>
  <c r="AE267" i="1"/>
  <c r="AD267" i="1"/>
  <c r="AA269" i="1"/>
  <c r="AC272" i="1"/>
  <c r="AD272" i="1"/>
  <c r="AE272" i="1"/>
  <c r="AC270" i="1"/>
  <c r="AC266" i="1"/>
  <c r="AE266" i="1"/>
  <c r="AG207" i="1"/>
  <c r="AH207" i="1"/>
  <c r="AF207" i="1"/>
  <c r="AE209" i="1"/>
  <c r="AD209" i="1"/>
  <c r="AC209" i="1"/>
  <c r="AC204" i="1"/>
  <c r="AD204" i="1"/>
  <c r="AE204" i="1"/>
  <c r="AA210" i="1"/>
  <c r="AD193" i="1"/>
  <c r="AC193" i="1"/>
  <c r="AC191" i="1"/>
  <c r="AD191" i="1"/>
  <c r="AE191" i="1"/>
  <c r="AA129" i="1"/>
  <c r="AF134" i="1"/>
  <c r="AH134" i="1"/>
  <c r="AG134" i="1"/>
  <c r="AA59" i="1"/>
  <c r="AD58" i="1"/>
  <c r="AE58" i="1"/>
  <c r="AC58" i="1"/>
  <c r="AC60" i="1"/>
  <c r="AM28" i="1"/>
  <c r="V14" i="2"/>
  <c r="AN2" i="15"/>
  <c r="AN3" i="15"/>
  <c r="AN4" i="15"/>
  <c r="T188" i="15"/>
  <c r="S188" i="15" s="1"/>
  <c r="R188" i="15" s="1"/>
  <c r="T216" i="15"/>
  <c r="S216" i="15" s="1"/>
  <c r="R216" i="15" s="1"/>
  <c r="T57" i="15"/>
  <c r="S57" i="15" s="1"/>
  <c r="R57" i="15" s="1"/>
  <c r="U49" i="2"/>
  <c r="U31" i="2"/>
  <c r="V22" i="2"/>
  <c r="AL5" i="15"/>
  <c r="AM5" i="15" s="1"/>
  <c r="AM4" i="15"/>
  <c r="AL3" i="15"/>
  <c r="AK3" i="15" s="1"/>
  <c r="AK2" i="15"/>
  <c r="AL2" i="15"/>
  <c r="AM40" i="1"/>
  <c r="J490" i="15"/>
  <c r="E493" i="15"/>
  <c r="V14" i="15"/>
  <c r="W14" i="15"/>
  <c r="J191" i="15"/>
  <c r="E194" i="15"/>
  <c r="E775" i="15"/>
  <c r="J775" i="15" s="1"/>
  <c r="AM12" i="1"/>
  <c r="E328" i="15"/>
  <c r="AM41" i="1"/>
  <c r="AV73" i="15"/>
  <c r="AV40" i="15"/>
  <c r="AV50" i="15"/>
  <c r="AV60" i="15"/>
  <c r="AV72" i="15"/>
  <c r="AV89" i="15"/>
  <c r="AV71" i="15"/>
  <c r="AV75" i="15"/>
  <c r="AV86" i="15"/>
  <c r="AV41" i="15"/>
  <c r="AV51" i="15"/>
  <c r="AV61" i="15"/>
  <c r="AV70" i="15"/>
  <c r="AV42" i="15"/>
  <c r="AV52" i="15"/>
  <c r="AV62" i="15"/>
  <c r="AV82" i="15"/>
  <c r="AV39" i="15"/>
  <c r="AV49" i="15"/>
  <c r="AV59" i="15"/>
  <c r="AV83" i="15"/>
  <c r="AV69" i="15"/>
  <c r="AV45" i="15"/>
  <c r="AV55" i="15"/>
  <c r="AV65" i="15"/>
  <c r="AV84" i="15"/>
  <c r="AV78" i="15"/>
  <c r="AV81" i="15"/>
  <c r="AV46" i="15"/>
  <c r="AV56" i="15"/>
  <c r="AV66" i="15"/>
  <c r="AV79" i="15"/>
  <c r="AV77" i="15"/>
  <c r="AV47" i="15"/>
  <c r="AV57" i="15"/>
  <c r="AV67" i="15"/>
  <c r="AV87" i="15"/>
  <c r="AV44" i="15"/>
  <c r="AV54" i="15"/>
  <c r="AV64" i="15"/>
  <c r="AV76" i="15"/>
  <c r="AV88" i="15"/>
  <c r="I181" i="15"/>
  <c r="J419" i="15"/>
  <c r="J392" i="15"/>
  <c r="I365" i="15"/>
  <c r="I338" i="15"/>
  <c r="J323" i="15"/>
  <c r="J590" i="15"/>
  <c r="J521" i="15"/>
  <c r="J494" i="15"/>
  <c r="I481" i="15"/>
  <c r="I764" i="15"/>
  <c r="J896" i="15"/>
  <c r="I869" i="15"/>
  <c r="I842" i="15"/>
  <c r="J827" i="15"/>
  <c r="J800" i="15"/>
  <c r="I773" i="15"/>
  <c r="J1025" i="15"/>
  <c r="J998" i="15"/>
  <c r="I944" i="15"/>
  <c r="J929" i="15"/>
  <c r="J446" i="15"/>
  <c r="J377" i="15"/>
  <c r="J350" i="15"/>
  <c r="I323" i="15"/>
  <c r="J575" i="15"/>
  <c r="J548" i="15"/>
  <c r="J479" i="15"/>
  <c r="J763" i="15"/>
  <c r="J881" i="15"/>
  <c r="J854" i="15"/>
  <c r="I827" i="15"/>
  <c r="J785" i="15"/>
  <c r="J1052" i="15"/>
  <c r="J983" i="15"/>
  <c r="J956" i="15"/>
  <c r="I929" i="15"/>
  <c r="I916" i="15"/>
  <c r="I179" i="15"/>
  <c r="J431" i="15"/>
  <c r="J404" i="15"/>
  <c r="I377" i="15"/>
  <c r="I350" i="15"/>
  <c r="J335" i="15"/>
  <c r="J469" i="15"/>
  <c r="J602" i="15"/>
  <c r="J533" i="15"/>
  <c r="J506" i="15"/>
  <c r="I479" i="15"/>
  <c r="I763" i="15"/>
  <c r="I625" i="15"/>
  <c r="J908" i="15"/>
  <c r="I881" i="15"/>
  <c r="I854" i="15"/>
  <c r="J839" i="15"/>
  <c r="J812" i="15"/>
  <c r="I785" i="15"/>
  <c r="I772" i="15"/>
  <c r="J1037" i="15"/>
  <c r="J1010" i="15"/>
  <c r="I956" i="15"/>
  <c r="J941" i="15"/>
  <c r="J914" i="15"/>
  <c r="AF124" i="15"/>
  <c r="AF189" i="15"/>
  <c r="J458" i="15"/>
  <c r="J389" i="15"/>
  <c r="J362" i="15"/>
  <c r="I335" i="15"/>
  <c r="I469" i="15"/>
  <c r="J587" i="15"/>
  <c r="J560" i="15"/>
  <c r="J491" i="15"/>
  <c r="J893" i="15"/>
  <c r="J866" i="15"/>
  <c r="I839" i="15"/>
  <c r="J797" i="15"/>
  <c r="J770" i="15"/>
  <c r="J995" i="15"/>
  <c r="J968" i="15"/>
  <c r="I941" i="15"/>
  <c r="I928" i="15"/>
  <c r="AF119" i="15"/>
  <c r="AF183" i="15"/>
  <c r="I191" i="15"/>
  <c r="I178" i="15"/>
  <c r="J443" i="15"/>
  <c r="J416" i="15"/>
  <c r="I362" i="15"/>
  <c r="J347" i="15"/>
  <c r="J614" i="15"/>
  <c r="J545" i="15"/>
  <c r="J518" i="15"/>
  <c r="I491" i="15"/>
  <c r="I478" i="15"/>
  <c r="I893" i="15"/>
  <c r="I866" i="15"/>
  <c r="J851" i="15"/>
  <c r="J824" i="15"/>
  <c r="I797" i="15"/>
  <c r="I770" i="15"/>
  <c r="J1049" i="15"/>
  <c r="J1022" i="15"/>
  <c r="J953" i="15"/>
  <c r="J926" i="15"/>
  <c r="J176" i="15"/>
  <c r="J401" i="15"/>
  <c r="J374" i="15"/>
  <c r="I347" i="15"/>
  <c r="J599" i="15"/>
  <c r="J572" i="15"/>
  <c r="J503" i="15"/>
  <c r="J476" i="15"/>
  <c r="I622" i="15"/>
  <c r="J905" i="15"/>
  <c r="J878" i="15"/>
  <c r="I851" i="15"/>
  <c r="J809" i="15"/>
  <c r="J782" i="15"/>
  <c r="I769" i="15"/>
  <c r="J1007" i="15"/>
  <c r="J980" i="15"/>
  <c r="I953" i="15"/>
  <c r="AF71" i="15"/>
  <c r="AF94" i="15"/>
  <c r="I190" i="15"/>
  <c r="I176" i="15"/>
  <c r="J455" i="15"/>
  <c r="J428" i="15"/>
  <c r="I374" i="15"/>
  <c r="J359" i="15"/>
  <c r="J332" i="15"/>
  <c r="J557" i="15"/>
  <c r="J530" i="15"/>
  <c r="I503" i="15"/>
  <c r="I490" i="15"/>
  <c r="I476" i="15"/>
  <c r="I878" i="15"/>
  <c r="J863" i="15"/>
  <c r="J836" i="15"/>
  <c r="I809" i="15"/>
  <c r="I782" i="15"/>
  <c r="J767" i="15"/>
  <c r="J1034" i="15"/>
  <c r="J965" i="15"/>
  <c r="J938" i="15"/>
  <c r="I925" i="15"/>
  <c r="J322" i="15"/>
  <c r="J413" i="15"/>
  <c r="J386" i="15"/>
  <c r="I359" i="15"/>
  <c r="J611" i="15"/>
  <c r="J584" i="15"/>
  <c r="J515" i="15"/>
  <c r="J488" i="15"/>
  <c r="I475" i="15"/>
  <c r="I634" i="15"/>
  <c r="I620" i="15"/>
  <c r="J890" i="15"/>
  <c r="I863" i="15"/>
  <c r="J821" i="15"/>
  <c r="J794" i="15"/>
  <c r="I767" i="15"/>
  <c r="J1019" i="15"/>
  <c r="J992" i="15"/>
  <c r="J923" i="15"/>
  <c r="AU40" i="15"/>
  <c r="AU50" i="15"/>
  <c r="AU60" i="15"/>
  <c r="AU78" i="15"/>
  <c r="AU89" i="15"/>
  <c r="I914" i="15"/>
  <c r="I926" i="15"/>
  <c r="I938" i="15"/>
  <c r="I950" i="15"/>
  <c r="I776" i="15"/>
  <c r="I788" i="15"/>
  <c r="I800" i="15"/>
  <c r="I812" i="15"/>
  <c r="I824" i="15"/>
  <c r="I836" i="15"/>
  <c r="I848" i="15"/>
  <c r="I860" i="15"/>
  <c r="I872" i="15"/>
  <c r="I884" i="15"/>
  <c r="I896" i="15"/>
  <c r="I470" i="15"/>
  <c r="I482" i="15"/>
  <c r="I494" i="15"/>
  <c r="I506" i="15"/>
  <c r="I332" i="15"/>
  <c r="I344" i="15"/>
  <c r="I356" i="15"/>
  <c r="I368" i="15"/>
  <c r="I380" i="15"/>
  <c r="I182" i="15"/>
  <c r="I194" i="15"/>
  <c r="AU79" i="15"/>
  <c r="AU41" i="15"/>
  <c r="AU51" i="15"/>
  <c r="AU61" i="15"/>
  <c r="AU70" i="15"/>
  <c r="AU75" i="15"/>
  <c r="AU86" i="15"/>
  <c r="AU42" i="15"/>
  <c r="AU52" i="15"/>
  <c r="AU62" i="15"/>
  <c r="AU82" i="15"/>
  <c r="AU71" i="15"/>
  <c r="AU72" i="15"/>
  <c r="AU83" i="15"/>
  <c r="AU39" i="15"/>
  <c r="AU49" i="15"/>
  <c r="AU59" i="15"/>
  <c r="AU73" i="15"/>
  <c r="I766" i="15"/>
  <c r="I628" i="15"/>
  <c r="I322" i="15"/>
  <c r="AU45" i="15"/>
  <c r="AU55" i="15"/>
  <c r="AU65" i="15"/>
  <c r="AU84" i="15"/>
  <c r="AU69" i="15"/>
  <c r="AU46" i="15"/>
  <c r="AU56" i="15"/>
  <c r="AU66" i="15"/>
  <c r="AU81" i="15"/>
  <c r="AU47" i="15"/>
  <c r="AU57" i="15"/>
  <c r="AU67" i="15"/>
  <c r="AU87" i="15"/>
  <c r="AU76" i="15"/>
  <c r="AU88" i="15"/>
  <c r="AU44" i="15"/>
  <c r="AU54" i="15"/>
  <c r="AU64" i="15"/>
  <c r="AU77" i="15"/>
  <c r="I188" i="15"/>
  <c r="J467" i="15"/>
  <c r="J440" i="15"/>
  <c r="J371" i="15"/>
  <c r="J344" i="15"/>
  <c r="J569" i="15"/>
  <c r="J542" i="15"/>
  <c r="I488" i="15"/>
  <c r="J473" i="15"/>
  <c r="I890" i="15"/>
  <c r="J875" i="15"/>
  <c r="J848" i="15"/>
  <c r="I821" i="15"/>
  <c r="I794" i="15"/>
  <c r="J779" i="15"/>
  <c r="I913" i="15"/>
  <c r="J1046" i="15"/>
  <c r="J977" i="15"/>
  <c r="J950" i="15"/>
  <c r="I923" i="15"/>
  <c r="I187" i="15"/>
  <c r="J425" i="15"/>
  <c r="J398" i="15"/>
  <c r="I371" i="15"/>
  <c r="J329" i="15"/>
  <c r="J596" i="15"/>
  <c r="J527" i="15"/>
  <c r="J500" i="15"/>
  <c r="I487" i="15"/>
  <c r="I473" i="15"/>
  <c r="I619" i="15"/>
  <c r="J902" i="15"/>
  <c r="I875" i="15"/>
  <c r="J833" i="15"/>
  <c r="J806" i="15"/>
  <c r="I779" i="15"/>
  <c r="J913" i="15"/>
  <c r="J1031" i="15"/>
  <c r="J1004" i="15"/>
  <c r="J935" i="15"/>
  <c r="J452" i="15"/>
  <c r="J383" i="15"/>
  <c r="J356" i="15"/>
  <c r="I329" i="15"/>
  <c r="J581" i="15"/>
  <c r="J554" i="15"/>
  <c r="I500" i="15"/>
  <c r="J485" i="15"/>
  <c r="J617" i="15"/>
  <c r="I902" i="15"/>
  <c r="J887" i="15"/>
  <c r="J860" i="15"/>
  <c r="I833" i="15"/>
  <c r="I806" i="15"/>
  <c r="J791" i="15"/>
  <c r="J1058" i="15"/>
  <c r="J989" i="15"/>
  <c r="J962" i="15"/>
  <c r="I935" i="15"/>
  <c r="I922" i="15"/>
  <c r="I175" i="15"/>
  <c r="I185" i="15"/>
  <c r="J437" i="15"/>
  <c r="J410" i="15"/>
  <c r="J341" i="15"/>
  <c r="J608" i="15"/>
  <c r="J539" i="15"/>
  <c r="J512" i="15"/>
  <c r="I485" i="15"/>
  <c r="I472" i="15"/>
  <c r="I631" i="15"/>
  <c r="I617" i="15"/>
  <c r="I887" i="15"/>
  <c r="J845" i="15"/>
  <c r="J818" i="15"/>
  <c r="I791" i="15"/>
  <c r="J1043" i="15"/>
  <c r="J1016" i="15"/>
  <c r="J947" i="15"/>
  <c r="J920" i="15"/>
  <c r="J175" i="15"/>
  <c r="J464" i="15"/>
  <c r="J395" i="15"/>
  <c r="J368" i="15"/>
  <c r="I341" i="15"/>
  <c r="I328" i="15"/>
  <c r="J593" i="15"/>
  <c r="J566" i="15"/>
  <c r="J497" i="15"/>
  <c r="J470" i="15"/>
  <c r="J899" i="15"/>
  <c r="J872" i="15"/>
  <c r="I845" i="15"/>
  <c r="I818" i="15"/>
  <c r="J803" i="15"/>
  <c r="J776" i="15"/>
  <c r="J1001" i="15"/>
  <c r="J974" i="15"/>
  <c r="I947" i="15"/>
  <c r="I920" i="15"/>
  <c r="I184" i="15"/>
  <c r="J449" i="15"/>
  <c r="J422" i="15"/>
  <c r="J353" i="15"/>
  <c r="J326" i="15"/>
  <c r="J551" i="15"/>
  <c r="J524" i="15"/>
  <c r="I497" i="15"/>
  <c r="I484" i="15"/>
  <c r="I616" i="15"/>
  <c r="J766" i="15"/>
  <c r="I899" i="15"/>
  <c r="J857" i="15"/>
  <c r="J830" i="15"/>
  <c r="I803" i="15"/>
  <c r="J1055" i="15"/>
  <c r="J1028" i="15"/>
  <c r="J959" i="15"/>
  <c r="J932" i="15"/>
  <c r="I919" i="15"/>
  <c r="J407" i="15"/>
  <c r="J380" i="15"/>
  <c r="I353" i="15"/>
  <c r="I326" i="15"/>
  <c r="J605" i="15"/>
  <c r="J578" i="15"/>
  <c r="J509" i="15"/>
  <c r="J482" i="15"/>
  <c r="J616" i="15"/>
  <c r="J911" i="15"/>
  <c r="J884" i="15"/>
  <c r="I857" i="15"/>
  <c r="I830" i="15"/>
  <c r="J815" i="15"/>
  <c r="J788" i="15"/>
  <c r="I775" i="15"/>
  <c r="J1013" i="15"/>
  <c r="J986" i="15"/>
  <c r="I932" i="15"/>
  <c r="J917" i="15"/>
  <c r="AF166" i="15"/>
  <c r="AF136" i="15"/>
  <c r="AF225" i="15"/>
  <c r="J461" i="15"/>
  <c r="J434" i="15"/>
  <c r="J365" i="15"/>
  <c r="J338" i="15"/>
  <c r="I325" i="15"/>
  <c r="J563" i="15"/>
  <c r="J536" i="15"/>
  <c r="I509" i="15"/>
  <c r="J764" i="15"/>
  <c r="J869" i="15"/>
  <c r="J842" i="15"/>
  <c r="I815" i="15"/>
  <c r="J773" i="15"/>
  <c r="J1040" i="15"/>
  <c r="J971" i="15"/>
  <c r="J944" i="15"/>
  <c r="I917" i="15"/>
  <c r="R207" i="15"/>
  <c r="T222" i="15"/>
  <c r="S222" i="15"/>
  <c r="R222" i="15"/>
  <c r="W222" i="15" s="1"/>
  <c r="V222" i="15"/>
  <c r="T221" i="15"/>
  <c r="S221" i="15" s="1"/>
  <c r="R221" i="15" s="1"/>
  <c r="S228" i="15"/>
  <c r="R228" i="15" s="1"/>
  <c r="V228" i="15" s="1"/>
  <c r="T228" i="15"/>
  <c r="S30" i="15"/>
  <c r="R30" i="15"/>
  <c r="V30" i="15" s="1"/>
  <c r="R182" i="15"/>
  <c r="S26" i="15"/>
  <c r="R26" i="15" s="1"/>
  <c r="R181" i="15"/>
  <c r="T40" i="15"/>
  <c r="S40" i="15"/>
  <c r="R40" i="15" s="1"/>
  <c r="T185" i="15"/>
  <c r="S185" i="15"/>
  <c r="R185" i="15" s="1"/>
  <c r="W185" i="15" s="1"/>
  <c r="T184" i="15"/>
  <c r="S184" i="15"/>
  <c r="R184" i="15" s="1"/>
  <c r="V184" i="15" s="1"/>
  <c r="S194" i="15"/>
  <c r="R194" i="15" s="1"/>
  <c r="T194" i="15" s="1"/>
  <c r="S201" i="15"/>
  <c r="R201" i="15"/>
  <c r="T201" i="15"/>
  <c r="V201" i="15"/>
  <c r="S200" i="15"/>
  <c r="R200" i="15" s="1"/>
  <c r="W200" i="15" s="1"/>
  <c r="R210" i="15"/>
  <c r="W210" i="15" s="1"/>
  <c r="AB164" i="15"/>
  <c r="Z164" i="15" s="1"/>
  <c r="AE164" i="15" s="1"/>
  <c r="S29" i="15"/>
  <c r="R29" i="15"/>
  <c r="V29" i="15"/>
  <c r="T61" i="15"/>
  <c r="S61" i="15"/>
  <c r="R61" i="15" s="1"/>
  <c r="S28" i="15"/>
  <c r="R28" i="15"/>
  <c r="V28" i="15" s="1"/>
  <c r="T56" i="15"/>
  <c r="S56" i="15" s="1"/>
  <c r="R56" i="15" s="1"/>
  <c r="W56" i="15" s="1"/>
  <c r="V16" i="2"/>
  <c r="S27" i="15"/>
  <c r="R27" i="15"/>
  <c r="W27" i="15" s="1"/>
  <c r="V27" i="15"/>
  <c r="T55" i="15"/>
  <c r="S55" i="15"/>
  <c r="R55" i="15" s="1"/>
  <c r="V55" i="15" s="1"/>
  <c r="U30" i="2"/>
  <c r="S43" i="15"/>
  <c r="R43" i="15" s="1"/>
  <c r="U29" i="2"/>
  <c r="R180" i="15"/>
  <c r="W180" i="15" s="1"/>
  <c r="S199" i="15"/>
  <c r="R199" i="15" s="1"/>
  <c r="T199" i="15"/>
  <c r="V199" i="15"/>
  <c r="T220" i="15"/>
  <c r="S220" i="15" s="1"/>
  <c r="R220" i="15" s="1"/>
  <c r="S31" i="15"/>
  <c r="R31" i="15" s="1"/>
  <c r="S51" i="15"/>
  <c r="R51" i="15" s="1"/>
  <c r="U45" i="2"/>
  <c r="R179" i="15"/>
  <c r="S197" i="15"/>
  <c r="R197" i="15"/>
  <c r="W197" i="15" s="1"/>
  <c r="T219" i="15"/>
  <c r="S219" i="15" s="1"/>
  <c r="R219" i="15"/>
  <c r="V219" i="15" s="1"/>
  <c r="T33" i="15"/>
  <c r="S33" i="15"/>
  <c r="R33" i="15"/>
  <c r="V33" i="15" s="1"/>
  <c r="S50" i="15"/>
  <c r="R178" i="15"/>
  <c r="S196" i="15"/>
  <c r="R196" i="15"/>
  <c r="W196" i="15"/>
  <c r="S226" i="15"/>
  <c r="R226" i="15" s="1"/>
  <c r="W226" i="15" s="1"/>
  <c r="T38" i="15"/>
  <c r="S38" i="15"/>
  <c r="R38" i="15" s="1"/>
  <c r="V38" i="15" s="1"/>
  <c r="S49" i="15"/>
  <c r="R177" i="15"/>
  <c r="S195" i="15"/>
  <c r="R195" i="15"/>
  <c r="W195" i="15" s="1"/>
  <c r="S234" i="15"/>
  <c r="R234" i="15" s="1"/>
  <c r="T36" i="15"/>
  <c r="S36" i="15"/>
  <c r="R36" i="15"/>
  <c r="V36" i="15" s="1"/>
  <c r="W36" i="15"/>
  <c r="S48" i="15"/>
  <c r="R48" i="15"/>
  <c r="R176" i="15"/>
  <c r="S202" i="15"/>
  <c r="R202" i="15"/>
  <c r="W202" i="15" s="1"/>
  <c r="S233" i="15"/>
  <c r="R233" i="15"/>
  <c r="T233" i="15" s="1"/>
  <c r="T35" i="15"/>
  <c r="S35" i="15" s="1"/>
  <c r="R35" i="15" s="1"/>
  <c r="S47" i="15"/>
  <c r="R47" i="15" s="1"/>
  <c r="V47" i="15" s="1"/>
  <c r="U23" i="2"/>
  <c r="R174" i="15"/>
  <c r="T174" i="15" s="1"/>
  <c r="R206" i="15"/>
  <c r="S232" i="15"/>
  <c r="R232" i="15"/>
  <c r="W232" i="15" s="1"/>
  <c r="T34" i="15"/>
  <c r="S34" i="15"/>
  <c r="R34" i="15" s="1"/>
  <c r="V34" i="15" s="1"/>
  <c r="S46" i="15"/>
  <c r="R46" i="15" s="1"/>
  <c r="V46" i="15" s="1"/>
  <c r="T192" i="15"/>
  <c r="S192" i="15" s="1"/>
  <c r="R192" i="15"/>
  <c r="V192" i="15"/>
  <c r="R212" i="15"/>
  <c r="S231" i="15"/>
  <c r="R231" i="15" s="1"/>
  <c r="T231" i="15"/>
  <c r="T39" i="15"/>
  <c r="S39" i="15"/>
  <c r="R39" i="15" s="1"/>
  <c r="S45" i="15"/>
  <c r="R45" i="15" s="1"/>
  <c r="W45" i="15"/>
  <c r="T191" i="15"/>
  <c r="S191" i="15" s="1"/>
  <c r="R191" i="15" s="1"/>
  <c r="R211" i="15"/>
  <c r="S229" i="15"/>
  <c r="R229" i="15"/>
  <c r="S44" i="15"/>
  <c r="T187" i="15"/>
  <c r="S187" i="15" s="1"/>
  <c r="R187" i="15" s="1"/>
  <c r="V187" i="15" s="1"/>
  <c r="W187" i="15"/>
  <c r="R209" i="15"/>
  <c r="T209" i="15" s="1"/>
  <c r="S227" i="15"/>
  <c r="R227" i="15" s="1"/>
  <c r="T41" i="15"/>
  <c r="S41" i="15" s="1"/>
  <c r="R41" i="15" s="1"/>
  <c r="V41" i="15" s="1"/>
  <c r="W41" i="15"/>
  <c r="T186" i="15"/>
  <c r="S186" i="15" s="1"/>
  <c r="R186" i="15"/>
  <c r="V186" i="15" s="1"/>
  <c r="R208" i="15"/>
  <c r="S23" i="15"/>
  <c r="R23" i="15" s="1"/>
  <c r="W23" i="15" s="1"/>
  <c r="T63" i="15"/>
  <c r="S63" i="15"/>
  <c r="R63" i="15" s="1"/>
  <c r="V63" i="15" s="1"/>
  <c r="T62" i="15"/>
  <c r="S62" i="15" s="1"/>
  <c r="R62" i="15" s="1"/>
  <c r="W62" i="15" s="1"/>
  <c r="AE207" i="15"/>
  <c r="T60" i="15"/>
  <c r="S60" i="15" s="1"/>
  <c r="R60" i="15" s="1"/>
  <c r="T190" i="15"/>
  <c r="S190" i="15"/>
  <c r="R190" i="15" s="1"/>
  <c r="V190" i="15" s="1"/>
  <c r="R214" i="15"/>
  <c r="T218" i="15"/>
  <c r="S218" i="15"/>
  <c r="R218" i="15" s="1"/>
  <c r="W218" i="15" s="1"/>
  <c r="S25" i="15"/>
  <c r="T59" i="15"/>
  <c r="S59" i="15"/>
  <c r="R59" i="15" s="1"/>
  <c r="V59" i="15" s="1"/>
  <c r="T189" i="15"/>
  <c r="S189" i="15"/>
  <c r="R189" i="15" s="1"/>
  <c r="R213" i="15"/>
  <c r="T217" i="15"/>
  <c r="S217" i="15" s="1"/>
  <c r="R217" i="15" s="1"/>
  <c r="V217" i="15" s="1"/>
  <c r="W217" i="15"/>
  <c r="S24" i="15"/>
  <c r="T58" i="15"/>
  <c r="S58" i="15"/>
  <c r="R58" i="15" s="1"/>
  <c r="V58" i="15" s="1"/>
  <c r="R175" i="15"/>
  <c r="S198" i="15"/>
  <c r="R198" i="15"/>
  <c r="W198" i="15"/>
  <c r="T224" i="15"/>
  <c r="S224" i="15"/>
  <c r="R224" i="15" s="1"/>
  <c r="W224" i="15" s="1"/>
  <c r="V224" i="15"/>
  <c r="S230" i="15"/>
  <c r="R230" i="15" s="1"/>
  <c r="T37" i="15"/>
  <c r="S37" i="15"/>
  <c r="R37" i="15"/>
  <c r="V37" i="15" s="1"/>
  <c r="W37" i="15"/>
  <c r="AA92" i="15"/>
  <c r="Z92" i="15"/>
  <c r="AE92" i="15" s="1"/>
  <c r="AA89" i="15"/>
  <c r="Z89" i="15"/>
  <c r="AE89" i="15" s="1"/>
  <c r="AB161" i="15"/>
  <c r="AA95" i="15"/>
  <c r="Z95" i="15" s="1"/>
  <c r="AF95" i="15"/>
  <c r="AB167" i="15"/>
  <c r="Z8" i="15"/>
  <c r="AA98" i="15"/>
  <c r="Z98" i="15" s="1"/>
  <c r="AD98" i="15" s="1"/>
  <c r="Z175" i="15"/>
  <c r="AB175" i="15" s="1"/>
  <c r="Z14" i="15"/>
  <c r="AE14" i="15" s="1"/>
  <c r="AA101" i="15"/>
  <c r="Z101" i="15" s="1"/>
  <c r="Z190" i="15"/>
  <c r="Z17" i="15"/>
  <c r="AA104" i="15"/>
  <c r="Z104" i="15" s="1"/>
  <c r="AF104" i="15" s="1"/>
  <c r="Z199" i="15"/>
  <c r="AB199" i="15" s="1"/>
  <c r="AE199" i="15" s="1"/>
  <c r="Z20" i="15"/>
  <c r="AF190" i="15" s="1"/>
  <c r="AA107" i="15"/>
  <c r="Z107" i="15" s="1"/>
  <c r="AA202" i="15"/>
  <c r="Z202" i="15"/>
  <c r="Z23" i="15"/>
  <c r="AA110" i="15"/>
  <c r="Z110" i="15"/>
  <c r="AF110" i="15" s="1"/>
  <c r="AE110" i="15"/>
  <c r="AA214" i="15"/>
  <c r="Z214" i="15" s="1"/>
  <c r="AA38" i="15"/>
  <c r="Z38" i="15" s="1"/>
  <c r="AA113" i="15"/>
  <c r="Z113" i="15" s="1"/>
  <c r="AF113" i="15" s="1"/>
  <c r="AA217" i="15"/>
  <c r="Z217" i="15" s="1"/>
  <c r="AE217" i="15"/>
  <c r="AA41" i="15"/>
  <c r="Z41" i="15" s="1"/>
  <c r="AB122" i="15"/>
  <c r="AD122" i="15" s="1"/>
  <c r="AA122" i="15"/>
  <c r="AA220" i="15"/>
  <c r="Z220" i="15" s="1"/>
  <c r="AE220" i="15" s="1"/>
  <c r="AA44" i="15"/>
  <c r="Z44" i="15" s="1"/>
  <c r="AE44" i="15"/>
  <c r="AB137" i="15"/>
  <c r="AA137" i="15" s="1"/>
  <c r="AA223" i="15"/>
  <c r="Z223" i="15"/>
  <c r="AD223" i="15" s="1"/>
  <c r="AA47" i="15"/>
  <c r="Z47" i="15" s="1"/>
  <c r="AF47" i="15" s="1"/>
  <c r="AB143" i="15"/>
  <c r="Z143" i="15" s="1"/>
  <c r="AB238" i="15"/>
  <c r="AA238" i="15" s="1"/>
  <c r="AA50" i="15"/>
  <c r="Z50" i="15"/>
  <c r="AD50" i="15" s="1"/>
  <c r="AB149" i="15"/>
  <c r="Z149" i="15" s="1"/>
  <c r="AB241" i="15"/>
  <c r="AB59" i="15"/>
  <c r="AA59" i="15"/>
  <c r="AB152" i="15"/>
  <c r="Z152" i="15" s="1"/>
  <c r="AE152" i="15" s="1"/>
  <c r="AB244" i="15"/>
  <c r="AB62" i="15"/>
  <c r="AB155" i="15"/>
  <c r="AB247" i="15"/>
  <c r="AD247" i="15" s="1"/>
  <c r="AB68" i="15"/>
  <c r="AB158" i="15"/>
  <c r="AB250" i="15"/>
  <c r="AD250" i="15" s="1"/>
  <c r="AA53" i="15"/>
  <c r="Z53" i="15" s="1"/>
  <c r="AB116" i="15"/>
  <c r="Z193" i="15"/>
  <c r="AB253" i="15"/>
  <c r="AA56" i="15"/>
  <c r="Z56" i="15" s="1"/>
  <c r="AB119" i="15"/>
  <c r="Z196" i="15"/>
  <c r="Z5" i="15"/>
  <c r="AB65" i="15"/>
  <c r="AB140" i="15"/>
  <c r="AA205" i="15"/>
  <c r="Z205" i="15"/>
  <c r="AE205" i="15" s="1"/>
  <c r="AA208" i="15"/>
  <c r="Z208" i="15" s="1"/>
  <c r="AE208" i="15" s="1"/>
  <c r="Z11" i="15"/>
  <c r="AB71" i="15"/>
  <c r="AB146" i="15"/>
  <c r="AA211" i="15"/>
  <c r="Z211" i="15"/>
  <c r="AE211" i="15" s="1"/>
  <c r="AD235" i="15"/>
  <c r="AE235" i="15"/>
  <c r="AA235" i="15"/>
  <c r="Z26" i="15"/>
  <c r="AB74" i="15"/>
  <c r="AB125" i="15"/>
  <c r="Z178" i="15"/>
  <c r="AB178" i="15" s="1"/>
  <c r="AA226" i="15"/>
  <c r="Z226" i="15" s="1"/>
  <c r="AD226" i="15" s="1"/>
  <c r="Z29" i="15"/>
  <c r="AB77" i="15"/>
  <c r="AB128" i="15"/>
  <c r="Z181" i="15"/>
  <c r="AB229" i="15"/>
  <c r="AD229" i="15" s="1"/>
  <c r="AA32" i="15"/>
  <c r="Z32" i="15"/>
  <c r="AF32" i="15" s="1"/>
  <c r="AB80" i="15"/>
  <c r="AB131" i="15"/>
  <c r="Z184" i="15"/>
  <c r="AB232" i="15"/>
  <c r="AA35" i="15"/>
  <c r="Z35" i="15"/>
  <c r="AB83" i="15"/>
  <c r="AB134" i="15"/>
  <c r="Z187" i="15"/>
  <c r="T232" i="15"/>
  <c r="V232" i="15" s="1"/>
  <c r="W216" i="15"/>
  <c r="V216" i="15"/>
  <c r="W55" i="15"/>
  <c r="V223" i="15"/>
  <c r="W223" i="15"/>
  <c r="V62" i="15"/>
  <c r="V233" i="15"/>
  <c r="V61" i="15"/>
  <c r="W61" i="15"/>
  <c r="V185" i="15"/>
  <c r="T200" i="15"/>
  <c r="V200" i="15"/>
  <c r="V56" i="15"/>
  <c r="W6" i="2"/>
  <c r="X6" i="2" s="1"/>
  <c r="W22" i="2"/>
  <c r="X22" i="2" s="1"/>
  <c r="W30" i="2"/>
  <c r="AF370" i="1"/>
  <c r="AG370" i="1"/>
  <c r="AH370" i="1"/>
  <c r="AC309" i="1"/>
  <c r="AD309" i="1"/>
  <c r="AE309" i="1"/>
  <c r="AC452" i="1"/>
  <c r="AD452" i="1"/>
  <c r="AE452" i="1"/>
  <c r="AH281" i="1"/>
  <c r="AF281" i="1"/>
  <c r="AG281" i="1"/>
  <c r="AF321" i="1"/>
  <c r="AG321" i="1"/>
  <c r="AH321" i="1"/>
  <c r="AF269" i="1"/>
  <c r="AG269" i="1"/>
  <c r="AG374" i="1"/>
  <c r="AH374" i="1"/>
  <c r="AF483" i="1"/>
  <c r="AG459" i="1"/>
  <c r="AH459" i="1"/>
  <c r="AF459" i="1"/>
  <c r="AH412" i="1"/>
  <c r="AF412" i="1"/>
  <c r="AG412" i="1"/>
  <c r="AC436" i="1"/>
  <c r="AD436" i="1"/>
  <c r="AC233" i="1"/>
  <c r="AD233" i="1"/>
  <c r="AE233" i="1"/>
  <c r="AF470" i="1"/>
  <c r="AC494" i="1"/>
  <c r="AD494" i="1"/>
  <c r="AE494" i="1"/>
  <c r="AF7" i="1"/>
  <c r="AG7" i="1"/>
  <c r="AH7" i="1"/>
  <c r="AC57" i="1"/>
  <c r="AD57" i="1"/>
  <c r="AE57" i="1"/>
  <c r="AE257" i="1"/>
  <c r="AD257" i="1"/>
  <c r="AC257" i="1"/>
  <c r="AE250" i="1"/>
  <c r="AC250" i="1"/>
  <c r="AD250" i="1"/>
  <c r="AC100" i="1"/>
  <c r="AD100" i="1"/>
  <c r="AE100" i="1"/>
  <c r="AD434" i="1"/>
  <c r="AE434" i="1"/>
  <c r="AF462" i="1"/>
  <c r="AG462" i="1"/>
  <c r="AC7" i="1"/>
  <c r="AE442" i="1"/>
  <c r="AC442" i="1"/>
  <c r="AF490" i="1"/>
  <c r="AH490" i="1"/>
  <c r="AD464" i="1"/>
  <c r="AC464" i="1"/>
  <c r="AD383" i="1"/>
  <c r="AC383" i="1"/>
  <c r="AE383" i="1"/>
  <c r="AC410" i="1"/>
  <c r="AD410" i="1"/>
  <c r="AE410" i="1"/>
  <c r="AG164" i="1"/>
  <c r="AC274" i="1"/>
  <c r="AD274" i="1"/>
  <c r="AE274" i="1"/>
  <c r="AG439" i="1"/>
  <c r="AH439" i="1"/>
  <c r="AF439" i="1"/>
  <c r="AE478" i="1"/>
  <c r="AC478" i="1"/>
  <c r="AC293" i="1"/>
  <c r="AD293" i="1"/>
  <c r="AD480" i="1"/>
  <c r="AC480" i="1"/>
  <c r="AE480" i="1"/>
  <c r="AC361" i="1"/>
  <c r="AD361" i="1"/>
  <c r="AE361" i="1"/>
  <c r="AD481" i="1"/>
  <c r="AE481" i="1"/>
  <c r="AH315" i="1"/>
  <c r="AC482" i="1"/>
  <c r="AD482" i="1"/>
  <c r="AE482" i="1"/>
  <c r="AE95" i="1"/>
  <c r="AC95" i="1"/>
  <c r="AC362" i="1"/>
  <c r="AD362" i="1"/>
  <c r="AE362" i="1"/>
  <c r="AC477" i="1"/>
  <c r="AE477" i="1"/>
  <c r="AC479" i="1"/>
  <c r="AE479" i="1"/>
  <c r="AH349" i="1"/>
  <c r="AF349" i="1"/>
  <c r="AG349" i="1"/>
  <c r="AF294" i="1"/>
  <c r="AG294" i="1"/>
  <c r="AF23" i="1"/>
  <c r="AK23" i="1" s="1"/>
  <c r="AG23" i="1"/>
  <c r="AH23" i="1"/>
  <c r="AF305" i="1"/>
  <c r="AF328" i="1"/>
  <c r="AH328" i="1"/>
  <c r="AI45" i="1"/>
  <c r="AM45" i="1" s="1"/>
  <c r="AB303" i="1"/>
  <c r="AJ18" i="1"/>
  <c r="AI18" i="1"/>
  <c r="AM18" i="1" s="1"/>
  <c r="AE241" i="1"/>
  <c r="AC241" i="1"/>
  <c r="AD241" i="1"/>
  <c r="AO218" i="1"/>
  <c r="AP218" i="1"/>
  <c r="AO273" i="1"/>
  <c r="AP273" i="1"/>
  <c r="AO326" i="1"/>
  <c r="AO435" i="1"/>
  <c r="AP435" i="1"/>
  <c r="X110" i="2"/>
  <c r="X93" i="2"/>
  <c r="AO451" i="1"/>
  <c r="AP451" i="1"/>
  <c r="AO381" i="1"/>
  <c r="AP381" i="1"/>
  <c r="AO338" i="1"/>
  <c r="AO278" i="1"/>
  <c r="AP278" i="1"/>
  <c r="AO289" i="1"/>
  <c r="AP289" i="1"/>
  <c r="AP235" i="1"/>
  <c r="AR96" i="1"/>
  <c r="AS64" i="1"/>
  <c r="AP90" i="1"/>
  <c r="AR90" i="1"/>
  <c r="AR52" i="1"/>
  <c r="AP75" i="1"/>
  <c r="AS75" i="1"/>
  <c r="AP170" i="1"/>
  <c r="AO236" i="1"/>
  <c r="AP236" i="1"/>
  <c r="AO209" i="1"/>
  <c r="AP209" i="1"/>
  <c r="AP242" i="1"/>
  <c r="AO249" i="1"/>
  <c r="AP249" i="1"/>
  <c r="AP208" i="1"/>
  <c r="AO257" i="1"/>
  <c r="AP257" i="1"/>
  <c r="AP301" i="1"/>
  <c r="AP329" i="1"/>
  <c r="AP338" i="1"/>
  <c r="AP345" i="1"/>
  <c r="AO314" i="1"/>
  <c r="AP314" i="1"/>
  <c r="AO325" i="1"/>
  <c r="AP325" i="1"/>
  <c r="AP361" i="1"/>
  <c r="AO370" i="1"/>
  <c r="AP370" i="1"/>
  <c r="AO427" i="1"/>
  <c r="AP427" i="1"/>
  <c r="AO444" i="1"/>
  <c r="AP444" i="1"/>
  <c r="AP418" i="1"/>
  <c r="AP410" i="1"/>
  <c r="AO414" i="1"/>
  <c r="AP414" i="1"/>
  <c r="AP415" i="1"/>
  <c r="AP421" i="1"/>
  <c r="AP408" i="1"/>
  <c r="AP412" i="1"/>
  <c r="AP387" i="1"/>
  <c r="AP400" i="1"/>
  <c r="AP326" i="1"/>
  <c r="AP258" i="1"/>
  <c r="AP293" i="1"/>
  <c r="AP287" i="1"/>
  <c r="AO213" i="1"/>
  <c r="AP213" i="1"/>
  <c r="AO239" i="1"/>
  <c r="AP239" i="1"/>
  <c r="AO238" i="1"/>
  <c r="AP238" i="1"/>
  <c r="AP158" i="1"/>
  <c r="AS71" i="1"/>
  <c r="AR53" i="1"/>
  <c r="AS93" i="1"/>
  <c r="AQ63" i="1"/>
  <c r="AS63" i="1"/>
  <c r="AQ95" i="1"/>
  <c r="AR60" i="1"/>
  <c r="AS88" i="1"/>
  <c r="AR97" i="1"/>
  <c r="AP247" i="1"/>
  <c r="AP237" i="1"/>
  <c r="AO243" i="1"/>
  <c r="AP243" i="1"/>
  <c r="AP234" i="1"/>
  <c r="AP221" i="1"/>
  <c r="AR55" i="1"/>
  <c r="AR76" i="1"/>
  <c r="AR74" i="1"/>
  <c r="AS100" i="1"/>
  <c r="AR72" i="1"/>
  <c r="AS80" i="1"/>
  <c r="AP56" i="1"/>
  <c r="AS56" i="1"/>
  <c r="AS84" i="1"/>
  <c r="AR84" i="1"/>
  <c r="AQ84" i="1"/>
  <c r="AP61" i="1"/>
  <c r="AR61" i="1"/>
  <c r="AP86" i="1"/>
  <c r="AR86" i="1"/>
  <c r="AS86" i="1"/>
  <c r="AQ61" i="1"/>
  <c r="AR101" i="1"/>
  <c r="AS101" i="1"/>
  <c r="AQ99" i="1"/>
  <c r="AP67" i="1"/>
  <c r="AS67" i="1"/>
  <c r="AR67" i="1"/>
  <c r="AQ101" i="1"/>
  <c r="AP99" i="1"/>
  <c r="AR99" i="1"/>
  <c r="AQ67" i="1"/>
  <c r="AP66" i="1"/>
  <c r="AS66" i="1"/>
  <c r="AQ56" i="1"/>
  <c r="AR91" i="1"/>
  <c r="AS91" i="1"/>
  <c r="AS78" i="1"/>
  <c r="AQ68" i="1"/>
  <c r="AQ91" i="1"/>
  <c r="AP85" i="1"/>
  <c r="AR85" i="1"/>
  <c r="AQ92" i="1"/>
  <c r="AS92" i="1"/>
  <c r="AR92" i="1"/>
  <c r="AP83" i="1"/>
  <c r="AS83" i="1"/>
  <c r="AP69" i="1"/>
  <c r="AS69" i="1"/>
  <c r="AR59" i="1"/>
  <c r="AS59" i="1"/>
  <c r="AS58" i="1"/>
  <c r="AP62" i="1"/>
  <c r="AR62" i="1"/>
  <c r="AS54" i="1"/>
  <c r="AQ54" i="1"/>
  <c r="AR54" i="1"/>
  <c r="AP98" i="1"/>
  <c r="AS98" i="1"/>
  <c r="AP68" i="1"/>
  <c r="AR68" i="1"/>
  <c r="AQ59" i="1"/>
  <c r="AG452" i="1"/>
  <c r="AH452" i="1"/>
  <c r="AC373" i="1"/>
  <c r="AG376" i="1"/>
  <c r="AH376" i="1"/>
  <c r="AH368" i="1"/>
  <c r="AD339" i="1"/>
  <c r="AC339" i="1"/>
  <c r="AE339" i="1"/>
  <c r="AH270" i="1"/>
  <c r="AC269" i="1"/>
  <c r="AG266" i="1"/>
  <c r="AD271" i="1"/>
  <c r="AC271" i="1"/>
  <c r="AE129" i="1"/>
  <c r="AE59" i="1"/>
  <c r="AC59" i="1"/>
  <c r="AD59" i="1"/>
  <c r="W184" i="15"/>
  <c r="T195" i="15"/>
  <c r="V195" i="15"/>
  <c r="T234" i="15"/>
  <c r="W30" i="15"/>
  <c r="W29" i="15"/>
  <c r="W228" i="15"/>
  <c r="W28" i="15"/>
  <c r="V218" i="15"/>
  <c r="W192" i="15"/>
  <c r="AD164" i="15"/>
  <c r="V45" i="15"/>
  <c r="W201" i="15"/>
  <c r="T202" i="15"/>
  <c r="V202" i="15"/>
  <c r="W31" i="15"/>
  <c r="V31" i="15"/>
  <c r="R24" i="15"/>
  <c r="W24" i="15" s="1"/>
  <c r="V24" i="15"/>
  <c r="R49" i="15"/>
  <c r="W47" i="15"/>
  <c r="W43" i="15"/>
  <c r="R25" i="15"/>
  <c r="V25" i="15" s="1"/>
  <c r="R50" i="15"/>
  <c r="W50" i="15"/>
  <c r="R44" i="15"/>
  <c r="W33" i="15"/>
  <c r="W190" i="15"/>
  <c r="W219" i="15"/>
  <c r="W186" i="15"/>
  <c r="AD92" i="15"/>
  <c r="AK5" i="15"/>
  <c r="V43" i="15"/>
  <c r="T196" i="15"/>
  <c r="AM3" i="15"/>
  <c r="AM2" i="15"/>
  <c r="J194" i="15"/>
  <c r="E197" i="15"/>
  <c r="I197" i="15" s="1"/>
  <c r="AF92" i="15"/>
  <c r="T207" i="15"/>
  <c r="W207" i="15"/>
  <c r="T210" i="15"/>
  <c r="V210" i="15" s="1"/>
  <c r="W199" i="15"/>
  <c r="W15" i="15"/>
  <c r="V15" i="15"/>
  <c r="T181" i="15"/>
  <c r="W181" i="15"/>
  <c r="J328" i="15"/>
  <c r="E331" i="15"/>
  <c r="W38" i="15"/>
  <c r="T182" i="15"/>
  <c r="W182" i="15"/>
  <c r="J493" i="15"/>
  <c r="E778" i="15"/>
  <c r="AF38" i="15"/>
  <c r="AD175" i="15"/>
  <c r="AE175" i="15"/>
  <c r="AE98" i="15"/>
  <c r="T208" i="15"/>
  <c r="W208" i="15"/>
  <c r="W212" i="15"/>
  <c r="AD89" i="15"/>
  <c r="T179" i="15"/>
  <c r="W179" i="15"/>
  <c r="AF89" i="15"/>
  <c r="S209" i="15"/>
  <c r="W209" i="15"/>
  <c r="AE95" i="15"/>
  <c r="AF220" i="15"/>
  <c r="T177" i="15"/>
  <c r="V177" i="15" s="1"/>
  <c r="W177" i="15"/>
  <c r="W174" i="15"/>
  <c r="T180" i="15"/>
  <c r="T211" i="15"/>
  <c r="W211" i="15"/>
  <c r="T178" i="15"/>
  <c r="V178" i="15" s="1"/>
  <c r="W178" i="15"/>
  <c r="T213" i="15"/>
  <c r="S213" i="15"/>
  <c r="W213" i="15"/>
  <c r="T214" i="15"/>
  <c r="W214" i="15"/>
  <c r="T230" i="15"/>
  <c r="V230" i="15"/>
  <c r="W230" i="15"/>
  <c r="T198" i="15"/>
  <c r="V198" i="15"/>
  <c r="T175" i="15"/>
  <c r="V175" i="15"/>
  <c r="W175" i="15"/>
  <c r="AF98" i="15"/>
  <c r="Z158" i="15"/>
  <c r="Z155" i="15"/>
  <c r="AF155" i="15" s="1"/>
  <c r="AD155" i="15"/>
  <c r="Z167" i="15"/>
  <c r="Z161" i="15"/>
  <c r="AD44" i="15"/>
  <c r="Z146" i="15"/>
  <c r="AE146" i="15" s="1"/>
  <c r="AD59" i="15"/>
  <c r="AE223" i="15"/>
  <c r="AF214" i="15"/>
  <c r="AD217" i="15"/>
  <c r="AD95" i="15"/>
  <c r="AF44" i="15"/>
  <c r="AD104" i="15"/>
  <c r="AD208" i="15"/>
  <c r="AE104" i="15"/>
  <c r="AD41" i="15"/>
  <c r="AE238" i="15"/>
  <c r="AD238" i="15"/>
  <c r="AF50" i="15"/>
  <c r="AB20" i="15"/>
  <c r="AD20" i="15"/>
  <c r="AE20" i="15"/>
  <c r="AA250" i="15"/>
  <c r="AD137" i="15"/>
  <c r="AE17" i="15"/>
  <c r="AB190" i="15"/>
  <c r="AD190" i="15"/>
  <c r="AD199" i="15"/>
  <c r="AA68" i="15"/>
  <c r="AD68" i="15"/>
  <c r="AA247" i="15"/>
  <c r="AB14" i="15"/>
  <c r="AD14" i="15"/>
  <c r="AD47" i="15"/>
  <c r="AA62" i="15"/>
  <c r="AD62" i="15"/>
  <c r="AE244" i="15"/>
  <c r="AB8" i="15"/>
  <c r="AD8" i="15" s="1"/>
  <c r="AF178" i="15"/>
  <c r="AE8" i="15"/>
  <c r="AF53" i="15"/>
  <c r="AF107" i="15"/>
  <c r="AD113" i="15"/>
  <c r="AE214" i="15"/>
  <c r="AD214" i="15"/>
  <c r="AF208" i="15"/>
  <c r="AA241" i="15"/>
  <c r="AD241" i="15"/>
  <c r="AE241" i="15"/>
  <c r="AB23" i="15"/>
  <c r="AD23" i="15"/>
  <c r="AE23" i="15"/>
  <c r="AF193" i="15"/>
  <c r="AA253" i="15"/>
  <c r="AD253" i="15"/>
  <c r="AE253" i="15"/>
  <c r="AA116" i="15"/>
  <c r="AD116" i="15"/>
  <c r="AA71" i="15"/>
  <c r="AD71" i="15"/>
  <c r="AB11" i="15"/>
  <c r="AD11" i="15" s="1"/>
  <c r="AF181" i="15"/>
  <c r="AE11" i="15"/>
  <c r="AA140" i="15"/>
  <c r="AD140" i="15"/>
  <c r="AA65" i="15"/>
  <c r="AD65" i="15"/>
  <c r="AD205" i="15"/>
  <c r="AE5" i="15"/>
  <c r="AB5" i="15"/>
  <c r="AA119" i="15"/>
  <c r="AD119" i="15"/>
  <c r="AB187" i="15"/>
  <c r="AD187" i="15" s="1"/>
  <c r="AA134" i="15"/>
  <c r="AD134" i="15"/>
  <c r="AA74" i="15"/>
  <c r="AD74" i="15"/>
  <c r="AD83" i="15"/>
  <c r="AA83" i="15"/>
  <c r="AE26" i="15"/>
  <c r="AB26" i="15"/>
  <c r="AD26" i="15"/>
  <c r="AF196" i="15"/>
  <c r="AF35" i="15"/>
  <c r="AD35" i="15"/>
  <c r="AA232" i="15"/>
  <c r="AE232" i="15"/>
  <c r="AD232" i="15"/>
  <c r="AB184" i="15"/>
  <c r="AE184" i="15"/>
  <c r="AA131" i="15"/>
  <c r="AD131" i="15"/>
  <c r="AD80" i="15"/>
  <c r="AA80" i="15"/>
  <c r="AD32" i="15"/>
  <c r="AF202" i="15"/>
  <c r="AE32" i="15"/>
  <c r="AA229" i="15"/>
  <c r="AE229" i="15"/>
  <c r="AD128" i="15"/>
  <c r="AA128" i="15"/>
  <c r="AD77" i="15"/>
  <c r="AA77" i="15"/>
  <c r="AE29" i="15"/>
  <c r="AB29" i="15"/>
  <c r="AE226" i="15"/>
  <c r="AL7" i="1"/>
  <c r="AL23" i="1"/>
  <c r="AN23" i="1" s="1"/>
  <c r="AS90" i="1"/>
  <c r="AR75" i="1"/>
  <c r="AS62" i="1"/>
  <c r="AR69" i="1"/>
  <c r="AS61" i="1"/>
  <c r="AR83" i="1"/>
  <c r="AR66" i="1"/>
  <c r="AS85" i="1"/>
  <c r="AR98" i="1"/>
  <c r="AS99" i="1"/>
  <c r="AR56" i="1"/>
  <c r="AS68" i="1"/>
  <c r="V50" i="15"/>
  <c r="V23" i="15"/>
  <c r="S182" i="15"/>
  <c r="V182" i="15"/>
  <c r="J331" i="15"/>
  <c r="E334" i="15"/>
  <c r="I331" i="15"/>
  <c r="S210" i="15"/>
  <c r="S181" i="15"/>
  <c r="J778" i="15"/>
  <c r="E781" i="15"/>
  <c r="I778" i="15"/>
  <c r="V213" i="15"/>
  <c r="W16" i="15"/>
  <c r="V16" i="15"/>
  <c r="J197" i="15"/>
  <c r="E200" i="15"/>
  <c r="I200" i="15" s="1"/>
  <c r="S179" i="15"/>
  <c r="V179" i="15"/>
  <c r="S180" i="15"/>
  <c r="V180" i="15"/>
  <c r="V209" i="15"/>
  <c r="S175" i="15"/>
  <c r="S214" i="15"/>
  <c r="V214" i="15"/>
  <c r="AE161" i="15"/>
  <c r="AF161" i="15"/>
  <c r="AD161" i="15"/>
  <c r="AD143" i="15"/>
  <c r="AF167" i="15"/>
  <c r="AE167" i="15"/>
  <c r="AD167" i="15"/>
  <c r="AF152" i="15"/>
  <c r="AF146" i="15"/>
  <c r="AD152" i="15"/>
  <c r="AE155" i="15"/>
  <c r="AF158" i="15"/>
  <c r="AE158" i="15"/>
  <c r="AD158" i="15"/>
  <c r="AD184" i="15"/>
  <c r="AE187" i="15"/>
  <c r="J334" i="15"/>
  <c r="E337" i="15"/>
  <c r="I334" i="15"/>
  <c r="J781" i="15"/>
  <c r="W17" i="15"/>
  <c r="V17" i="15"/>
  <c r="J337" i="15"/>
  <c r="W18" i="15"/>
  <c r="V18" i="15"/>
  <c r="W19" i="15"/>
  <c r="V19" i="15"/>
  <c r="V20" i="15"/>
  <c r="W20" i="15"/>
  <c r="V21" i="15"/>
  <c r="W21" i="15"/>
  <c r="W47" i="2" l="1"/>
  <c r="X47" i="2" s="1"/>
  <c r="W33" i="2"/>
  <c r="W27" i="2"/>
  <c r="W23" i="2"/>
  <c r="W16" i="2"/>
  <c r="X16" i="2"/>
  <c r="U13" i="2"/>
  <c r="V45" i="2"/>
  <c r="W45" i="2" s="1"/>
  <c r="U46" i="2"/>
  <c r="W46" i="2" s="1"/>
  <c r="X46" i="2" s="1"/>
  <c r="X45" i="2"/>
  <c r="X30" i="2"/>
  <c r="W5" i="2"/>
  <c r="U8" i="2"/>
  <c r="U42" i="2"/>
  <c r="X23" i="2"/>
  <c r="V29" i="2"/>
  <c r="W29" i="2" s="1"/>
  <c r="X29" i="2" s="1"/>
  <c r="U4" i="2"/>
  <c r="W4" i="2" s="1"/>
  <c r="X4" i="2" s="1"/>
  <c r="V36" i="2"/>
  <c r="W41" i="2"/>
  <c r="X41" i="2" s="1"/>
  <c r="V26" i="2"/>
  <c r="V49" i="2"/>
  <c r="W49" i="2" s="1"/>
  <c r="X49" i="2" s="1"/>
  <c r="U14" i="2"/>
  <c r="W14" i="2" s="1"/>
  <c r="X14" i="2" s="1"/>
  <c r="V35" i="2"/>
  <c r="W35" i="2" s="1"/>
  <c r="X35" i="2" s="1"/>
  <c r="W32" i="2"/>
  <c r="X25" i="2"/>
  <c r="V20" i="2"/>
  <c r="W48" i="2"/>
  <c r="X48" i="2" s="1"/>
  <c r="V42" i="2"/>
  <c r="V39" i="2"/>
  <c r="W39" i="2" s="1"/>
  <c r="X39" i="2" s="1"/>
  <c r="X32" i="2"/>
  <c r="V24" i="2"/>
  <c r="W24" i="2" s="1"/>
  <c r="X24" i="2" s="1"/>
  <c r="W20" i="2"/>
  <c r="X20" i="2" s="1"/>
  <c r="W12" i="2"/>
  <c r="X12" i="2" s="1"/>
  <c r="W44" i="2"/>
  <c r="X44" i="2" s="1"/>
  <c r="W42" i="2"/>
  <c r="X42" i="2" s="1"/>
  <c r="W13" i="2"/>
  <c r="X13" i="2" s="1"/>
  <c r="W11" i="2"/>
  <c r="X11" i="2"/>
  <c r="W50" i="2"/>
  <c r="X50" i="2" s="1"/>
  <c r="W34" i="2"/>
  <c r="X34" i="2" s="1"/>
  <c r="W10" i="2"/>
  <c r="X10" i="2" s="1"/>
  <c r="W8" i="2"/>
  <c r="X8" i="2" s="1"/>
  <c r="W7" i="2"/>
  <c r="X7" i="2" s="1"/>
  <c r="W31" i="2"/>
  <c r="X31" i="2" s="1"/>
  <c r="W3" i="2"/>
  <c r="X3" i="2" s="1"/>
  <c r="W36" i="2"/>
  <c r="X36" i="2" s="1"/>
  <c r="W9" i="2"/>
  <c r="X9" i="2" s="1"/>
  <c r="W37" i="2"/>
  <c r="X37" i="2"/>
  <c r="W26" i="2"/>
  <c r="X26" i="2"/>
  <c r="W19" i="2"/>
  <c r="W17" i="2"/>
  <c r="X17" i="2"/>
  <c r="W15" i="2"/>
  <c r="X15" i="2" s="1"/>
  <c r="W21" i="2"/>
  <c r="X21" i="2" s="1"/>
  <c r="X40" i="2"/>
  <c r="W40" i="2"/>
  <c r="W51" i="2"/>
  <c r="X51" i="2"/>
  <c r="X33" i="2"/>
  <c r="X5" i="2"/>
  <c r="X19" i="2"/>
  <c r="X27" i="2"/>
  <c r="X2" i="2"/>
  <c r="AG303" i="1"/>
  <c r="AH303" i="1"/>
  <c r="AE371" i="1"/>
  <c r="AD371" i="1"/>
  <c r="AB371" i="1"/>
  <c r="AF339" i="1"/>
  <c r="AH339" i="1"/>
  <c r="AG339" i="1"/>
  <c r="AK7" i="1"/>
  <c r="AD269" i="1"/>
  <c r="AE269" i="1"/>
  <c r="AC88" i="1"/>
  <c r="AD88" i="1"/>
  <c r="AE88" i="1"/>
  <c r="AC371" i="1"/>
  <c r="AG270" i="1"/>
  <c r="AF270" i="1"/>
  <c r="AE7" i="1"/>
  <c r="AG305" i="1"/>
  <c r="AH164" i="1"/>
  <c r="AD60" i="1"/>
  <c r="AF372" i="1"/>
  <c r="AA406" i="1"/>
  <c r="AB205" i="1"/>
  <c r="AA346" i="1"/>
  <c r="AA246" i="1"/>
  <c r="AC236" i="1"/>
  <c r="AE236" i="1"/>
  <c r="AN46" i="1"/>
  <c r="AC380" i="1"/>
  <c r="AE380" i="1"/>
  <c r="AD380" i="1"/>
  <c r="AA310" i="1"/>
  <c r="AG315" i="1"/>
  <c r="AE140" i="1"/>
  <c r="AG470" i="1"/>
  <c r="AF345" i="1"/>
  <c r="AB496" i="1"/>
  <c r="AC140" i="1"/>
  <c r="AH372" i="1"/>
  <c r="AE370" i="1"/>
  <c r="AC415" i="1"/>
  <c r="AD415" i="1"/>
  <c r="AE415" i="1"/>
  <c r="AB341" i="1"/>
  <c r="AM24" i="1"/>
  <c r="AN38" i="1"/>
  <c r="Z496" i="1"/>
  <c r="AA469" i="1"/>
  <c r="AB4" i="1"/>
  <c r="AB3" i="1"/>
  <c r="AH3" i="1" s="1"/>
  <c r="S500" i="1"/>
  <c r="AA500" i="1" s="1"/>
  <c r="S488" i="1"/>
  <c r="AA488" i="1" s="1"/>
  <c r="V482" i="1"/>
  <c r="V481" i="1"/>
  <c r="V477" i="1"/>
  <c r="Z475" i="1"/>
  <c r="Z474" i="1"/>
  <c r="S451" i="1"/>
  <c r="AA451" i="1" s="1"/>
  <c r="V444" i="1"/>
  <c r="S441" i="1"/>
  <c r="AA441" i="1" s="1"/>
  <c r="V440" i="1"/>
  <c r="Z438" i="1"/>
  <c r="Z437" i="1"/>
  <c r="S435" i="1"/>
  <c r="S428" i="1"/>
  <c r="Z425" i="1"/>
  <c r="AB425" i="1" s="1"/>
  <c r="V422" i="1"/>
  <c r="AB422" i="1" s="1"/>
  <c r="Z414" i="1"/>
  <c r="V331" i="1"/>
  <c r="S320" i="1"/>
  <c r="AA320" i="1" s="1"/>
  <c r="AC320" i="1" s="1"/>
  <c r="V318" i="1"/>
  <c r="AA316" i="1"/>
  <c r="V312" i="1"/>
  <c r="AB312" i="1" s="1"/>
  <c r="Z310" i="1"/>
  <c r="V306" i="1"/>
  <c r="AB306" i="1" s="1"/>
  <c r="V301" i="1"/>
  <c r="Z289" i="1"/>
  <c r="V256" i="1"/>
  <c r="V249" i="1"/>
  <c r="V241" i="1"/>
  <c r="V233" i="1"/>
  <c r="Z231" i="1"/>
  <c r="AA205" i="1"/>
  <c r="AA198" i="1"/>
  <c r="V160" i="1"/>
  <c r="AB158" i="1"/>
  <c r="AB284" i="1"/>
  <c r="Z460" i="1"/>
  <c r="Z451" i="1"/>
  <c r="AB436" i="1"/>
  <c r="Z354" i="1"/>
  <c r="S346" i="1"/>
  <c r="V317" i="1"/>
  <c r="AB317" i="1" s="1"/>
  <c r="AA264" i="1"/>
  <c r="S2" i="1"/>
  <c r="V497" i="1"/>
  <c r="Z495" i="1"/>
  <c r="V492" i="1"/>
  <c r="V475" i="1"/>
  <c r="S455" i="1"/>
  <c r="AA455" i="1" s="1"/>
  <c r="V454" i="1"/>
  <c r="AB454" i="1" s="1"/>
  <c r="AB451" i="1"/>
  <c r="S449" i="1"/>
  <c r="AA449" i="1" s="1"/>
  <c r="V443" i="1"/>
  <c r="AB443" i="1" s="1"/>
  <c r="S439" i="1"/>
  <c r="AA439" i="1" s="1"/>
  <c r="V438" i="1"/>
  <c r="AB413" i="1"/>
  <c r="S411" i="1"/>
  <c r="AA411" i="1" s="1"/>
  <c r="S390" i="1"/>
  <c r="Z341" i="1"/>
  <c r="S255" i="1"/>
  <c r="AA226" i="1"/>
  <c r="Z192" i="1"/>
  <c r="AB192" i="1" s="1"/>
  <c r="S176" i="1"/>
  <c r="AA176" i="1" s="1"/>
  <c r="V174" i="1"/>
  <c r="AB289" i="1"/>
  <c r="AA470" i="1"/>
  <c r="AD470" i="1" s="1"/>
  <c r="AB440" i="1"/>
  <c r="AB288" i="1"/>
  <c r="AH288" i="1" s="1"/>
  <c r="AB237" i="1"/>
  <c r="V230" i="1"/>
  <c r="V201" i="1"/>
  <c r="S195" i="1"/>
  <c r="AA195" i="1" s="1"/>
  <c r="S188" i="1"/>
  <c r="V186" i="1"/>
  <c r="AB186" i="1" s="1"/>
  <c r="Z185" i="1"/>
  <c r="AB185" i="1" s="1"/>
  <c r="V166" i="1"/>
  <c r="AB91" i="1"/>
  <c r="V62" i="1"/>
  <c r="Z466" i="1"/>
  <c r="S438" i="1"/>
  <c r="V400" i="1"/>
  <c r="AB400" i="1" s="1"/>
  <c r="AA396" i="1"/>
  <c r="AB392" i="1"/>
  <c r="S389" i="1"/>
  <c r="S382" i="1"/>
  <c r="Z379" i="1"/>
  <c r="AB379" i="1" s="1"/>
  <c r="Z371" i="1"/>
  <c r="Z340" i="1"/>
  <c r="AB340" i="1" s="1"/>
  <c r="Z332" i="1"/>
  <c r="V298" i="1"/>
  <c r="AB298" i="1" s="1"/>
  <c r="S261" i="1"/>
  <c r="AA261" i="1" s="1"/>
  <c r="Z214" i="1"/>
  <c r="Z184" i="1"/>
  <c r="AA360" i="1"/>
  <c r="Z499" i="1"/>
  <c r="S491" i="1"/>
  <c r="V489" i="1"/>
  <c r="AB489" i="1" s="1"/>
  <c r="Z487" i="1"/>
  <c r="AB487" i="1" s="1"/>
  <c r="S485" i="1"/>
  <c r="Z477" i="1"/>
  <c r="V467" i="1"/>
  <c r="S453" i="1"/>
  <c r="AA453" i="1" s="1"/>
  <c r="Z445" i="1"/>
  <c r="Z434" i="1"/>
  <c r="S430" i="1"/>
  <c r="AA430" i="1" s="1"/>
  <c r="V428" i="1"/>
  <c r="S420" i="1"/>
  <c r="S414" i="1"/>
  <c r="Z411" i="1"/>
  <c r="Z404" i="1"/>
  <c r="S401" i="1"/>
  <c r="AA401" i="1" s="1"/>
  <c r="Z396" i="1"/>
  <c r="S394" i="1"/>
  <c r="Z391" i="1"/>
  <c r="V386" i="1"/>
  <c r="AB386" i="1" s="1"/>
  <c r="S381" i="1"/>
  <c r="AA381" i="1" s="1"/>
  <c r="Z378" i="1"/>
  <c r="S368" i="1"/>
  <c r="AA368" i="1" s="1"/>
  <c r="S277" i="1"/>
  <c r="V275" i="1"/>
  <c r="V258" i="1"/>
  <c r="S230" i="1"/>
  <c r="AA230" i="1" s="1"/>
  <c r="V222" i="1"/>
  <c r="V221" i="1"/>
  <c r="V215" i="1"/>
  <c r="AB215" i="1" s="1"/>
  <c r="Z205" i="1"/>
  <c r="AA77" i="1"/>
  <c r="AB126" i="1"/>
  <c r="AB195" i="1"/>
  <c r="AB280" i="1"/>
  <c r="AE321" i="1"/>
  <c r="AA491" i="1"/>
  <c r="V488" i="1"/>
  <c r="V456" i="1"/>
  <c r="Z455" i="1"/>
  <c r="AB455" i="1" s="1"/>
  <c r="S429" i="1"/>
  <c r="V313" i="1"/>
  <c r="V302" i="1"/>
  <c r="AB302" i="1" s="1"/>
  <c r="AB243" i="1"/>
  <c r="V234" i="1"/>
  <c r="V220" i="1"/>
  <c r="AB78" i="1"/>
  <c r="AG78" i="1" s="1"/>
  <c r="V430" i="1"/>
  <c r="S421" i="1"/>
  <c r="AA421" i="1" s="1"/>
  <c r="V409" i="1"/>
  <c r="S404" i="1"/>
  <c r="AA404" i="1" s="1"/>
  <c r="S385" i="1"/>
  <c r="V383" i="1"/>
  <c r="V377" i="1"/>
  <c r="S365" i="1"/>
  <c r="V364" i="1"/>
  <c r="AB364" i="1" s="1"/>
  <c r="Z363" i="1"/>
  <c r="AB363" i="1" s="1"/>
  <c r="Z350" i="1"/>
  <c r="AB350" i="1" s="1"/>
  <c r="S349" i="1"/>
  <c r="V347" i="1"/>
  <c r="V346" i="1"/>
  <c r="S334" i="1"/>
  <c r="AA334" i="1" s="1"/>
  <c r="V332" i="1"/>
  <c r="AB332" i="1" s="1"/>
  <c r="S327" i="1"/>
  <c r="AA327" i="1" s="1"/>
  <c r="V320" i="1"/>
  <c r="AB318" i="1"/>
  <c r="V314" i="1"/>
  <c r="AB314" i="1" s="1"/>
  <c r="S310" i="1"/>
  <c r="Z301" i="1"/>
  <c r="Z296" i="1"/>
  <c r="AB296" i="1" s="1"/>
  <c r="V276" i="1"/>
  <c r="Z258" i="1"/>
  <c r="S246" i="1"/>
  <c r="S245" i="1"/>
  <c r="AA245" i="1" s="1"/>
  <c r="S239" i="1"/>
  <c r="AA239" i="1" s="1"/>
  <c r="V236" i="1"/>
  <c r="Z233" i="1"/>
  <c r="Z221" i="1"/>
  <c r="S212" i="1"/>
  <c r="AA212" i="1" s="1"/>
  <c r="V210" i="1"/>
  <c r="AB210" i="1" s="1"/>
  <c r="V209" i="1"/>
  <c r="V189" i="1"/>
  <c r="Z181" i="1"/>
  <c r="V176" i="1"/>
  <c r="AB176" i="1" s="1"/>
  <c r="Z175" i="1"/>
  <c r="Z173" i="1"/>
  <c r="S171" i="1"/>
  <c r="AA171" i="1" s="1"/>
  <c r="V162" i="1"/>
  <c r="S157" i="1"/>
  <c r="V156" i="1"/>
  <c r="AA146" i="1"/>
  <c r="V137" i="1"/>
  <c r="AB137" i="1" s="1"/>
  <c r="S126" i="1"/>
  <c r="AA126" i="1" s="1"/>
  <c r="S102" i="1"/>
  <c r="AA102" i="1" s="1"/>
  <c r="Z93" i="1"/>
  <c r="Z89" i="1"/>
  <c r="S86" i="1"/>
  <c r="AA86" i="1" s="1"/>
  <c r="V84" i="1"/>
  <c r="Z81" i="1"/>
  <c r="V73" i="1"/>
  <c r="S69" i="1"/>
  <c r="Z60" i="1"/>
  <c r="AB60" i="1" s="1"/>
  <c r="S55" i="1"/>
  <c r="AA55" i="1" s="1"/>
  <c r="V27" i="1"/>
  <c r="S14" i="1"/>
  <c r="AA14" i="1" s="1"/>
  <c r="V13" i="1"/>
  <c r="AB13" i="1" s="1"/>
  <c r="Z12" i="1"/>
  <c r="S156" i="1"/>
  <c r="V148" i="1"/>
  <c r="Z128" i="1"/>
  <c r="V123" i="1"/>
  <c r="AB123" i="1" s="1"/>
  <c r="Z122" i="1"/>
  <c r="AB122" i="1" s="1"/>
  <c r="V118" i="1"/>
  <c r="V113" i="1"/>
  <c r="V107" i="1"/>
  <c r="Z104" i="1"/>
  <c r="AB95" i="1"/>
  <c r="V82" i="1"/>
  <c r="AB82" i="1" s="1"/>
  <c r="V53" i="1"/>
  <c r="V39" i="1"/>
  <c r="Z30" i="1"/>
  <c r="Z10" i="1"/>
  <c r="S124" i="1"/>
  <c r="Z87" i="1"/>
  <c r="S83" i="1"/>
  <c r="AA83" i="1" s="1"/>
  <c r="Z75" i="1"/>
  <c r="S73" i="1"/>
  <c r="V65" i="1"/>
  <c r="S61" i="1"/>
  <c r="V17" i="1"/>
  <c r="AB17" i="1" s="1"/>
  <c r="Z15" i="1"/>
  <c r="AA29" i="1"/>
  <c r="S4" i="1"/>
  <c r="AA4" i="1" s="1"/>
  <c r="S148" i="1"/>
  <c r="AA148" i="1" s="1"/>
  <c r="Z144" i="1"/>
  <c r="S136" i="1"/>
  <c r="AA136" i="1" s="1"/>
  <c r="Z133" i="1"/>
  <c r="AB133" i="1" s="1"/>
  <c r="AF133" i="1" s="1"/>
  <c r="S130" i="1"/>
  <c r="AA130" i="1" s="1"/>
  <c r="V128" i="1"/>
  <c r="Z126" i="1"/>
  <c r="Z115" i="1"/>
  <c r="AB115" i="1" s="1"/>
  <c r="S113" i="1"/>
  <c r="AA113" i="1" s="1"/>
  <c r="Z103" i="1"/>
  <c r="S94" i="1"/>
  <c r="V77" i="1"/>
  <c r="S72" i="1"/>
  <c r="AA72" i="1" s="1"/>
  <c r="S65" i="1"/>
  <c r="Z56" i="1"/>
  <c r="AB56" i="1" s="1"/>
  <c r="Z55" i="1"/>
  <c r="S47" i="1"/>
  <c r="V45" i="1"/>
  <c r="Z33" i="1"/>
  <c r="Z29" i="1"/>
  <c r="Z21" i="1"/>
  <c r="V10" i="1"/>
  <c r="AB10" i="1" s="1"/>
  <c r="V9" i="1"/>
  <c r="S291" i="1"/>
  <c r="AA291" i="1" s="1"/>
  <c r="V290" i="1"/>
  <c r="AB290" i="1" s="1"/>
  <c r="S281" i="1"/>
  <c r="Z273" i="1"/>
  <c r="AB273" i="1" s="1"/>
  <c r="V253" i="1"/>
  <c r="AB253" i="1" s="1"/>
  <c r="Z245" i="1"/>
  <c r="AB245" i="1" s="1"/>
  <c r="S242" i="1"/>
  <c r="AA242" i="1" s="1"/>
  <c r="Z237" i="1"/>
  <c r="Z230" i="1"/>
  <c r="Z218" i="1"/>
  <c r="AB218" i="1" s="1"/>
  <c r="S215" i="1"/>
  <c r="V213" i="1"/>
  <c r="S207" i="1"/>
  <c r="AA207" i="1" s="1"/>
  <c r="Z204" i="1"/>
  <c r="AB204" i="1" s="1"/>
  <c r="S200" i="1"/>
  <c r="AA200" i="1" s="1"/>
  <c r="V198" i="1"/>
  <c r="AB198" i="1" s="1"/>
  <c r="Z196" i="1"/>
  <c r="AB196" i="1" s="1"/>
  <c r="AA182" i="1"/>
  <c r="S181" i="1"/>
  <c r="AA181" i="1" s="1"/>
  <c r="V179" i="1"/>
  <c r="AB179" i="1" s="1"/>
  <c r="S174" i="1"/>
  <c r="V172" i="1"/>
  <c r="Z170" i="1"/>
  <c r="Z169" i="1"/>
  <c r="Z161" i="1"/>
  <c r="Z151" i="1"/>
  <c r="AA137" i="1"/>
  <c r="S135" i="1"/>
  <c r="S117" i="1"/>
  <c r="AA117" i="1" s="1"/>
  <c r="V116" i="1"/>
  <c r="AB116" i="1" s="1"/>
  <c r="V104" i="1"/>
  <c r="Z97" i="1"/>
  <c r="S71" i="1"/>
  <c r="Z42" i="1"/>
  <c r="Z430" i="1"/>
  <c r="Z429" i="1"/>
  <c r="Z409" i="1"/>
  <c r="Z408" i="1"/>
  <c r="AB408" i="1" s="1"/>
  <c r="Z395" i="1"/>
  <c r="Z394" i="1"/>
  <c r="V391" i="1"/>
  <c r="AB391" i="1" s="1"/>
  <c r="S386" i="1"/>
  <c r="AA386" i="1" s="1"/>
  <c r="AA382" i="1"/>
  <c r="AD382" i="1" s="1"/>
  <c r="S355" i="1"/>
  <c r="AA355" i="1" s="1"/>
  <c r="S350" i="1"/>
  <c r="AA350" i="1" s="1"/>
  <c r="V334" i="1"/>
  <c r="V326" i="1"/>
  <c r="V322" i="1"/>
  <c r="AB322" i="1" s="1"/>
  <c r="S317" i="1"/>
  <c r="AA317" i="1" s="1"/>
  <c r="Z308" i="1"/>
  <c r="S300" i="1"/>
  <c r="AA300" i="1" s="1"/>
  <c r="S295" i="1"/>
  <c r="V293" i="1"/>
  <c r="Z292" i="1"/>
  <c r="AB292" i="1" s="1"/>
  <c r="Z287" i="1"/>
  <c r="AB287" i="1" s="1"/>
  <c r="V284" i="1"/>
  <c r="Z282" i="1"/>
  <c r="V278" i="1"/>
  <c r="AB278" i="1" s="1"/>
  <c r="Z277" i="1"/>
  <c r="V262" i="1"/>
  <c r="Z261" i="1"/>
  <c r="S254" i="1"/>
  <c r="AA254" i="1" s="1"/>
  <c r="S253" i="1"/>
  <c r="AA253" i="1" s="1"/>
  <c r="S247" i="1"/>
  <c r="S240" i="1"/>
  <c r="AA240" i="1" s="1"/>
  <c r="V238" i="1"/>
  <c r="AB238" i="1" s="1"/>
  <c r="Z236" i="1"/>
  <c r="V231" i="1"/>
  <c r="AB231" i="1" s="1"/>
  <c r="S226" i="1"/>
  <c r="V225" i="1"/>
  <c r="AB225" i="1" s="1"/>
  <c r="S214" i="1"/>
  <c r="AA214" i="1" s="1"/>
  <c r="S206" i="1"/>
  <c r="AA206" i="1" s="1"/>
  <c r="Z201" i="1"/>
  <c r="Z182" i="1"/>
  <c r="AB182" i="1" s="1"/>
  <c r="V163" i="1"/>
  <c r="Z160" i="1"/>
  <c r="V152" i="1"/>
  <c r="Z149" i="1"/>
  <c r="Z148" i="1"/>
  <c r="Z131" i="1"/>
  <c r="S116" i="1"/>
  <c r="AA116" i="1" s="1"/>
  <c r="Z108" i="1"/>
  <c r="Z107" i="1"/>
  <c r="S105" i="1"/>
  <c r="AA105" i="1" s="1"/>
  <c r="V103" i="1"/>
  <c r="V98" i="1"/>
  <c r="V97" i="1"/>
  <c r="AB97" i="1" s="1"/>
  <c r="Z95" i="1"/>
  <c r="V86" i="1"/>
  <c r="AB86" i="1" s="1"/>
  <c r="V85" i="1"/>
  <c r="AB85" i="1" s="1"/>
  <c r="V63" i="1"/>
  <c r="Z54" i="1"/>
  <c r="AB54" i="1" s="1"/>
  <c r="S51" i="1"/>
  <c r="AA51" i="1" s="1"/>
  <c r="V42" i="1"/>
  <c r="AB42" i="1" s="1"/>
  <c r="Z39" i="1"/>
  <c r="S31" i="1"/>
  <c r="V29" i="1"/>
  <c r="AB29" i="1" s="1"/>
  <c r="Z28" i="1"/>
  <c r="S23" i="1"/>
  <c r="V21" i="1"/>
  <c r="S15" i="1"/>
  <c r="AA15" i="1" s="1"/>
  <c r="S10" i="1"/>
  <c r="AA10" i="1" s="1"/>
  <c r="V8" i="1"/>
  <c r="Z6" i="1"/>
  <c r="S3" i="1"/>
  <c r="AC456" i="1"/>
  <c r="AD456" i="1"/>
  <c r="AH426" i="1"/>
  <c r="AF426" i="1"/>
  <c r="AE294" i="1"/>
  <c r="AD294" i="1"/>
  <c r="AF288" i="1"/>
  <c r="AG288" i="1"/>
  <c r="AG19" i="1"/>
  <c r="AF19" i="1"/>
  <c r="AH19" i="1"/>
  <c r="AG426" i="1"/>
  <c r="AC129" i="1"/>
  <c r="AD129" i="1"/>
  <c r="AH56" i="1"/>
  <c r="AF56" i="1"/>
  <c r="AG56" i="1"/>
  <c r="AE460" i="1"/>
  <c r="AD460" i="1"/>
  <c r="AC376" i="1"/>
  <c r="AE376" i="1"/>
  <c r="AH316" i="1"/>
  <c r="AF316" i="1"/>
  <c r="AG316" i="1"/>
  <c r="AE456" i="1"/>
  <c r="AF297" i="1"/>
  <c r="AG297" i="1"/>
  <c r="AH297" i="1"/>
  <c r="AG368" i="1"/>
  <c r="AF368" i="1"/>
  <c r="AD457" i="1"/>
  <c r="AE457" i="1"/>
  <c r="AC457" i="1"/>
  <c r="AE192" i="1"/>
  <c r="AC192" i="1"/>
  <c r="AD192" i="1"/>
  <c r="AD270" i="1"/>
  <c r="AE270" i="1"/>
  <c r="AG458" i="1"/>
  <c r="AH458" i="1"/>
  <c r="AF458" i="1"/>
  <c r="AE210" i="1"/>
  <c r="AD210" i="1"/>
  <c r="AH130" i="1"/>
  <c r="AF130" i="1"/>
  <c r="AG130" i="1"/>
  <c r="AC211" i="1"/>
  <c r="AE211" i="1"/>
  <c r="AD211" i="1"/>
  <c r="AC294" i="1"/>
  <c r="AJ7" i="1"/>
  <c r="AD296" i="1"/>
  <c r="AE296" i="1"/>
  <c r="AC296" i="1"/>
  <c r="AC285" i="1"/>
  <c r="AD285" i="1"/>
  <c r="AD262" i="1"/>
  <c r="AC262" i="1"/>
  <c r="AE262" i="1"/>
  <c r="AH237" i="1"/>
  <c r="AF237" i="1"/>
  <c r="AG237" i="1"/>
  <c r="AD226" i="1"/>
  <c r="AE226" i="1"/>
  <c r="AC92" i="1"/>
  <c r="AD92" i="1"/>
  <c r="AE92" i="1"/>
  <c r="AH78" i="1"/>
  <c r="AD77" i="1"/>
  <c r="AE77" i="1"/>
  <c r="AC77" i="1"/>
  <c r="AF4" i="1"/>
  <c r="AG4" i="1"/>
  <c r="AH4" i="1"/>
  <c r="AE285" i="1"/>
  <c r="AH483" i="1"/>
  <c r="AH133" i="1"/>
  <c r="AD370" i="1"/>
  <c r="AH425" i="1"/>
  <c r="AA498" i="1"/>
  <c r="AI7" i="1"/>
  <c r="AE283" i="1"/>
  <c r="AG133" i="1"/>
  <c r="AH337" i="1"/>
  <c r="AF337" i="1"/>
  <c r="AE448" i="1"/>
  <c r="AH272" i="1"/>
  <c r="AC264" i="1"/>
  <c r="AD264" i="1"/>
  <c r="AE264" i="1"/>
  <c r="AN7" i="1"/>
  <c r="AD448" i="1"/>
  <c r="AD423" i="1"/>
  <c r="AG272" i="1"/>
  <c r="AE427" i="1"/>
  <c r="AJ34" i="1"/>
  <c r="AI34" i="1"/>
  <c r="AG413" i="1"/>
  <c r="AH413" i="1"/>
  <c r="AF413" i="1"/>
  <c r="AD258" i="1"/>
  <c r="AC258" i="1"/>
  <c r="AE258" i="1"/>
  <c r="AC103" i="1"/>
  <c r="AD103" i="1"/>
  <c r="AE103" i="1"/>
  <c r="AC78" i="1"/>
  <c r="AD78" i="1"/>
  <c r="AH32" i="1"/>
  <c r="AF32" i="1"/>
  <c r="AC8" i="1"/>
  <c r="AD8" i="1"/>
  <c r="AE8" i="1"/>
  <c r="AF3" i="1"/>
  <c r="AG3" i="1"/>
  <c r="AC226" i="1"/>
  <c r="AC283" i="1"/>
  <c r="AH500" i="1"/>
  <c r="AE373" i="1"/>
  <c r="AG500" i="1"/>
  <c r="AC423" i="1"/>
  <c r="AD427" i="1"/>
  <c r="AF138" i="1"/>
  <c r="AG138" i="1"/>
  <c r="AH138" i="1"/>
  <c r="AF360" i="1"/>
  <c r="AH360" i="1"/>
  <c r="AF91" i="1"/>
  <c r="AG91" i="1"/>
  <c r="AH91" i="1"/>
  <c r="AF78" i="1"/>
  <c r="AG32" i="1"/>
  <c r="AC260" i="1"/>
  <c r="AD260" i="1"/>
  <c r="AF332" i="1"/>
  <c r="AH332" i="1"/>
  <c r="AD183" i="1"/>
  <c r="AD97" i="1"/>
  <c r="V495" i="1"/>
  <c r="S483" i="1"/>
  <c r="AA483" i="1" s="1"/>
  <c r="V418" i="1"/>
  <c r="S409" i="1"/>
  <c r="AA409" i="1" s="1"/>
  <c r="AD321" i="1"/>
  <c r="AB378" i="1"/>
  <c r="AD377" i="1"/>
  <c r="Z488" i="1"/>
  <c r="V434" i="1"/>
  <c r="AB434" i="1" s="1"/>
  <c r="Z432" i="1"/>
  <c r="AB432" i="1" s="1"/>
  <c r="S419" i="1"/>
  <c r="AA419" i="1" s="1"/>
  <c r="V375" i="1"/>
  <c r="AB375" i="1" s="1"/>
  <c r="AA2" i="1"/>
  <c r="AB330" i="1"/>
  <c r="Z493" i="1"/>
  <c r="AB493" i="1" s="1"/>
  <c r="AB244" i="1"/>
  <c r="S490" i="1"/>
  <c r="AA490" i="1" s="1"/>
  <c r="Z478" i="1"/>
  <c r="S443" i="1"/>
  <c r="AA443" i="1" s="1"/>
  <c r="S412" i="1"/>
  <c r="AA412" i="1" s="1"/>
  <c r="S337" i="1"/>
  <c r="AA337" i="1" s="1"/>
  <c r="AE391" i="1"/>
  <c r="Z491" i="1"/>
  <c r="AB463" i="1"/>
  <c r="AA399" i="1"/>
  <c r="AB326" i="1"/>
  <c r="AE396" i="1"/>
  <c r="S489" i="1"/>
  <c r="AA489" i="1" s="1"/>
  <c r="Z485" i="1"/>
  <c r="AB485" i="1" s="1"/>
  <c r="AA485" i="1"/>
  <c r="AA444" i="1"/>
  <c r="AE444" i="1" s="1"/>
  <c r="S342" i="1"/>
  <c r="AA342" i="1" s="1"/>
  <c r="AB331" i="1"/>
  <c r="V499" i="1"/>
  <c r="AB499" i="1" s="1"/>
  <c r="Z497" i="1"/>
  <c r="AB497" i="1" s="1"/>
  <c r="AA497" i="1"/>
  <c r="Z481" i="1"/>
  <c r="AB481" i="1" s="1"/>
  <c r="S475" i="1"/>
  <c r="AA475" i="1" s="1"/>
  <c r="Z473" i="1"/>
  <c r="Z468" i="1"/>
  <c r="S467" i="1"/>
  <c r="V466" i="1"/>
  <c r="AB466" i="1" s="1"/>
  <c r="Z457" i="1"/>
  <c r="V448" i="1"/>
  <c r="Z447" i="1"/>
  <c r="AB447" i="1" s="1"/>
  <c r="AA447" i="1"/>
  <c r="S446" i="1"/>
  <c r="Z444" i="1"/>
  <c r="AB444" i="1" s="1"/>
  <c r="V433" i="1"/>
  <c r="Z431" i="1"/>
  <c r="AB431" i="1" s="1"/>
  <c r="S426" i="1"/>
  <c r="AA426" i="1" s="1"/>
  <c r="Z424" i="1"/>
  <c r="AB424" i="1" s="1"/>
  <c r="V421" i="1"/>
  <c r="V417" i="1"/>
  <c r="AB417" i="1" s="1"/>
  <c r="Z410" i="1"/>
  <c r="AB410" i="1" s="1"/>
  <c r="V396" i="1"/>
  <c r="AB396" i="1" s="1"/>
  <c r="V384" i="1"/>
  <c r="AB384" i="1" s="1"/>
  <c r="Z377" i="1"/>
  <c r="AB377" i="1" s="1"/>
  <c r="Z351" i="1"/>
  <c r="S341" i="1"/>
  <c r="AA341" i="1" s="1"/>
  <c r="AA308" i="1"/>
  <c r="AA303" i="1"/>
  <c r="AB282" i="1"/>
  <c r="AA247" i="1"/>
  <c r="AA471" i="1"/>
  <c r="Z465" i="1"/>
  <c r="AB465" i="1" s="1"/>
  <c r="AA450" i="1"/>
  <c r="Z399" i="1"/>
  <c r="AA394" i="1"/>
  <c r="S384" i="1"/>
  <c r="AA384" i="1" s="1"/>
  <c r="AB383" i="1"/>
  <c r="Z382" i="1"/>
  <c r="AB382" i="1" s="1"/>
  <c r="V367" i="1"/>
  <c r="AB275" i="1"/>
  <c r="S499" i="1"/>
  <c r="V498" i="1"/>
  <c r="AB498" i="1" s="1"/>
  <c r="V491" i="1"/>
  <c r="V478" i="1"/>
  <c r="V473" i="1"/>
  <c r="AB473" i="1" s="1"/>
  <c r="Z461" i="1"/>
  <c r="AB461" i="1" s="1"/>
  <c r="S459" i="1"/>
  <c r="AA459" i="1" s="1"/>
  <c r="V457" i="1"/>
  <c r="AA420" i="1"/>
  <c r="AA413" i="1"/>
  <c r="AB403" i="1"/>
  <c r="AA289" i="1"/>
  <c r="V501" i="1"/>
  <c r="AB501" i="1" s="1"/>
  <c r="S492" i="1"/>
  <c r="AA492" i="1" s="1"/>
  <c r="Z486" i="1"/>
  <c r="AB486" i="1" s="1"/>
  <c r="Z476" i="1"/>
  <c r="Z471" i="1"/>
  <c r="V468" i="1"/>
  <c r="AB468" i="1" s="1"/>
  <c r="Z450" i="1"/>
  <c r="V435" i="1"/>
  <c r="AB435" i="1" s="1"/>
  <c r="AA385" i="1"/>
  <c r="V366" i="1"/>
  <c r="AB366" i="1" s="1"/>
  <c r="S363" i="1"/>
  <c r="V361" i="1"/>
  <c r="V356" i="1"/>
  <c r="AB356" i="1" s="1"/>
  <c r="Z327" i="1"/>
  <c r="AB327" i="1" s="1"/>
  <c r="V325" i="1"/>
  <c r="AB325" i="1" s="1"/>
  <c r="Z320" i="1"/>
  <c r="AB320" i="1" s="1"/>
  <c r="V308" i="1"/>
  <c r="AB308" i="1" s="1"/>
  <c r="Z307" i="1"/>
  <c r="AB307" i="1" s="1"/>
  <c r="S305" i="1"/>
  <c r="AA305" i="1" s="1"/>
  <c r="V304" i="1"/>
  <c r="AB304" i="1" s="1"/>
  <c r="AB233" i="1"/>
  <c r="V476" i="1"/>
  <c r="AB476" i="1" s="1"/>
  <c r="V471" i="1"/>
  <c r="S462" i="1"/>
  <c r="AA462" i="1" s="1"/>
  <c r="AB438" i="1"/>
  <c r="AA438" i="1"/>
  <c r="AA414" i="1"/>
  <c r="V404" i="1"/>
  <c r="AB404" i="1" s="1"/>
  <c r="V394" i="1"/>
  <c r="AB394" i="1" s="1"/>
  <c r="Z393" i="1"/>
  <c r="AB393" i="1" s="1"/>
  <c r="V390" i="1"/>
  <c r="Z389" i="1"/>
  <c r="AB389" i="1" s="1"/>
  <c r="S387" i="1"/>
  <c r="S372" i="1"/>
  <c r="S367" i="1"/>
  <c r="AA367" i="1" s="1"/>
  <c r="V365" i="1"/>
  <c r="AB365" i="1" s="1"/>
  <c r="AA325" i="1"/>
  <c r="AB474" i="1"/>
  <c r="AA437" i="1"/>
  <c r="AD437" i="1" s="1"/>
  <c r="V402" i="1"/>
  <c r="S328" i="1"/>
  <c r="AA328" i="1" s="1"/>
  <c r="AA255" i="1"/>
  <c r="S424" i="1"/>
  <c r="V423" i="1"/>
  <c r="AB423" i="1" s="1"/>
  <c r="V419" i="1"/>
  <c r="AB419" i="1" s="1"/>
  <c r="S416" i="1"/>
  <c r="AA416" i="1" s="1"/>
  <c r="V407" i="1"/>
  <c r="S402" i="1"/>
  <c r="V398" i="1"/>
  <c r="S395" i="1"/>
  <c r="AA395" i="1" s="1"/>
  <c r="AA389" i="1"/>
  <c r="Z383" i="1"/>
  <c r="AA378" i="1"/>
  <c r="S369" i="1"/>
  <c r="AA369" i="1" s="1"/>
  <c r="Z367" i="1"/>
  <c r="Z361" i="1"/>
  <c r="S359" i="1"/>
  <c r="AA359" i="1" s="1"/>
  <c r="V358" i="1"/>
  <c r="Z353" i="1"/>
  <c r="AB353" i="1" s="1"/>
  <c r="Z352" i="1"/>
  <c r="AB352" i="1" s="1"/>
  <c r="Z346" i="1"/>
  <c r="AB346" i="1" s="1"/>
  <c r="S331" i="1"/>
  <c r="S324" i="1"/>
  <c r="AA324" i="1" s="1"/>
  <c r="V323" i="1"/>
  <c r="AB323" i="1" s="1"/>
  <c r="V309" i="1"/>
  <c r="AB309" i="1" s="1"/>
  <c r="V295" i="1"/>
  <c r="AB295" i="1" s="1"/>
  <c r="Z293" i="1"/>
  <c r="AB293" i="1" s="1"/>
  <c r="S280" i="1"/>
  <c r="AA275" i="1"/>
  <c r="Z262" i="1"/>
  <c r="AB262" i="1" s="1"/>
  <c r="V254" i="1"/>
  <c r="S251" i="1"/>
  <c r="AA251" i="1" s="1"/>
  <c r="V250" i="1"/>
  <c r="AB250" i="1" s="1"/>
  <c r="S243" i="1"/>
  <c r="AA243" i="1" s="1"/>
  <c r="V242" i="1"/>
  <c r="S229" i="1"/>
  <c r="S225" i="1"/>
  <c r="AA225" i="1" s="1"/>
  <c r="AA215" i="1"/>
  <c r="AB214" i="1"/>
  <c r="V206" i="1"/>
  <c r="S189" i="1"/>
  <c r="AA189" i="1" s="1"/>
  <c r="S178" i="1"/>
  <c r="Z154" i="1"/>
  <c r="S153" i="1"/>
  <c r="V151" i="1"/>
  <c r="AB151" i="1" s="1"/>
  <c r="S80" i="1"/>
  <c r="AA80" i="1" s="1"/>
  <c r="V79" i="1"/>
  <c r="Z66" i="1"/>
  <c r="S35" i="1"/>
  <c r="V20" i="1"/>
  <c r="AB20" i="1" s="1"/>
  <c r="AA281" i="1"/>
  <c r="S273" i="1"/>
  <c r="AA273" i="1" s="1"/>
  <c r="Z247" i="1"/>
  <c r="Z234" i="1"/>
  <c r="AB234" i="1" s="1"/>
  <c r="AA196" i="1"/>
  <c r="S163" i="1"/>
  <c r="AA163" i="1" s="1"/>
  <c r="V161" i="1"/>
  <c r="AB161" i="1" s="1"/>
  <c r="AB156" i="1"/>
  <c r="AB90" i="1"/>
  <c r="Z274" i="1"/>
  <c r="AB274" i="1" s="1"/>
  <c r="AB235" i="1"/>
  <c r="AA202" i="1"/>
  <c r="V155" i="1"/>
  <c r="S96" i="1"/>
  <c r="AA96" i="1" s="1"/>
  <c r="S84" i="1"/>
  <c r="AA84" i="1" s="1"/>
  <c r="Z69" i="1"/>
  <c r="S231" i="1"/>
  <c r="V227" i="1"/>
  <c r="AB227" i="1" s="1"/>
  <c r="V226" i="1"/>
  <c r="AB226" i="1" s="1"/>
  <c r="S223" i="1"/>
  <c r="S213" i="1"/>
  <c r="AA213" i="1" s="1"/>
  <c r="V211" i="1"/>
  <c r="AB211" i="1" s="1"/>
  <c r="Z209" i="1"/>
  <c r="AB209" i="1" s="1"/>
  <c r="Z208" i="1"/>
  <c r="V197" i="1"/>
  <c r="Z190" i="1"/>
  <c r="Z189" i="1"/>
  <c r="S168" i="1"/>
  <c r="AA168" i="1" s="1"/>
  <c r="V167" i="1"/>
  <c r="AB167" i="1" s="1"/>
  <c r="S162" i="1"/>
  <c r="AA162" i="1" s="1"/>
  <c r="Z119" i="1"/>
  <c r="V93" i="1"/>
  <c r="AB93" i="1" s="1"/>
  <c r="Z49" i="1"/>
  <c r="AA287" i="1"/>
  <c r="Z283" i="1"/>
  <c r="AB283" i="1" s="1"/>
  <c r="Z279" i="1"/>
  <c r="V277" i="1"/>
  <c r="V265" i="1"/>
  <c r="Z260" i="1"/>
  <c r="AB260" i="1" s="1"/>
  <c r="V255" i="1"/>
  <c r="AB255" i="1" s="1"/>
  <c r="S249" i="1"/>
  <c r="V247" i="1"/>
  <c r="AA218" i="1"/>
  <c r="S432" i="1"/>
  <c r="AA432" i="1" s="1"/>
  <c r="S417" i="1"/>
  <c r="AA417" i="1" s="1"/>
  <c r="Z415" i="1"/>
  <c r="AB415" i="1" s="1"/>
  <c r="V411" i="1"/>
  <c r="AB411" i="1" s="1"/>
  <c r="AG411" i="1" s="1"/>
  <c r="S405" i="1"/>
  <c r="AA405" i="1" s="1"/>
  <c r="S400" i="1"/>
  <c r="AA400" i="1" s="1"/>
  <c r="Z398" i="1"/>
  <c r="AA397" i="1"/>
  <c r="V395" i="1"/>
  <c r="AB395" i="1" s="1"/>
  <c r="V388" i="1"/>
  <c r="AB388" i="1" s="1"/>
  <c r="Z387" i="1"/>
  <c r="AB387" i="1" s="1"/>
  <c r="Z385" i="1"/>
  <c r="AB385" i="1" s="1"/>
  <c r="S379" i="1"/>
  <c r="S366" i="1"/>
  <c r="AA366" i="1" s="1"/>
  <c r="Z358" i="1"/>
  <c r="V355" i="1"/>
  <c r="AB355" i="1" s="1"/>
  <c r="V338" i="1"/>
  <c r="AB338" i="1" s="1"/>
  <c r="S336" i="1"/>
  <c r="S322" i="1"/>
  <c r="AA322" i="1" s="1"/>
  <c r="S315" i="1"/>
  <c r="AA315" i="1" s="1"/>
  <c r="Z313" i="1"/>
  <c r="AB313" i="1" s="1"/>
  <c r="AA313" i="1"/>
  <c r="S304" i="1"/>
  <c r="AA304" i="1" s="1"/>
  <c r="S301" i="1"/>
  <c r="AA301" i="1" s="1"/>
  <c r="Z291" i="1"/>
  <c r="S290" i="1"/>
  <c r="AA290" i="1" s="1"/>
  <c r="V261" i="1"/>
  <c r="AB261" i="1" s="1"/>
  <c r="AA256" i="1"/>
  <c r="AA249" i="1"/>
  <c r="S248" i="1"/>
  <c r="AA248" i="1" s="1"/>
  <c r="Z239" i="1"/>
  <c r="S234" i="1"/>
  <c r="AA234" i="1" s="1"/>
  <c r="Z232" i="1"/>
  <c r="Z228" i="1"/>
  <c r="S227" i="1"/>
  <c r="AA227" i="1" s="1"/>
  <c r="AA223" i="1"/>
  <c r="S197" i="1"/>
  <c r="AA197" i="1" s="1"/>
  <c r="AA174" i="1"/>
  <c r="S172" i="1"/>
  <c r="AA172" i="1" s="1"/>
  <c r="Z163" i="1"/>
  <c r="V141" i="1"/>
  <c r="AB141" i="1" s="1"/>
  <c r="Z140" i="1"/>
  <c r="V135" i="1"/>
  <c r="AA122" i="1"/>
  <c r="V120" i="1"/>
  <c r="AA112" i="1"/>
  <c r="AB80" i="1"/>
  <c r="V30" i="1"/>
  <c r="AB30" i="1" s="1"/>
  <c r="AA357" i="1"/>
  <c r="Z347" i="1"/>
  <c r="AB347" i="1" s="1"/>
  <c r="AB334" i="1"/>
  <c r="Z333" i="1"/>
  <c r="AB333" i="1" s="1"/>
  <c r="V232" i="1"/>
  <c r="AB232" i="1" s="1"/>
  <c r="V224" i="1"/>
  <c r="Z223" i="1"/>
  <c r="AB223" i="1" s="1"/>
  <c r="V177" i="1"/>
  <c r="V127" i="1"/>
  <c r="AB127" i="1" s="1"/>
  <c r="AB113" i="1"/>
  <c r="V14" i="1"/>
  <c r="Z220" i="1"/>
  <c r="AB220" i="1" s="1"/>
  <c r="Z212" i="1"/>
  <c r="Z193" i="1"/>
  <c r="AB193" i="1" s="1"/>
  <c r="S190" i="1"/>
  <c r="AA190" i="1" s="1"/>
  <c r="S185" i="1"/>
  <c r="AA185" i="1" s="1"/>
  <c r="S180" i="1"/>
  <c r="AA180" i="1" s="1"/>
  <c r="S175" i="1"/>
  <c r="AA175" i="1" s="1"/>
  <c r="Z171" i="1"/>
  <c r="V168" i="1"/>
  <c r="AB168" i="1" s="1"/>
  <c r="Z165" i="1"/>
  <c r="S164" i="1"/>
  <c r="AA164" i="1" s="1"/>
  <c r="S158" i="1"/>
  <c r="AA158" i="1" s="1"/>
  <c r="Z155" i="1"/>
  <c r="AA150" i="1"/>
  <c r="S149" i="1"/>
  <c r="AA149" i="1" s="1"/>
  <c r="V147" i="1"/>
  <c r="AB147" i="1" s="1"/>
  <c r="S144" i="1"/>
  <c r="AA144" i="1" s="1"/>
  <c r="V143" i="1"/>
  <c r="AB143" i="1" s="1"/>
  <c r="S139" i="1"/>
  <c r="AA132" i="1"/>
  <c r="S131" i="1"/>
  <c r="AA131" i="1" s="1"/>
  <c r="Z120" i="1"/>
  <c r="S114" i="1"/>
  <c r="AA114" i="1" s="1"/>
  <c r="V108" i="1"/>
  <c r="AB108" i="1" s="1"/>
  <c r="Z106" i="1"/>
  <c r="AB106" i="1" s="1"/>
  <c r="Z98" i="1"/>
  <c r="AB98" i="1" s="1"/>
  <c r="V94" i="1"/>
  <c r="AB94" i="1" s="1"/>
  <c r="AA93" i="1"/>
  <c r="S87" i="1"/>
  <c r="AA87" i="1" s="1"/>
  <c r="Z79" i="1"/>
  <c r="AA79" i="1"/>
  <c r="V76" i="1"/>
  <c r="V75" i="1"/>
  <c r="AB75" i="1" s="1"/>
  <c r="Z74" i="1"/>
  <c r="AB74" i="1" s="1"/>
  <c r="Z73" i="1"/>
  <c r="AB73" i="1" s="1"/>
  <c r="V70" i="1"/>
  <c r="AB70" i="1" s="1"/>
  <c r="V67" i="1"/>
  <c r="S63" i="1"/>
  <c r="Z61" i="1"/>
  <c r="S52" i="1"/>
  <c r="AA52" i="1" s="1"/>
  <c r="V51" i="1"/>
  <c r="V47" i="1"/>
  <c r="Z44" i="1"/>
  <c r="AB44" i="1" s="1"/>
  <c r="Z37" i="1"/>
  <c r="V33" i="1"/>
  <c r="AB33" i="1" s="1"/>
  <c r="AA32" i="1"/>
  <c r="S27" i="1"/>
  <c r="AA27" i="1" s="1"/>
  <c r="S26" i="1"/>
  <c r="AA26" i="1" s="1"/>
  <c r="V25" i="1"/>
  <c r="AB25" i="1" s="1"/>
  <c r="V24" i="1"/>
  <c r="Z18" i="1"/>
  <c r="AA13" i="1"/>
  <c r="S11" i="1"/>
  <c r="AA11" i="1" s="1"/>
  <c r="AA3" i="1"/>
  <c r="Z150" i="1"/>
  <c r="AB150" i="1" s="1"/>
  <c r="AA139" i="1"/>
  <c r="AB124" i="1"/>
  <c r="Z96" i="1"/>
  <c r="V83" i="1"/>
  <c r="AA69" i="1"/>
  <c r="V66" i="1"/>
  <c r="AB66" i="1" s="1"/>
  <c r="V61" i="1"/>
  <c r="AB61" i="1" s="1"/>
  <c r="Z53" i="1"/>
  <c r="AB53" i="1" s="1"/>
  <c r="AA49" i="1"/>
  <c r="Z43" i="1"/>
  <c r="S39" i="1"/>
  <c r="AA39" i="1" s="1"/>
  <c r="Z36" i="1"/>
  <c r="S33" i="1"/>
  <c r="AA33" i="1" s="1"/>
  <c r="AA31" i="1"/>
  <c r="S30" i="1"/>
  <c r="AA30" i="1" s="1"/>
  <c r="S25" i="1"/>
  <c r="AA25" i="1" s="1"/>
  <c r="Z22" i="1"/>
  <c r="S20" i="1"/>
  <c r="AA20" i="1" s="1"/>
  <c r="AB8" i="1"/>
  <c r="AB69" i="1"/>
  <c r="AA64" i="1"/>
  <c r="AB49" i="1"/>
  <c r="AA35" i="1"/>
  <c r="V74" i="1"/>
  <c r="S70" i="1"/>
  <c r="AA70" i="1" s="1"/>
  <c r="S50" i="1"/>
  <c r="AA50" i="1" s="1"/>
  <c r="V37" i="1"/>
  <c r="S161" i="1"/>
  <c r="AA161" i="1" s="1"/>
  <c r="S152" i="1"/>
  <c r="AA152" i="1" s="1"/>
  <c r="S142" i="1"/>
  <c r="AA141" i="1"/>
  <c r="S128" i="1"/>
  <c r="V111" i="1"/>
  <c r="AB111" i="1" s="1"/>
  <c r="AA104" i="1"/>
  <c r="S99" i="1"/>
  <c r="AA99" i="1" s="1"/>
  <c r="V89" i="1"/>
  <c r="Z77" i="1"/>
  <c r="AB77" i="1" s="1"/>
  <c r="Z71" i="1"/>
  <c r="AB71" i="1" s="1"/>
  <c r="Z68" i="1"/>
  <c r="AA65" i="1"/>
  <c r="Z63" i="1"/>
  <c r="AB63" i="1" s="1"/>
  <c r="V59" i="1"/>
  <c r="AB59" i="1" s="1"/>
  <c r="Z58" i="1"/>
  <c r="Z52" i="1"/>
  <c r="AB52" i="1" s="1"/>
  <c r="Z48" i="1"/>
  <c r="V43" i="1"/>
  <c r="Z40" i="1"/>
  <c r="AB40" i="1" s="1"/>
  <c r="S38" i="1"/>
  <c r="AA38" i="1" s="1"/>
  <c r="V36" i="1"/>
  <c r="AB36" i="1" s="1"/>
  <c r="Z34" i="1"/>
  <c r="V28" i="1"/>
  <c r="AB28" i="1" s="1"/>
  <c r="Z27" i="1"/>
  <c r="AB27" i="1" s="1"/>
  <c r="AA23" i="1"/>
  <c r="V22" i="1"/>
  <c r="AB21" i="1"/>
  <c r="S19" i="1"/>
  <c r="AA19" i="1" s="1"/>
  <c r="Z11" i="1"/>
  <c r="AA9" i="1"/>
  <c r="Z5" i="1"/>
  <c r="AB5" i="1" s="1"/>
  <c r="V191" i="1"/>
  <c r="AB191" i="1" s="1"/>
  <c r="V181" i="1"/>
  <c r="AB181" i="1" s="1"/>
  <c r="S166" i="1"/>
  <c r="S160" i="1"/>
  <c r="AA160" i="1" s="1"/>
  <c r="S155" i="1"/>
  <c r="AA155" i="1" s="1"/>
  <c r="V140" i="1"/>
  <c r="AB140" i="1" s="1"/>
  <c r="V136" i="1"/>
  <c r="AB136" i="1" s="1"/>
  <c r="V132" i="1"/>
  <c r="V119" i="1"/>
  <c r="AB119" i="1" s="1"/>
  <c r="AB114" i="1"/>
  <c r="Z112" i="1"/>
  <c r="AB112" i="1" s="1"/>
  <c r="V105" i="1"/>
  <c r="AB105" i="1" s="1"/>
  <c r="V96" i="1"/>
  <c r="V92" i="1"/>
  <c r="AB92" i="1" s="1"/>
  <c r="S82" i="1"/>
  <c r="AA82" i="1" s="1"/>
  <c r="Z76" i="1"/>
  <c r="S74" i="1"/>
  <c r="AA74" i="1" s="1"/>
  <c r="AA73" i="1"/>
  <c r="V72" i="1"/>
  <c r="AB72" i="1" s="1"/>
  <c r="Z67" i="1"/>
  <c r="Z51" i="1"/>
  <c r="S44" i="1"/>
  <c r="AA44" i="1" s="1"/>
  <c r="S37" i="1"/>
  <c r="AA37" i="1" s="1"/>
  <c r="V31" i="1"/>
  <c r="AB31" i="1" s="1"/>
  <c r="Z26" i="1"/>
  <c r="AB26" i="1" s="1"/>
  <c r="V16" i="1"/>
  <c r="AB16" i="1" s="1"/>
  <c r="Z14" i="1"/>
  <c r="V12" i="1"/>
  <c r="AB12" i="1" s="1"/>
  <c r="Z9" i="1"/>
  <c r="AB9" i="1" s="1"/>
  <c r="V6" i="1"/>
  <c r="AB6" i="1" s="1"/>
  <c r="Z222" i="1"/>
  <c r="AB222" i="1" s="1"/>
  <c r="S220" i="1"/>
  <c r="AA220" i="1" s="1"/>
  <c r="V219" i="1"/>
  <c r="AB219" i="1" s="1"/>
  <c r="S216" i="1"/>
  <c r="AA216" i="1" s="1"/>
  <c r="Z213" i="1"/>
  <c r="AB213" i="1" s="1"/>
  <c r="V208" i="1"/>
  <c r="AB208" i="1" s="1"/>
  <c r="V203" i="1"/>
  <c r="AB203" i="1" s="1"/>
  <c r="Z178" i="1"/>
  <c r="AB178" i="1" s="1"/>
  <c r="Z177" i="1"/>
  <c r="S170" i="1"/>
  <c r="AA166" i="1"/>
  <c r="S165" i="1"/>
  <c r="AA165" i="1" s="1"/>
  <c r="S159" i="1"/>
  <c r="AA159" i="1" s="1"/>
  <c r="V157" i="1"/>
  <c r="V154" i="1"/>
  <c r="Z153" i="1"/>
  <c r="AB153" i="1" s="1"/>
  <c r="S151" i="1"/>
  <c r="AA151" i="1" s="1"/>
  <c r="V149" i="1"/>
  <c r="AB149" i="1" s="1"/>
  <c r="S145" i="1"/>
  <c r="AA145" i="1" s="1"/>
  <c r="Z142" i="1"/>
  <c r="AB142" i="1" s="1"/>
  <c r="V139" i="1"/>
  <c r="S133" i="1"/>
  <c r="AA133" i="1" s="1"/>
  <c r="V131" i="1"/>
  <c r="AB131" i="1" s="1"/>
  <c r="AH131" i="1" s="1"/>
  <c r="V125" i="1"/>
  <c r="AB125" i="1" s="1"/>
  <c r="AA124" i="1"/>
  <c r="Z121" i="1"/>
  <c r="AB121" i="1" s="1"/>
  <c r="S120" i="1"/>
  <c r="AA120" i="1" s="1"/>
  <c r="V117" i="1"/>
  <c r="AB117" i="1" s="1"/>
  <c r="S111" i="1"/>
  <c r="AA108" i="1"/>
  <c r="S106" i="1"/>
  <c r="AA106" i="1" s="1"/>
  <c r="S89" i="1"/>
  <c r="AA89" i="1" s="1"/>
  <c r="V87" i="1"/>
  <c r="AB87" i="1" s="1"/>
  <c r="Z84" i="1"/>
  <c r="AB84" i="1" s="1"/>
  <c r="Z83" i="1"/>
  <c r="AA75" i="1"/>
  <c r="V68" i="1"/>
  <c r="Z62" i="1"/>
  <c r="AB62" i="1" s="1"/>
  <c r="AA61" i="1"/>
  <c r="V58" i="1"/>
  <c r="AB58" i="1" s="1"/>
  <c r="V57" i="1"/>
  <c r="AB57" i="1" s="1"/>
  <c r="S53" i="1"/>
  <c r="AA53" i="1" s="1"/>
  <c r="Z50" i="1"/>
  <c r="AB50" i="1" s="1"/>
  <c r="V48" i="1"/>
  <c r="AB48" i="1" s="1"/>
  <c r="Z47" i="1"/>
  <c r="Z45" i="1"/>
  <c r="AB45" i="1" s="1"/>
  <c r="S43" i="1"/>
  <c r="AA43" i="1" s="1"/>
  <c r="V41" i="1"/>
  <c r="AB41" i="1" s="1"/>
  <c r="S36" i="1"/>
  <c r="AA36" i="1" s="1"/>
  <c r="V34" i="1"/>
  <c r="Z24" i="1"/>
  <c r="S22" i="1"/>
  <c r="AA22" i="1" s="1"/>
  <c r="S17" i="1"/>
  <c r="AA17" i="1" s="1"/>
  <c r="S16" i="1"/>
  <c r="AA16" i="1" s="1"/>
  <c r="V15" i="1"/>
  <c r="AB15" i="1" s="1"/>
  <c r="AF149" i="15"/>
  <c r="AD149" i="15"/>
  <c r="AE149" i="15"/>
  <c r="S211" i="15"/>
  <c r="V211" i="15"/>
  <c r="AB193" i="15"/>
  <c r="AD193" i="15" s="1"/>
  <c r="AE193" i="15"/>
  <c r="AD107" i="15"/>
  <c r="AE107" i="15"/>
  <c r="W191" i="15"/>
  <c r="V191" i="15"/>
  <c r="W35" i="15"/>
  <c r="V35" i="15"/>
  <c r="AF101" i="15"/>
  <c r="AD101" i="15"/>
  <c r="AE101" i="15"/>
  <c r="E784" i="15"/>
  <c r="I781" i="15"/>
  <c r="AD146" i="15"/>
  <c r="W25" i="15"/>
  <c r="V212" i="15"/>
  <c r="T212" i="15"/>
  <c r="S212" i="15" s="1"/>
  <c r="AD56" i="15"/>
  <c r="AE56" i="15"/>
  <c r="J200" i="15"/>
  <c r="E203" i="15"/>
  <c r="AF226" i="15"/>
  <c r="AK19" i="1"/>
  <c r="AL19" i="1"/>
  <c r="AF223" i="15"/>
  <c r="AD53" i="15"/>
  <c r="AE53" i="15"/>
  <c r="W51" i="15"/>
  <c r="V51" i="15"/>
  <c r="W44" i="15"/>
  <c r="V44" i="15"/>
  <c r="E934" i="15"/>
  <c r="J931" i="15"/>
  <c r="I931" i="15"/>
  <c r="AF56" i="15"/>
  <c r="S208" i="15"/>
  <c r="V208" i="15"/>
  <c r="S207" i="15"/>
  <c r="V207" i="15"/>
  <c r="T226" i="15"/>
  <c r="V226" i="15" s="1"/>
  <c r="V174" i="15"/>
  <c r="S174" i="15"/>
  <c r="W60" i="15"/>
  <c r="V60" i="15"/>
  <c r="E340" i="15"/>
  <c r="I337" i="15"/>
  <c r="AE247" i="15"/>
  <c r="W63" i="15"/>
  <c r="W34" i="15"/>
  <c r="AF205" i="15"/>
  <c r="AE35" i="15"/>
  <c r="AF41" i="15"/>
  <c r="AE41" i="15"/>
  <c r="AF211" i="15"/>
  <c r="V220" i="15"/>
  <c r="W220" i="15"/>
  <c r="W40" i="15"/>
  <c r="V40" i="15"/>
  <c r="AH266" i="1"/>
  <c r="AF266" i="1"/>
  <c r="T227" i="15"/>
  <c r="V227" i="15" s="1"/>
  <c r="W227" i="15"/>
  <c r="V26" i="15"/>
  <c r="W26" i="15"/>
  <c r="V188" i="15"/>
  <c r="W188" i="15"/>
  <c r="S178" i="15"/>
  <c r="AE113" i="15"/>
  <c r="V49" i="15"/>
  <c r="W49" i="15"/>
  <c r="V189" i="15"/>
  <c r="W189" i="15"/>
  <c r="T229" i="15"/>
  <c r="V229" i="15" s="1"/>
  <c r="W229" i="15"/>
  <c r="W39" i="15"/>
  <c r="V39" i="15"/>
  <c r="W221" i="15"/>
  <c r="V221" i="15"/>
  <c r="AC56" i="1"/>
  <c r="AE56" i="1"/>
  <c r="AD56" i="1"/>
  <c r="AB181" i="15"/>
  <c r="AD181" i="15" s="1"/>
  <c r="T176" i="15"/>
  <c r="V176" i="15" s="1"/>
  <c r="S176" i="15"/>
  <c r="E496" i="15"/>
  <c r="I493" i="15"/>
  <c r="AD454" i="1"/>
  <c r="AE454" i="1"/>
  <c r="AC454" i="1"/>
  <c r="AD178" i="15"/>
  <c r="AE178" i="15"/>
  <c r="AE250" i="15"/>
  <c r="AD110" i="15"/>
  <c r="W58" i="15"/>
  <c r="W59" i="15"/>
  <c r="AD5" i="15"/>
  <c r="AF175" i="15"/>
  <c r="AF194" i="1"/>
  <c r="AG194" i="1"/>
  <c r="AH194" i="1"/>
  <c r="G386" i="15"/>
  <c r="I383" i="15"/>
  <c r="G515" i="15"/>
  <c r="I512" i="15"/>
  <c r="AF303" i="1"/>
  <c r="AF184" i="15"/>
  <c r="AE50" i="15"/>
  <c r="W176" i="15"/>
  <c r="AE196" i="15"/>
  <c r="AB196" i="15"/>
  <c r="AD196" i="15" s="1"/>
  <c r="AA244" i="15"/>
  <c r="AD244" i="15"/>
  <c r="AD220" i="15"/>
  <c r="T197" i="15"/>
  <c r="V197" i="15" s="1"/>
  <c r="AH205" i="1"/>
  <c r="AF205" i="1"/>
  <c r="AG205" i="1"/>
  <c r="AF268" i="1"/>
  <c r="AG268" i="1"/>
  <c r="AH268" i="1"/>
  <c r="G908" i="15"/>
  <c r="I905" i="15"/>
  <c r="W194" i="15"/>
  <c r="AD29" i="15"/>
  <c r="AF199" i="15"/>
  <c r="AF143" i="15"/>
  <c r="AE143" i="15"/>
  <c r="AE202" i="15"/>
  <c r="AD202" i="15"/>
  <c r="W46" i="15"/>
  <c r="T206" i="15"/>
  <c r="W206" i="15"/>
  <c r="V234" i="15"/>
  <c r="W234" i="15"/>
  <c r="AF164" i="15"/>
  <c r="AF131" i="1"/>
  <c r="AG131" i="1"/>
  <c r="AD211" i="15"/>
  <c r="AF217" i="15"/>
  <c r="AE47" i="15"/>
  <c r="AF187" i="15"/>
  <c r="AB17" i="15"/>
  <c r="AD17" i="15" s="1"/>
  <c r="V194" i="15"/>
  <c r="W57" i="15"/>
  <c r="V57" i="15"/>
  <c r="G962" i="15"/>
  <c r="I959" i="15"/>
  <c r="AD38" i="15"/>
  <c r="AE38" i="15"/>
  <c r="AE190" i="15"/>
  <c r="W48" i="15"/>
  <c r="V48" i="15"/>
  <c r="V196" i="15"/>
  <c r="AC203" i="1"/>
  <c r="AD203" i="1"/>
  <c r="AF344" i="1"/>
  <c r="AG344" i="1"/>
  <c r="AH344" i="1"/>
  <c r="W233" i="15"/>
  <c r="AD125" i="15"/>
  <c r="AA125" i="15"/>
  <c r="V231" i="15"/>
  <c r="W231" i="15"/>
  <c r="S177" i="15"/>
  <c r="V181" i="15"/>
  <c r="AH129" i="1"/>
  <c r="AG129" i="1"/>
  <c r="AC343" i="1"/>
  <c r="AE343" i="1"/>
  <c r="AH2" i="1"/>
  <c r="AG2" i="1"/>
  <c r="AF2" i="1"/>
  <c r="AB420" i="1"/>
  <c r="J634" i="15"/>
  <c r="E637" i="15"/>
  <c r="AG59" i="1"/>
  <c r="AC210" i="1"/>
  <c r="AM46" i="1"/>
  <c r="E193" i="15"/>
  <c r="J620" i="15"/>
  <c r="E623" i="15"/>
  <c r="N127" i="15"/>
  <c r="O33" i="15"/>
  <c r="L33" i="15"/>
  <c r="M33" i="15" s="1"/>
  <c r="L79" i="15"/>
  <c r="M79" i="15" s="1"/>
  <c r="O24" i="15"/>
  <c r="L24" i="15"/>
  <c r="M24" i="15" s="1"/>
  <c r="O67" i="15"/>
  <c r="L73" i="15"/>
  <c r="M73" i="15" s="1"/>
  <c r="N21" i="15"/>
  <c r="O46" i="15"/>
  <c r="AC496" i="1"/>
  <c r="AE496" i="1"/>
  <c r="AE382" i="1"/>
  <c r="AD25" i="15"/>
  <c r="AD13" i="15"/>
  <c r="I27" i="15"/>
  <c r="I22" i="15"/>
  <c r="I7" i="15"/>
  <c r="I36" i="15"/>
  <c r="O55" i="15"/>
  <c r="I82" i="15"/>
  <c r="I72" i="15"/>
  <c r="I66" i="15"/>
  <c r="J112" i="15"/>
  <c r="J109" i="15"/>
  <c r="I105" i="15"/>
  <c r="O105" i="15" s="1"/>
  <c r="J99" i="15"/>
  <c r="I94" i="15"/>
  <c r="O94" i="15" s="1"/>
  <c r="J90" i="15"/>
  <c r="J85" i="15"/>
  <c r="P85" i="15" s="1"/>
  <c r="AF160" i="15"/>
  <c r="AF59" i="15"/>
  <c r="AF118" i="15"/>
  <c r="AF180" i="15"/>
  <c r="AC382" i="1"/>
  <c r="AA501" i="1"/>
  <c r="AC437" i="1"/>
  <c r="AE437" i="1"/>
  <c r="AH404" i="1"/>
  <c r="AF404" i="1"/>
  <c r="AG404" i="1"/>
  <c r="I12" i="15"/>
  <c r="I30" i="15"/>
  <c r="I51" i="15"/>
  <c r="I45" i="15"/>
  <c r="I60" i="15"/>
  <c r="I136" i="15"/>
  <c r="O136" i="15" s="1"/>
  <c r="I130" i="15"/>
  <c r="O130" i="15" s="1"/>
  <c r="I124" i="15"/>
  <c r="O124" i="15" s="1"/>
  <c r="I118" i="15"/>
  <c r="O118" i="15" s="1"/>
  <c r="I141" i="15"/>
  <c r="O141" i="15" s="1"/>
  <c r="I162" i="15"/>
  <c r="O162" i="15" s="1"/>
  <c r="I156" i="15"/>
  <c r="O156" i="15" s="1"/>
  <c r="I150" i="15"/>
  <c r="O150" i="15" s="1"/>
  <c r="I144" i="15"/>
  <c r="O144" i="15" s="1"/>
  <c r="I28" i="15"/>
  <c r="AF157" i="15"/>
  <c r="AF55" i="15"/>
  <c r="AF174" i="15"/>
  <c r="AB449" i="1"/>
  <c r="AB488" i="1"/>
  <c r="AD22" i="15"/>
  <c r="AD10" i="15"/>
  <c r="I25" i="15"/>
  <c r="I21" i="15"/>
  <c r="I16" i="15"/>
  <c r="I6" i="15"/>
  <c r="I40" i="15"/>
  <c r="I34" i="15"/>
  <c r="I81" i="15"/>
  <c r="I76" i="15"/>
  <c r="I70" i="15"/>
  <c r="I64" i="15"/>
  <c r="I112" i="15"/>
  <c r="O112" i="15" s="1"/>
  <c r="J108" i="15"/>
  <c r="J102" i="15"/>
  <c r="I99" i="15"/>
  <c r="O99" i="15" s="1"/>
  <c r="J93" i="15"/>
  <c r="J88" i="15"/>
  <c r="I85" i="15"/>
  <c r="O85" i="15" s="1"/>
  <c r="AF154" i="15"/>
  <c r="AF88" i="15"/>
  <c r="AF243" i="15"/>
  <c r="AB482" i="1"/>
  <c r="AC444" i="1"/>
  <c r="AD444" i="1"/>
  <c r="AF74" i="15"/>
  <c r="AF140" i="15"/>
  <c r="AF240" i="15"/>
  <c r="AE485" i="1"/>
  <c r="AC485" i="1"/>
  <c r="AD485" i="1"/>
  <c r="AC470" i="1"/>
  <c r="AE470" i="1"/>
  <c r="AC466" i="1"/>
  <c r="AD466" i="1"/>
  <c r="AE466" i="1"/>
  <c r="AD450" i="1"/>
  <c r="AE450" i="1"/>
  <c r="AC450" i="1"/>
  <c r="AH411" i="1"/>
  <c r="AF411" i="1"/>
  <c r="AD496" i="1"/>
  <c r="AA467" i="1"/>
  <c r="AB457" i="1"/>
  <c r="Z479" i="1"/>
  <c r="AB479" i="1" s="1"/>
  <c r="S458" i="1"/>
  <c r="AA458" i="1" s="1"/>
  <c r="AB445" i="1"/>
  <c r="S440" i="1"/>
  <c r="AA440" i="1" s="1"/>
  <c r="AA435" i="1"/>
  <c r="Z433" i="1"/>
  <c r="AA424" i="1"/>
  <c r="Z421" i="1"/>
  <c r="AB421" i="1" s="1"/>
  <c r="S398" i="1"/>
  <c r="AA398" i="1" s="1"/>
  <c r="V362" i="1"/>
  <c r="AB362" i="1" s="1"/>
  <c r="AG282" i="1"/>
  <c r="AG332" i="1"/>
  <c r="AB495" i="1"/>
  <c r="AB492" i="1"/>
  <c r="AB484" i="1"/>
  <c r="S472" i="1"/>
  <c r="AA472" i="1" s="1"/>
  <c r="Z467" i="1"/>
  <c r="AB467" i="1" s="1"/>
  <c r="V460" i="1"/>
  <c r="AB460" i="1" s="1"/>
  <c r="V450" i="1"/>
  <c r="AB450" i="1" s="1"/>
  <c r="AA446" i="1"/>
  <c r="Z441" i="1"/>
  <c r="AB441" i="1" s="1"/>
  <c r="S408" i="1"/>
  <c r="AA408" i="1" s="1"/>
  <c r="V406" i="1"/>
  <c r="AB406" i="1" s="1"/>
  <c r="Z405" i="1"/>
  <c r="AB405" i="1" s="1"/>
  <c r="V399" i="1"/>
  <c r="AB399" i="1" s="1"/>
  <c r="AA347" i="1"/>
  <c r="AA499" i="1"/>
  <c r="AA487" i="1"/>
  <c r="Z416" i="1"/>
  <c r="AB416" i="1" s="1"/>
  <c r="AA354" i="1"/>
  <c r="AE146" i="1"/>
  <c r="AD320" i="1"/>
  <c r="AB494" i="1"/>
  <c r="AA493" i="1"/>
  <c r="Z472" i="1"/>
  <c r="AB472" i="1" s="1"/>
  <c r="S463" i="1"/>
  <c r="AA463" i="1" s="1"/>
  <c r="V453" i="1"/>
  <c r="AB453" i="1" s="1"/>
  <c r="Z448" i="1"/>
  <c r="AB448" i="1" s="1"/>
  <c r="AB446" i="1"/>
  <c r="V437" i="1"/>
  <c r="AB437" i="1" s="1"/>
  <c r="S431" i="1"/>
  <c r="AA429" i="1"/>
  <c r="AB427" i="1"/>
  <c r="S403" i="1"/>
  <c r="AA403" i="1" s="1"/>
  <c r="V348" i="1"/>
  <c r="AB348" i="1" s="1"/>
  <c r="AE320" i="1"/>
  <c r="AA461" i="1"/>
  <c r="AA495" i="1"/>
  <c r="AA484" i="1"/>
  <c r="S476" i="1"/>
  <c r="AA476" i="1" s="1"/>
  <c r="S474" i="1"/>
  <c r="AA474" i="1" s="1"/>
  <c r="V469" i="1"/>
  <c r="AB469" i="1" s="1"/>
  <c r="AA468" i="1"/>
  <c r="V464" i="1"/>
  <c r="AB464" i="1" s="1"/>
  <c r="Z456" i="1"/>
  <c r="AB456" i="1" s="1"/>
  <c r="AA445" i="1"/>
  <c r="AA431" i="1"/>
  <c r="Z418" i="1"/>
  <c r="S433" i="1"/>
  <c r="AA433" i="1" s="1"/>
  <c r="S418" i="1"/>
  <c r="AA418" i="1" s="1"/>
  <c r="Z357" i="1"/>
  <c r="AB357" i="1" s="1"/>
  <c r="S351" i="1"/>
  <c r="AA351" i="1" s="1"/>
  <c r="AA336" i="1"/>
  <c r="Z324" i="1"/>
  <c r="Z286" i="1"/>
  <c r="AB286" i="1" s="1"/>
  <c r="AA280" i="1"/>
  <c r="Z249" i="1"/>
  <c r="AB249" i="1" s="1"/>
  <c r="AA231" i="1"/>
  <c r="AA379" i="1"/>
  <c r="AA363" i="1"/>
  <c r="AA331" i="1"/>
  <c r="AB258" i="1"/>
  <c r="AA349" i="1"/>
  <c r="AA335" i="1"/>
  <c r="AB324" i="1"/>
  <c r="Z319" i="1"/>
  <c r="AB319" i="1" s="1"/>
  <c r="S299" i="1"/>
  <c r="AA299" i="1" s="1"/>
  <c r="AA297" i="1"/>
  <c r="Z267" i="1"/>
  <c r="AB267" i="1" s="1"/>
  <c r="V264" i="1"/>
  <c r="AB264" i="1" s="1"/>
  <c r="S263" i="1"/>
  <c r="AA263" i="1" s="1"/>
  <c r="Z251" i="1"/>
  <c r="AB251" i="1" s="1"/>
  <c r="Z242" i="1"/>
  <c r="AB242" i="1" s="1"/>
  <c r="S194" i="1"/>
  <c r="AA194" i="1" s="1"/>
  <c r="AA372" i="1"/>
  <c r="AA365" i="1"/>
  <c r="S353" i="1"/>
  <c r="AA353" i="1" s="1"/>
  <c r="V343" i="1"/>
  <c r="AB343" i="1" s="1"/>
  <c r="AB342" i="1"/>
  <c r="AA319" i="1"/>
  <c r="S312" i="1"/>
  <c r="AA312" i="1" s="1"/>
  <c r="V291" i="1"/>
  <c r="AB291" i="1" s="1"/>
  <c r="S265" i="1"/>
  <c r="AA265" i="1" s="1"/>
  <c r="Z263" i="1"/>
  <c r="AB263" i="1" s="1"/>
  <c r="S238" i="1"/>
  <c r="AA238" i="1" s="1"/>
  <c r="S221" i="1"/>
  <c r="AA221" i="1" s="1"/>
  <c r="AA184" i="1"/>
  <c r="AB433" i="1"/>
  <c r="AB418" i="1"/>
  <c r="V414" i="1"/>
  <c r="AB414" i="1" s="1"/>
  <c r="AA407" i="1"/>
  <c r="Z402" i="1"/>
  <c r="AB402" i="1" s="1"/>
  <c r="V354" i="1"/>
  <c r="AB354" i="1" s="1"/>
  <c r="AB351" i="1"/>
  <c r="S329" i="1"/>
  <c r="S302" i="1"/>
  <c r="AA302" i="1" s="1"/>
  <c r="Z271" i="1"/>
  <c r="AB271" i="1" s="1"/>
  <c r="AA229" i="1"/>
  <c r="S201" i="1"/>
  <c r="AA201" i="1" s="1"/>
  <c r="V429" i="1"/>
  <c r="AB429" i="1" s="1"/>
  <c r="AA428" i="1"/>
  <c r="Z407" i="1"/>
  <c r="AB407" i="1" s="1"/>
  <c r="AA402" i="1"/>
  <c r="Z397" i="1"/>
  <c r="AB397" i="1" s="1"/>
  <c r="Z390" i="1"/>
  <c r="AB390" i="1" s="1"/>
  <c r="AB279" i="1"/>
  <c r="Z428" i="1"/>
  <c r="AB428" i="1" s="1"/>
  <c r="AA390" i="1"/>
  <c r="AA387" i="1"/>
  <c r="AA329" i="1"/>
  <c r="AA295" i="1"/>
  <c r="AA292" i="1"/>
  <c r="AA278" i="1"/>
  <c r="Z256" i="1"/>
  <c r="AB256" i="1" s="1"/>
  <c r="Z206" i="1"/>
  <c r="AB206" i="1" s="1"/>
  <c r="Z246" i="1"/>
  <c r="AB246" i="1" s="1"/>
  <c r="Z241" i="1"/>
  <c r="AB241" i="1" s="1"/>
  <c r="V239" i="1"/>
  <c r="AB239" i="1" s="1"/>
  <c r="S235" i="1"/>
  <c r="AA235" i="1" s="1"/>
  <c r="V228" i="1"/>
  <c r="AB228" i="1" s="1"/>
  <c r="V212" i="1"/>
  <c r="AB212" i="1" s="1"/>
  <c r="S208" i="1"/>
  <c r="AA208" i="1" s="1"/>
  <c r="AB165" i="1"/>
  <c r="AB160" i="1"/>
  <c r="AA314" i="1"/>
  <c r="AB276" i="1"/>
  <c r="S237" i="1"/>
  <c r="AA224" i="1"/>
  <c r="V190" i="1"/>
  <c r="AB190" i="1" s="1"/>
  <c r="AA188" i="1"/>
  <c r="AA173" i="1"/>
  <c r="AB170" i="1"/>
  <c r="AB169" i="1"/>
  <c r="AA157" i="1"/>
  <c r="V310" i="1"/>
  <c r="AB310" i="1" s="1"/>
  <c r="AA307" i="1"/>
  <c r="V300" i="1"/>
  <c r="AB300" i="1" s="1"/>
  <c r="Z299" i="1"/>
  <c r="AB299" i="1" s="1"/>
  <c r="S279" i="1"/>
  <c r="AA279" i="1" s="1"/>
  <c r="Z265" i="1"/>
  <c r="AB265" i="1" s="1"/>
  <c r="Z259" i="1"/>
  <c r="AB259" i="1" s="1"/>
  <c r="AB254" i="1"/>
  <c r="S252" i="1"/>
  <c r="AA252" i="1" s="1"/>
  <c r="S232" i="1"/>
  <c r="AA232" i="1" s="1"/>
  <c r="V229" i="1"/>
  <c r="AB229" i="1" s="1"/>
  <c r="Z224" i="1"/>
  <c r="AB224" i="1" s="1"/>
  <c r="Z197" i="1"/>
  <c r="AB197" i="1" s="1"/>
  <c r="AA178" i="1"/>
  <c r="AB144" i="1"/>
  <c r="AA135" i="1"/>
  <c r="AA277" i="1"/>
  <c r="AA237" i="1"/>
  <c r="AB189" i="1"/>
  <c r="Z188" i="1"/>
  <c r="AB188" i="1" s="1"/>
  <c r="AB184" i="1"/>
  <c r="AB163" i="1"/>
  <c r="AA153" i="1"/>
  <c r="AB201" i="1"/>
  <c r="AB173" i="1"/>
  <c r="AB157" i="1"/>
  <c r="AB148" i="1"/>
  <c r="AA142" i="1"/>
  <c r="AA128" i="1"/>
  <c r="AB107" i="1"/>
  <c r="Z135" i="1"/>
  <c r="AB135" i="1" s="1"/>
  <c r="AA118" i="1"/>
  <c r="AA21" i="1"/>
  <c r="Z183" i="1"/>
  <c r="AB183" i="1" s="1"/>
  <c r="V171" i="1"/>
  <c r="AB171" i="1" s="1"/>
  <c r="Z166" i="1"/>
  <c r="AB166" i="1" s="1"/>
  <c r="Z132" i="1"/>
  <c r="AB132" i="1" s="1"/>
  <c r="S127" i="1"/>
  <c r="AA127" i="1" s="1"/>
  <c r="AB118" i="1"/>
  <c r="AA115" i="1"/>
  <c r="V109" i="1"/>
  <c r="AB109" i="1" s="1"/>
  <c r="S107" i="1"/>
  <c r="AA107" i="1" s="1"/>
  <c r="AB104" i="1"/>
  <c r="AB100" i="1"/>
  <c r="AA91" i="1"/>
  <c r="AB65" i="1"/>
  <c r="AB55" i="1"/>
  <c r="V175" i="1"/>
  <c r="AB175" i="1" s="1"/>
  <c r="Z174" i="1"/>
  <c r="AB174" i="1" s="1"/>
  <c r="Z172" i="1"/>
  <c r="AB172" i="1" s="1"/>
  <c r="AA170" i="1"/>
  <c r="Z162" i="1"/>
  <c r="AB162" i="1" s="1"/>
  <c r="AA143" i="1"/>
  <c r="Z139" i="1"/>
  <c r="AA111" i="1"/>
  <c r="S110" i="1"/>
  <c r="AA110" i="1" s="1"/>
  <c r="S101" i="1"/>
  <c r="AA101" i="1" s="1"/>
  <c r="AA94" i="1"/>
  <c r="AB89" i="1"/>
  <c r="AB81" i="1"/>
  <c r="AA76" i="1"/>
  <c r="AA71" i="1"/>
  <c r="AA63" i="1"/>
  <c r="AA47" i="1"/>
  <c r="AB37" i="1"/>
  <c r="AB18" i="1"/>
  <c r="Z187" i="1"/>
  <c r="AB187" i="1" s="1"/>
  <c r="Z180" i="1"/>
  <c r="AA156" i="1"/>
  <c r="Z152" i="1"/>
  <c r="AB152" i="1" s="1"/>
  <c r="AB128" i="1"/>
  <c r="AA67" i="1"/>
  <c r="AB35" i="1"/>
  <c r="AA186" i="1"/>
  <c r="AA147" i="1"/>
  <c r="V180" i="1"/>
  <c r="AA109" i="1"/>
  <c r="Z102" i="1"/>
  <c r="AB102" i="1" s="1"/>
  <c r="AA90" i="1"/>
  <c r="AB34" i="1"/>
  <c r="AB11" i="1"/>
  <c r="AF182" i="1" l="1"/>
  <c r="AG182" i="1"/>
  <c r="AH182" i="1"/>
  <c r="AH278" i="1"/>
  <c r="AF278" i="1"/>
  <c r="AG278" i="1"/>
  <c r="AC386" i="1"/>
  <c r="AD386" i="1"/>
  <c r="AE386" i="1"/>
  <c r="AH218" i="1"/>
  <c r="AF218" i="1"/>
  <c r="AG218" i="1"/>
  <c r="AH391" i="1"/>
  <c r="AF391" i="1"/>
  <c r="AG391" i="1"/>
  <c r="AF196" i="1"/>
  <c r="AH196" i="1"/>
  <c r="AG196" i="1"/>
  <c r="AF137" i="1"/>
  <c r="AG137" i="1"/>
  <c r="AH137" i="1"/>
  <c r="AH314" i="1"/>
  <c r="AF314" i="1"/>
  <c r="AG314" i="1"/>
  <c r="AC230" i="1"/>
  <c r="AD230" i="1"/>
  <c r="AE230" i="1"/>
  <c r="AF186" i="1"/>
  <c r="AG186" i="1"/>
  <c r="AH186" i="1"/>
  <c r="AG317" i="1"/>
  <c r="AH317" i="1"/>
  <c r="AF317" i="1"/>
  <c r="AH408" i="1"/>
  <c r="AG408" i="1"/>
  <c r="AF408" i="1"/>
  <c r="AC411" i="1"/>
  <c r="AD411" i="1"/>
  <c r="AE411" i="1"/>
  <c r="AH204" i="1"/>
  <c r="AF204" i="1"/>
  <c r="AG204" i="1"/>
  <c r="AF363" i="1"/>
  <c r="AH363" i="1"/>
  <c r="AG363" i="1"/>
  <c r="AE355" i="1"/>
  <c r="AC355" i="1"/>
  <c r="AD355" i="1"/>
  <c r="AH179" i="1"/>
  <c r="AF179" i="1"/>
  <c r="AG179" i="1"/>
  <c r="AG273" i="1"/>
  <c r="AH273" i="1"/>
  <c r="AF273" i="1"/>
  <c r="AF122" i="1"/>
  <c r="AG122" i="1"/>
  <c r="AH122" i="1"/>
  <c r="AH455" i="1"/>
  <c r="AF455" i="1"/>
  <c r="AG455" i="1"/>
  <c r="AG123" i="1"/>
  <c r="AH123" i="1"/>
  <c r="AF123" i="1"/>
  <c r="AB139" i="1"/>
  <c r="AB398" i="1"/>
  <c r="AD15" i="1"/>
  <c r="AE15" i="1"/>
  <c r="AC15" i="1"/>
  <c r="AE51" i="1"/>
  <c r="AC51" i="1"/>
  <c r="AD51" i="1"/>
  <c r="AB103" i="1"/>
  <c r="AE350" i="1"/>
  <c r="AC350" i="1"/>
  <c r="AD350" i="1"/>
  <c r="AE117" i="1"/>
  <c r="AC117" i="1"/>
  <c r="AD117" i="1"/>
  <c r="AC207" i="1"/>
  <c r="AD207" i="1"/>
  <c r="AE207" i="1"/>
  <c r="AF253" i="1"/>
  <c r="AG253" i="1"/>
  <c r="AH253" i="1"/>
  <c r="AC14" i="1"/>
  <c r="AD14" i="1"/>
  <c r="AE14" i="1"/>
  <c r="AC86" i="1"/>
  <c r="AD86" i="1"/>
  <c r="AE86" i="1"/>
  <c r="AB409" i="1"/>
  <c r="AH302" i="1"/>
  <c r="AF302" i="1"/>
  <c r="AG302" i="1"/>
  <c r="AF280" i="1"/>
  <c r="AG280" i="1"/>
  <c r="AH280" i="1"/>
  <c r="AC381" i="1"/>
  <c r="AD381" i="1"/>
  <c r="AE381" i="1"/>
  <c r="AB230" i="1"/>
  <c r="AB475" i="1"/>
  <c r="AB477" i="1"/>
  <c r="AC406" i="1"/>
  <c r="AD406" i="1"/>
  <c r="AE406" i="1"/>
  <c r="AB83" i="1"/>
  <c r="AH54" i="1"/>
  <c r="AG54" i="1"/>
  <c r="AF54" i="1"/>
  <c r="AE105" i="1"/>
  <c r="AC105" i="1"/>
  <c r="AD105" i="1"/>
  <c r="AH231" i="1"/>
  <c r="AF231" i="1"/>
  <c r="AG231" i="1"/>
  <c r="AD136" i="1"/>
  <c r="AE136" i="1"/>
  <c r="AC136" i="1"/>
  <c r="AB39" i="1"/>
  <c r="AH210" i="1"/>
  <c r="AF210" i="1"/>
  <c r="AG210" i="1"/>
  <c r="AC327" i="1"/>
  <c r="AD327" i="1"/>
  <c r="AE327" i="1"/>
  <c r="AE421" i="1"/>
  <c r="AD421" i="1"/>
  <c r="AC421" i="1"/>
  <c r="AF195" i="1"/>
  <c r="AG195" i="1"/>
  <c r="AH195" i="1"/>
  <c r="AH386" i="1"/>
  <c r="AG386" i="1"/>
  <c r="AF386" i="1"/>
  <c r="AE261" i="1"/>
  <c r="AC261" i="1"/>
  <c r="AD261" i="1"/>
  <c r="AD176" i="1"/>
  <c r="AE176" i="1"/>
  <c r="AC176" i="1"/>
  <c r="AG158" i="1"/>
  <c r="AF158" i="1"/>
  <c r="AH158" i="1"/>
  <c r="AB24" i="1"/>
  <c r="AC300" i="1"/>
  <c r="AD300" i="1"/>
  <c r="AE300" i="1"/>
  <c r="AD137" i="1"/>
  <c r="AC137" i="1"/>
  <c r="AE137" i="1"/>
  <c r="AC181" i="1"/>
  <c r="AD181" i="1"/>
  <c r="AE181" i="1"/>
  <c r="AD55" i="1"/>
  <c r="AE55" i="1"/>
  <c r="AC55" i="1"/>
  <c r="AC171" i="1"/>
  <c r="AD171" i="1"/>
  <c r="AE171" i="1"/>
  <c r="AC212" i="1"/>
  <c r="AD212" i="1"/>
  <c r="AE212" i="1"/>
  <c r="AF364" i="1"/>
  <c r="AG364" i="1"/>
  <c r="AH364" i="1"/>
  <c r="AB430" i="1"/>
  <c r="AF126" i="1"/>
  <c r="AG126" i="1"/>
  <c r="AH126" i="1"/>
  <c r="AH487" i="1"/>
  <c r="AF487" i="1"/>
  <c r="AG487" i="1"/>
  <c r="AG298" i="1"/>
  <c r="AH298" i="1"/>
  <c r="AF298" i="1"/>
  <c r="AF392" i="1"/>
  <c r="AH392" i="1"/>
  <c r="AG392" i="1"/>
  <c r="AF192" i="1"/>
  <c r="AH192" i="1"/>
  <c r="AG192" i="1"/>
  <c r="AC439" i="1"/>
  <c r="AD439" i="1"/>
  <c r="AE439" i="1"/>
  <c r="AF85" i="1"/>
  <c r="AH85" i="1"/>
  <c r="AG85" i="1"/>
  <c r="AH238" i="1"/>
  <c r="AF238" i="1"/>
  <c r="AG238" i="1"/>
  <c r="AE182" i="1"/>
  <c r="AD182" i="1"/>
  <c r="AC182" i="1"/>
  <c r="AF290" i="1"/>
  <c r="AG290" i="1"/>
  <c r="AH290" i="1"/>
  <c r="AC113" i="1"/>
  <c r="AD113" i="1"/>
  <c r="AE113" i="1"/>
  <c r="AD148" i="1"/>
  <c r="AC148" i="1"/>
  <c r="AE148" i="1"/>
  <c r="AF82" i="1"/>
  <c r="AG82" i="1"/>
  <c r="AH82" i="1"/>
  <c r="AF60" i="1"/>
  <c r="AG60" i="1"/>
  <c r="AH60" i="1"/>
  <c r="AC102" i="1"/>
  <c r="AD102" i="1"/>
  <c r="AE102" i="1"/>
  <c r="AD334" i="1"/>
  <c r="AC334" i="1"/>
  <c r="AE334" i="1"/>
  <c r="AD430" i="1"/>
  <c r="AC430" i="1"/>
  <c r="AE430" i="1"/>
  <c r="AG489" i="1"/>
  <c r="AF489" i="1"/>
  <c r="AH489" i="1"/>
  <c r="AD396" i="1"/>
  <c r="AC396" i="1"/>
  <c r="AH185" i="1"/>
  <c r="AF185" i="1"/>
  <c r="AG185" i="1"/>
  <c r="AH443" i="1"/>
  <c r="AF443" i="1"/>
  <c r="AG443" i="1"/>
  <c r="AC198" i="1"/>
  <c r="AD198" i="1"/>
  <c r="AE198" i="1"/>
  <c r="AB301" i="1"/>
  <c r="AD441" i="1"/>
  <c r="AC441" i="1"/>
  <c r="AE441" i="1"/>
  <c r="AE488" i="1"/>
  <c r="AC488" i="1"/>
  <c r="AD488" i="1"/>
  <c r="AC310" i="1"/>
  <c r="AD310" i="1"/>
  <c r="AE310" i="1"/>
  <c r="AG371" i="1"/>
  <c r="AH371" i="1"/>
  <c r="AF371" i="1"/>
  <c r="AB14" i="1"/>
  <c r="AG14" i="1" s="1"/>
  <c r="AF29" i="1"/>
  <c r="AG29" i="1"/>
  <c r="AH29" i="1"/>
  <c r="AF86" i="1"/>
  <c r="AG86" i="1"/>
  <c r="AH86" i="1"/>
  <c r="AE116" i="1"/>
  <c r="AD116" i="1"/>
  <c r="AC116" i="1"/>
  <c r="AE240" i="1"/>
  <c r="AC240" i="1"/>
  <c r="AD240" i="1"/>
  <c r="AC317" i="1"/>
  <c r="AD317" i="1"/>
  <c r="AE317" i="1"/>
  <c r="AC291" i="1"/>
  <c r="AD291" i="1"/>
  <c r="AE291" i="1"/>
  <c r="AF115" i="1"/>
  <c r="AG115" i="1"/>
  <c r="AH115" i="1"/>
  <c r="AC4" i="1"/>
  <c r="AD4" i="1"/>
  <c r="AE4" i="1"/>
  <c r="AC83" i="1"/>
  <c r="AD83" i="1"/>
  <c r="AE83" i="1"/>
  <c r="AF95" i="1"/>
  <c r="AG95" i="1"/>
  <c r="AH95" i="1"/>
  <c r="AC126" i="1"/>
  <c r="AE126" i="1"/>
  <c r="AD126" i="1"/>
  <c r="AF340" i="1"/>
  <c r="AG340" i="1"/>
  <c r="AH340" i="1"/>
  <c r="AH400" i="1"/>
  <c r="AF400" i="1"/>
  <c r="AG400" i="1"/>
  <c r="AF440" i="1"/>
  <c r="AG440" i="1"/>
  <c r="AH440" i="1"/>
  <c r="AD449" i="1"/>
  <c r="AC449" i="1"/>
  <c r="AE449" i="1"/>
  <c r="AG436" i="1"/>
  <c r="AF436" i="1"/>
  <c r="AH436" i="1"/>
  <c r="AE205" i="1"/>
  <c r="AD205" i="1"/>
  <c r="AC205" i="1"/>
  <c r="AF306" i="1"/>
  <c r="AG306" i="1"/>
  <c r="AH306" i="1"/>
  <c r="AH422" i="1"/>
  <c r="AG422" i="1"/>
  <c r="AF422" i="1"/>
  <c r="AE500" i="1"/>
  <c r="AC500" i="1"/>
  <c r="AD500" i="1"/>
  <c r="AG341" i="1"/>
  <c r="AF341" i="1"/>
  <c r="AH341" i="1"/>
  <c r="AG496" i="1"/>
  <c r="AH496" i="1"/>
  <c r="AF496" i="1"/>
  <c r="AC246" i="1"/>
  <c r="AD246" i="1"/>
  <c r="AE246" i="1"/>
  <c r="AB154" i="1"/>
  <c r="AH154" i="1" s="1"/>
  <c r="AB277" i="1"/>
  <c r="AH277" i="1" s="1"/>
  <c r="AB471" i="1"/>
  <c r="AG471" i="1" s="1"/>
  <c r="AB478" i="1"/>
  <c r="AC206" i="1"/>
  <c r="AD206" i="1"/>
  <c r="AE206" i="1"/>
  <c r="AH322" i="1"/>
  <c r="AF322" i="1"/>
  <c r="AG322" i="1"/>
  <c r="AF198" i="1"/>
  <c r="AG198" i="1"/>
  <c r="AH198" i="1"/>
  <c r="AE29" i="1"/>
  <c r="AC29" i="1"/>
  <c r="AD29" i="1"/>
  <c r="AF176" i="1"/>
  <c r="AH176" i="1"/>
  <c r="AG176" i="1"/>
  <c r="AB236" i="1"/>
  <c r="AC401" i="1"/>
  <c r="AD401" i="1"/>
  <c r="AE401" i="1"/>
  <c r="AH451" i="1"/>
  <c r="AF451" i="1"/>
  <c r="AG451" i="1"/>
  <c r="AG425" i="1"/>
  <c r="AF425" i="1"/>
  <c r="AE451" i="1"/>
  <c r="AD451" i="1"/>
  <c r="AC451" i="1"/>
  <c r="AH97" i="1"/>
  <c r="AF97" i="1"/>
  <c r="AG97" i="1"/>
  <c r="AC214" i="1"/>
  <c r="AD214" i="1"/>
  <c r="AE214" i="1"/>
  <c r="AC253" i="1"/>
  <c r="AD253" i="1"/>
  <c r="AE253" i="1"/>
  <c r="AF287" i="1"/>
  <c r="AG287" i="1"/>
  <c r="AH287" i="1"/>
  <c r="AE200" i="1"/>
  <c r="AC200" i="1"/>
  <c r="AD200" i="1"/>
  <c r="AC242" i="1"/>
  <c r="AD242" i="1"/>
  <c r="AE242" i="1"/>
  <c r="AF10" i="1"/>
  <c r="AG10" i="1"/>
  <c r="AH10" i="1"/>
  <c r="AD146" i="1"/>
  <c r="AC146" i="1"/>
  <c r="AD239" i="1"/>
  <c r="AE239" i="1"/>
  <c r="AC239" i="1"/>
  <c r="AG243" i="1"/>
  <c r="AF243" i="1"/>
  <c r="AH243" i="1"/>
  <c r="AC491" i="1"/>
  <c r="AD491" i="1"/>
  <c r="AE491" i="1"/>
  <c r="AG215" i="1"/>
  <c r="AH215" i="1"/>
  <c r="AF215" i="1"/>
  <c r="AC368" i="1"/>
  <c r="AD368" i="1"/>
  <c r="AE368" i="1"/>
  <c r="AE453" i="1"/>
  <c r="AD453" i="1"/>
  <c r="AC453" i="1"/>
  <c r="AC360" i="1"/>
  <c r="AD360" i="1"/>
  <c r="AE360" i="1"/>
  <c r="AF379" i="1"/>
  <c r="AG379" i="1"/>
  <c r="AH379" i="1"/>
  <c r="AD195" i="1"/>
  <c r="AE195" i="1"/>
  <c r="AC195" i="1"/>
  <c r="AG289" i="1"/>
  <c r="AH289" i="1"/>
  <c r="AF289" i="1"/>
  <c r="AH454" i="1"/>
  <c r="AF454" i="1"/>
  <c r="AG454" i="1"/>
  <c r="AH312" i="1"/>
  <c r="AF312" i="1"/>
  <c r="AG312" i="1"/>
  <c r="AD346" i="1"/>
  <c r="AE346" i="1"/>
  <c r="AC346" i="1"/>
  <c r="AB67" i="1"/>
  <c r="AG67" i="1" s="1"/>
  <c r="AC10" i="1"/>
  <c r="AD10" i="1"/>
  <c r="AE10" i="1"/>
  <c r="AF42" i="1"/>
  <c r="AG42" i="1"/>
  <c r="AH42" i="1"/>
  <c r="AF225" i="1"/>
  <c r="AG225" i="1"/>
  <c r="AH225" i="1"/>
  <c r="AE254" i="1"/>
  <c r="AC254" i="1"/>
  <c r="AD254" i="1"/>
  <c r="AH292" i="1"/>
  <c r="AF292" i="1"/>
  <c r="AG292" i="1"/>
  <c r="AG116" i="1"/>
  <c r="AH116" i="1"/>
  <c r="AF116" i="1"/>
  <c r="AF245" i="1"/>
  <c r="AG245" i="1"/>
  <c r="AH245" i="1"/>
  <c r="AC72" i="1"/>
  <c r="AD72" i="1"/>
  <c r="AE72" i="1"/>
  <c r="AE130" i="1"/>
  <c r="AC130" i="1"/>
  <c r="AD130" i="1"/>
  <c r="AG17" i="1"/>
  <c r="AH17" i="1"/>
  <c r="AF17" i="1"/>
  <c r="AF13" i="1"/>
  <c r="AG13" i="1"/>
  <c r="AH13" i="1"/>
  <c r="AD245" i="1"/>
  <c r="AE245" i="1"/>
  <c r="AC245" i="1"/>
  <c r="AG318" i="1"/>
  <c r="AH318" i="1"/>
  <c r="AF318" i="1"/>
  <c r="AH350" i="1"/>
  <c r="AF350" i="1"/>
  <c r="AG350" i="1"/>
  <c r="AE404" i="1"/>
  <c r="AC404" i="1"/>
  <c r="AD404" i="1"/>
  <c r="AB221" i="1"/>
  <c r="AE455" i="1"/>
  <c r="AC455" i="1"/>
  <c r="AD455" i="1"/>
  <c r="AF284" i="1"/>
  <c r="AG284" i="1"/>
  <c r="AH284" i="1"/>
  <c r="AE316" i="1"/>
  <c r="AC316" i="1"/>
  <c r="AD316" i="1"/>
  <c r="AD469" i="1"/>
  <c r="AE469" i="1"/>
  <c r="AC469" i="1"/>
  <c r="AC106" i="1"/>
  <c r="AD106" i="1"/>
  <c r="AE106" i="1"/>
  <c r="AC133" i="1"/>
  <c r="AD133" i="1"/>
  <c r="AE133" i="1"/>
  <c r="AC151" i="1"/>
  <c r="AD151" i="1"/>
  <c r="AE151" i="1"/>
  <c r="AD144" i="1"/>
  <c r="AE144" i="1"/>
  <c r="AC144" i="1"/>
  <c r="AF220" i="1"/>
  <c r="AG220" i="1"/>
  <c r="AH220" i="1"/>
  <c r="AH333" i="1"/>
  <c r="AG333" i="1"/>
  <c r="AF333" i="1"/>
  <c r="AF385" i="1"/>
  <c r="AH385" i="1"/>
  <c r="AG385" i="1"/>
  <c r="AG260" i="1"/>
  <c r="AH260" i="1"/>
  <c r="AF260" i="1"/>
  <c r="AH382" i="1"/>
  <c r="AF382" i="1"/>
  <c r="AG382" i="1"/>
  <c r="AF444" i="1"/>
  <c r="AG444" i="1"/>
  <c r="AH444" i="1"/>
  <c r="AE89" i="1"/>
  <c r="AC89" i="1"/>
  <c r="AD89" i="1"/>
  <c r="AF178" i="1"/>
  <c r="AG178" i="1"/>
  <c r="AH178" i="1"/>
  <c r="AF63" i="1"/>
  <c r="AG63" i="1"/>
  <c r="AH63" i="1"/>
  <c r="AC227" i="1"/>
  <c r="AD227" i="1"/>
  <c r="AE227" i="1"/>
  <c r="AF415" i="1"/>
  <c r="AG415" i="1"/>
  <c r="AH415" i="1"/>
  <c r="AF389" i="1"/>
  <c r="AH389" i="1"/>
  <c r="AG389" i="1"/>
  <c r="AF410" i="1"/>
  <c r="AG410" i="1"/>
  <c r="AH410" i="1"/>
  <c r="AF9" i="1"/>
  <c r="AG9" i="1"/>
  <c r="AH9" i="1"/>
  <c r="AH150" i="1"/>
  <c r="AF150" i="1"/>
  <c r="AG150" i="1"/>
  <c r="AD27" i="1"/>
  <c r="AE27" i="1"/>
  <c r="AC27" i="1"/>
  <c r="AF388" i="1"/>
  <c r="AH388" i="1"/>
  <c r="AG388" i="1"/>
  <c r="AH493" i="1"/>
  <c r="AG493" i="1"/>
  <c r="AF493" i="1"/>
  <c r="AF40" i="1"/>
  <c r="AG40" i="1"/>
  <c r="AH40" i="1"/>
  <c r="AD369" i="1"/>
  <c r="AC369" i="1"/>
  <c r="AE369" i="1"/>
  <c r="AG393" i="1"/>
  <c r="AH393" i="1"/>
  <c r="AF393" i="1"/>
  <c r="AE43" i="1"/>
  <c r="AC43" i="1"/>
  <c r="AD43" i="1"/>
  <c r="AG105" i="1"/>
  <c r="AH105" i="1"/>
  <c r="AF105" i="1"/>
  <c r="AC17" i="1"/>
  <c r="AD17" i="1"/>
  <c r="AE17" i="1"/>
  <c r="AF213" i="1"/>
  <c r="AG213" i="1"/>
  <c r="AH213" i="1"/>
  <c r="AF71" i="1"/>
  <c r="AG71" i="1"/>
  <c r="AH71" i="1"/>
  <c r="AD87" i="1"/>
  <c r="AE87" i="1"/>
  <c r="AC87" i="1"/>
  <c r="AC234" i="1"/>
  <c r="AD234" i="1"/>
  <c r="AE234" i="1"/>
  <c r="AG283" i="1"/>
  <c r="AF283" i="1"/>
  <c r="AH283" i="1"/>
  <c r="AH346" i="1"/>
  <c r="AF346" i="1"/>
  <c r="AG346" i="1"/>
  <c r="AF117" i="1"/>
  <c r="AH117" i="1"/>
  <c r="AG117" i="1"/>
  <c r="AG142" i="1"/>
  <c r="AH142" i="1"/>
  <c r="AF142" i="1"/>
  <c r="AC216" i="1"/>
  <c r="AE216" i="1"/>
  <c r="AD216" i="1"/>
  <c r="AF77" i="1"/>
  <c r="AG77" i="1"/>
  <c r="AH77" i="1"/>
  <c r="AC190" i="1"/>
  <c r="AD190" i="1"/>
  <c r="AE190" i="1"/>
  <c r="AF223" i="1"/>
  <c r="AG223" i="1"/>
  <c r="AH223" i="1"/>
  <c r="AF352" i="1"/>
  <c r="AG352" i="1"/>
  <c r="AH352" i="1"/>
  <c r="AF497" i="1"/>
  <c r="AG497" i="1"/>
  <c r="AH497" i="1"/>
  <c r="AD443" i="1"/>
  <c r="AC443" i="1"/>
  <c r="AE443" i="1"/>
  <c r="AD120" i="1"/>
  <c r="AE120" i="1"/>
  <c r="AC120" i="1"/>
  <c r="AF219" i="1"/>
  <c r="AG219" i="1"/>
  <c r="AH219" i="1"/>
  <c r="AC74" i="1"/>
  <c r="AD74" i="1"/>
  <c r="AE74" i="1"/>
  <c r="AE400" i="1"/>
  <c r="AC400" i="1"/>
  <c r="AD400" i="1"/>
  <c r="AF353" i="1"/>
  <c r="AH353" i="1"/>
  <c r="AG353" i="1"/>
  <c r="AH486" i="1"/>
  <c r="AF486" i="1"/>
  <c r="AG486" i="1"/>
  <c r="AH45" i="1"/>
  <c r="AG45" i="1"/>
  <c r="AF45" i="1"/>
  <c r="AF307" i="1"/>
  <c r="AG307" i="1"/>
  <c r="AH307" i="1"/>
  <c r="AB180" i="1"/>
  <c r="AH50" i="1"/>
  <c r="AG50" i="1"/>
  <c r="AF50" i="1"/>
  <c r="AC145" i="1"/>
  <c r="AD145" i="1"/>
  <c r="AE145" i="1"/>
  <c r="AE166" i="1"/>
  <c r="AD166" i="1"/>
  <c r="AC166" i="1"/>
  <c r="AH26" i="1"/>
  <c r="AF26" i="1"/>
  <c r="AG26" i="1"/>
  <c r="AF119" i="1"/>
  <c r="AG119" i="1"/>
  <c r="AH119" i="1"/>
  <c r="AF191" i="1"/>
  <c r="AG191" i="1"/>
  <c r="AH191" i="1"/>
  <c r="AF27" i="1"/>
  <c r="AG27" i="1"/>
  <c r="AH27" i="1"/>
  <c r="AH52" i="1"/>
  <c r="AF52" i="1"/>
  <c r="AG52" i="1"/>
  <c r="AE161" i="1"/>
  <c r="AC161" i="1"/>
  <c r="AD161" i="1"/>
  <c r="AD64" i="1"/>
  <c r="AC64" i="1"/>
  <c r="AE64" i="1"/>
  <c r="AD31" i="1"/>
  <c r="AE31" i="1"/>
  <c r="AC31" i="1"/>
  <c r="AG66" i="1"/>
  <c r="AF66" i="1"/>
  <c r="AH66" i="1"/>
  <c r="AE3" i="1"/>
  <c r="AC3" i="1"/>
  <c r="AD3" i="1"/>
  <c r="AC32" i="1"/>
  <c r="AD32" i="1"/>
  <c r="AE32" i="1"/>
  <c r="AD79" i="1"/>
  <c r="AE79" i="1"/>
  <c r="AC79" i="1"/>
  <c r="AF106" i="1"/>
  <c r="AH106" i="1"/>
  <c r="AG106" i="1"/>
  <c r="AH143" i="1"/>
  <c r="AF143" i="1"/>
  <c r="AG143" i="1"/>
  <c r="AB177" i="1"/>
  <c r="AF30" i="1"/>
  <c r="AG30" i="1"/>
  <c r="AH30" i="1"/>
  <c r="AD301" i="1"/>
  <c r="AC301" i="1"/>
  <c r="AE301" i="1"/>
  <c r="AH355" i="1"/>
  <c r="AF355" i="1"/>
  <c r="AG355" i="1"/>
  <c r="AC397" i="1"/>
  <c r="AD397" i="1"/>
  <c r="AE397" i="1"/>
  <c r="AF255" i="1"/>
  <c r="AG255" i="1"/>
  <c r="AH255" i="1"/>
  <c r="AH227" i="1"/>
  <c r="AF227" i="1"/>
  <c r="AG227" i="1"/>
  <c r="AH235" i="1"/>
  <c r="AF235" i="1"/>
  <c r="AG235" i="1"/>
  <c r="AD243" i="1"/>
  <c r="AE243" i="1"/>
  <c r="AC243" i="1"/>
  <c r="AG295" i="1"/>
  <c r="AF295" i="1"/>
  <c r="AH295" i="1"/>
  <c r="AB358" i="1"/>
  <c r="AD395" i="1"/>
  <c r="AC395" i="1"/>
  <c r="AE395" i="1"/>
  <c r="AE255" i="1"/>
  <c r="AD255" i="1"/>
  <c r="AC255" i="1"/>
  <c r="AC438" i="1"/>
  <c r="AE438" i="1"/>
  <c r="AD438" i="1"/>
  <c r="AE420" i="1"/>
  <c r="AC420" i="1"/>
  <c r="AD420" i="1"/>
  <c r="AD341" i="1"/>
  <c r="AE341" i="1"/>
  <c r="AC341" i="1"/>
  <c r="AG424" i="1"/>
  <c r="AH424" i="1"/>
  <c r="AF424" i="1"/>
  <c r="AC497" i="1"/>
  <c r="AD497" i="1"/>
  <c r="AE497" i="1"/>
  <c r="AD489" i="1"/>
  <c r="AE489" i="1"/>
  <c r="AC489" i="1"/>
  <c r="AF330" i="1"/>
  <c r="AH330" i="1"/>
  <c r="AG330" i="1"/>
  <c r="AM34" i="1"/>
  <c r="AC53" i="1"/>
  <c r="AD53" i="1"/>
  <c r="AE53" i="1"/>
  <c r="AG84" i="1"/>
  <c r="AF84" i="1"/>
  <c r="AH84" i="1"/>
  <c r="AH121" i="1"/>
  <c r="AG121" i="1"/>
  <c r="AF121" i="1"/>
  <c r="AG149" i="1"/>
  <c r="AH149" i="1"/>
  <c r="AF149" i="1"/>
  <c r="AE220" i="1"/>
  <c r="AC220" i="1"/>
  <c r="AD220" i="1"/>
  <c r="AG31" i="1"/>
  <c r="AH31" i="1"/>
  <c r="AF31" i="1"/>
  <c r="AG5" i="1"/>
  <c r="AH5" i="1"/>
  <c r="AF5" i="1"/>
  <c r="AH28" i="1"/>
  <c r="AF28" i="1"/>
  <c r="AG28" i="1"/>
  <c r="AC99" i="1"/>
  <c r="AE99" i="1"/>
  <c r="AD99" i="1"/>
  <c r="AF69" i="1"/>
  <c r="AG69" i="1"/>
  <c r="AH69" i="1"/>
  <c r="AC33" i="1"/>
  <c r="AD33" i="1"/>
  <c r="AE33" i="1"/>
  <c r="AE69" i="1"/>
  <c r="AC69" i="1"/>
  <c r="AD69" i="1"/>
  <c r="AE11" i="1"/>
  <c r="AC11" i="1"/>
  <c r="AD11" i="1"/>
  <c r="AF33" i="1"/>
  <c r="AG33" i="1"/>
  <c r="AH33" i="1"/>
  <c r="AF108" i="1"/>
  <c r="AG108" i="1"/>
  <c r="AH108" i="1"/>
  <c r="AG168" i="1"/>
  <c r="AH168" i="1"/>
  <c r="AF168" i="1"/>
  <c r="AF80" i="1"/>
  <c r="AH80" i="1"/>
  <c r="AG80" i="1"/>
  <c r="AC172" i="1"/>
  <c r="AD172" i="1"/>
  <c r="AE172" i="1"/>
  <c r="AC304" i="1"/>
  <c r="AE304" i="1"/>
  <c r="AD304" i="1"/>
  <c r="AF93" i="1"/>
  <c r="AG93" i="1"/>
  <c r="AH93" i="1"/>
  <c r="AH274" i="1"/>
  <c r="AF274" i="1"/>
  <c r="AG274" i="1"/>
  <c r="AC196" i="1"/>
  <c r="AE196" i="1"/>
  <c r="AD196" i="1"/>
  <c r="AC189" i="1"/>
  <c r="AD189" i="1"/>
  <c r="AE189" i="1"/>
  <c r="AH250" i="1"/>
  <c r="AF250" i="1"/>
  <c r="AG250" i="1"/>
  <c r="AF309" i="1"/>
  <c r="AG309" i="1"/>
  <c r="AH309" i="1"/>
  <c r="AE359" i="1"/>
  <c r="AD359" i="1"/>
  <c r="AC359" i="1"/>
  <c r="AD328" i="1"/>
  <c r="AE328" i="1"/>
  <c r="AC328" i="1"/>
  <c r="AG438" i="1"/>
  <c r="AH438" i="1"/>
  <c r="AF438" i="1"/>
  <c r="AF308" i="1"/>
  <c r="AG308" i="1"/>
  <c r="AH308" i="1"/>
  <c r="AD385" i="1"/>
  <c r="AE385" i="1"/>
  <c r="AC385" i="1"/>
  <c r="AH501" i="1"/>
  <c r="AF501" i="1"/>
  <c r="AG501" i="1"/>
  <c r="AG275" i="1"/>
  <c r="AF275" i="1"/>
  <c r="AH275" i="1"/>
  <c r="AD426" i="1"/>
  <c r="AE426" i="1"/>
  <c r="AC426" i="1"/>
  <c r="AE337" i="1"/>
  <c r="AC337" i="1"/>
  <c r="AD337" i="1"/>
  <c r="AD2" i="1"/>
  <c r="AC2" i="1"/>
  <c r="AE2" i="1"/>
  <c r="AG366" i="1"/>
  <c r="AH366" i="1"/>
  <c r="AF366" i="1"/>
  <c r="AL3" i="1"/>
  <c r="AK3" i="1"/>
  <c r="AC498" i="1"/>
  <c r="AD498" i="1"/>
  <c r="AE498" i="1"/>
  <c r="AK4" i="1"/>
  <c r="AL4" i="1"/>
  <c r="AC36" i="1"/>
  <c r="AD36" i="1"/>
  <c r="AE36" i="1"/>
  <c r="AH57" i="1"/>
  <c r="AF57" i="1"/>
  <c r="AG57" i="1"/>
  <c r="AF87" i="1"/>
  <c r="AG87" i="1"/>
  <c r="AH87" i="1"/>
  <c r="AD124" i="1"/>
  <c r="AE124" i="1"/>
  <c r="AC124" i="1"/>
  <c r="AH222" i="1"/>
  <c r="AF222" i="1"/>
  <c r="AG222" i="1"/>
  <c r="AC37" i="1"/>
  <c r="AD37" i="1"/>
  <c r="AE37" i="1"/>
  <c r="AD82" i="1"/>
  <c r="AE82" i="1"/>
  <c r="AC82" i="1"/>
  <c r="AG136" i="1"/>
  <c r="AH136" i="1"/>
  <c r="AF136" i="1"/>
  <c r="AC9" i="1"/>
  <c r="AD9" i="1"/>
  <c r="AE9" i="1"/>
  <c r="AF59" i="1"/>
  <c r="AH59" i="1"/>
  <c r="AC104" i="1"/>
  <c r="AD104" i="1"/>
  <c r="AE104" i="1"/>
  <c r="AC50" i="1"/>
  <c r="AE50" i="1"/>
  <c r="AD50" i="1"/>
  <c r="AF8" i="1"/>
  <c r="AG8" i="1"/>
  <c r="AH8" i="1"/>
  <c r="AF83" i="1"/>
  <c r="AG83" i="1"/>
  <c r="AH83" i="1"/>
  <c r="AC13" i="1"/>
  <c r="AD13" i="1"/>
  <c r="AE13" i="1"/>
  <c r="AH67" i="1"/>
  <c r="AF67" i="1"/>
  <c r="AC114" i="1"/>
  <c r="AD114" i="1"/>
  <c r="AE114" i="1"/>
  <c r="AF147" i="1"/>
  <c r="AG147" i="1"/>
  <c r="AH147" i="1"/>
  <c r="AC112" i="1"/>
  <c r="AD112" i="1"/>
  <c r="AE112" i="1"/>
  <c r="AE174" i="1"/>
  <c r="AC174" i="1"/>
  <c r="AD174" i="1"/>
  <c r="AE248" i="1"/>
  <c r="AC248" i="1"/>
  <c r="AD248" i="1"/>
  <c r="AD313" i="1"/>
  <c r="AE313" i="1"/>
  <c r="AC313" i="1"/>
  <c r="AD366" i="1"/>
  <c r="AC366" i="1"/>
  <c r="AE366" i="1"/>
  <c r="AB79" i="1"/>
  <c r="AD251" i="1"/>
  <c r="AC251" i="1"/>
  <c r="AE251" i="1"/>
  <c r="AF323" i="1"/>
  <c r="AG323" i="1"/>
  <c r="AH323" i="1"/>
  <c r="AE462" i="1"/>
  <c r="AC462" i="1"/>
  <c r="AD462" i="1"/>
  <c r="AH320" i="1"/>
  <c r="AG320" i="1"/>
  <c r="AF320" i="1"/>
  <c r="AG435" i="1"/>
  <c r="AH435" i="1"/>
  <c r="AF435" i="1"/>
  <c r="AC459" i="1"/>
  <c r="AD459" i="1"/>
  <c r="AE459" i="1"/>
  <c r="AB367" i="1"/>
  <c r="AG465" i="1"/>
  <c r="AF465" i="1"/>
  <c r="AH465" i="1"/>
  <c r="AF377" i="1"/>
  <c r="AG377" i="1"/>
  <c r="AH377" i="1"/>
  <c r="AG431" i="1"/>
  <c r="AH431" i="1"/>
  <c r="AF431" i="1"/>
  <c r="AF466" i="1"/>
  <c r="AG466" i="1"/>
  <c r="AH466" i="1"/>
  <c r="AH499" i="1"/>
  <c r="AF499" i="1"/>
  <c r="AG499" i="1"/>
  <c r="AF326" i="1"/>
  <c r="AH326" i="1"/>
  <c r="AG326" i="1"/>
  <c r="AE492" i="1"/>
  <c r="AD492" i="1"/>
  <c r="AC492" i="1"/>
  <c r="AF296" i="1"/>
  <c r="AG296" i="1"/>
  <c r="AH296" i="1"/>
  <c r="AG378" i="1"/>
  <c r="AH378" i="1"/>
  <c r="AF378" i="1"/>
  <c r="AF41" i="1"/>
  <c r="AG41" i="1"/>
  <c r="AH41" i="1"/>
  <c r="AH58" i="1"/>
  <c r="AF58" i="1"/>
  <c r="AG58" i="1"/>
  <c r="AH125" i="1"/>
  <c r="AG125" i="1"/>
  <c r="AF125" i="1"/>
  <c r="AG153" i="1"/>
  <c r="AH153" i="1"/>
  <c r="AF153" i="1"/>
  <c r="AF6" i="1"/>
  <c r="AH6" i="1"/>
  <c r="AG6" i="1"/>
  <c r="AC44" i="1"/>
  <c r="AD44" i="1"/>
  <c r="AE44" i="1"/>
  <c r="AG140" i="1"/>
  <c r="AH140" i="1"/>
  <c r="AF140" i="1"/>
  <c r="AF36" i="1"/>
  <c r="AG36" i="1"/>
  <c r="AH36" i="1"/>
  <c r="AH111" i="1"/>
  <c r="AF111" i="1"/>
  <c r="AG111" i="1"/>
  <c r="AD70" i="1"/>
  <c r="AE70" i="1"/>
  <c r="AC70" i="1"/>
  <c r="AD20" i="1"/>
  <c r="AC20" i="1"/>
  <c r="AE20" i="1"/>
  <c r="AE39" i="1"/>
  <c r="AC39" i="1"/>
  <c r="AD39" i="1"/>
  <c r="AB96" i="1"/>
  <c r="AG70" i="1"/>
  <c r="AF70" i="1"/>
  <c r="AH70" i="1"/>
  <c r="AD149" i="1"/>
  <c r="AC149" i="1"/>
  <c r="AE149" i="1"/>
  <c r="AC175" i="1"/>
  <c r="AD175" i="1"/>
  <c r="AE175" i="1"/>
  <c r="AH14" i="1"/>
  <c r="AF14" i="1"/>
  <c r="AG232" i="1"/>
  <c r="AH232" i="1"/>
  <c r="AF232" i="1"/>
  <c r="AB120" i="1"/>
  <c r="AE197" i="1"/>
  <c r="AD197" i="1"/>
  <c r="AC197" i="1"/>
  <c r="AE249" i="1"/>
  <c r="AC249" i="1"/>
  <c r="AD249" i="1"/>
  <c r="AH313" i="1"/>
  <c r="AF313" i="1"/>
  <c r="AG313" i="1"/>
  <c r="AE405" i="1"/>
  <c r="AC405" i="1"/>
  <c r="AD405" i="1"/>
  <c r="AF277" i="1"/>
  <c r="AG277" i="1"/>
  <c r="AF209" i="1"/>
  <c r="AH209" i="1"/>
  <c r="AG209" i="1"/>
  <c r="AC84" i="1"/>
  <c r="AE84" i="1"/>
  <c r="AD84" i="1"/>
  <c r="AG234" i="1"/>
  <c r="AF234" i="1"/>
  <c r="AH234" i="1"/>
  <c r="AC80" i="1"/>
  <c r="AE80" i="1"/>
  <c r="AD80" i="1"/>
  <c r="AG214" i="1"/>
  <c r="AH214" i="1"/>
  <c r="AF214" i="1"/>
  <c r="AC324" i="1"/>
  <c r="AD324" i="1"/>
  <c r="AE324" i="1"/>
  <c r="AH471" i="1"/>
  <c r="AF471" i="1"/>
  <c r="AF325" i="1"/>
  <c r="AG325" i="1"/>
  <c r="AH325" i="1"/>
  <c r="AC289" i="1"/>
  <c r="AD289" i="1"/>
  <c r="AE289" i="1"/>
  <c r="AH461" i="1"/>
  <c r="AF461" i="1"/>
  <c r="AG461" i="1"/>
  <c r="AE471" i="1"/>
  <c r="AD471" i="1"/>
  <c r="AC471" i="1"/>
  <c r="AF384" i="1"/>
  <c r="AG384" i="1"/>
  <c r="AH384" i="1"/>
  <c r="AF331" i="1"/>
  <c r="AG331" i="1"/>
  <c r="AH331" i="1"/>
  <c r="AD399" i="1"/>
  <c r="AC399" i="1"/>
  <c r="AE399" i="1"/>
  <c r="AC412" i="1"/>
  <c r="AD412" i="1"/>
  <c r="AE412" i="1"/>
  <c r="AF375" i="1"/>
  <c r="AG375" i="1"/>
  <c r="AH375" i="1"/>
  <c r="AN19" i="1"/>
  <c r="AF15" i="1"/>
  <c r="AG15" i="1"/>
  <c r="AH15" i="1"/>
  <c r="AC61" i="1"/>
  <c r="AD61" i="1"/>
  <c r="AE61" i="1"/>
  <c r="AG154" i="1"/>
  <c r="AF154" i="1"/>
  <c r="AF203" i="1"/>
  <c r="AH203" i="1"/>
  <c r="AG203" i="1"/>
  <c r="AE155" i="1"/>
  <c r="AC155" i="1"/>
  <c r="AD155" i="1"/>
  <c r="AD19" i="1"/>
  <c r="AE19" i="1"/>
  <c r="AC19" i="1"/>
  <c r="AC38" i="1"/>
  <c r="AD38" i="1"/>
  <c r="AE38" i="1"/>
  <c r="AC65" i="1"/>
  <c r="AD65" i="1"/>
  <c r="AE65" i="1"/>
  <c r="AF124" i="1"/>
  <c r="AG124" i="1"/>
  <c r="AH124" i="1"/>
  <c r="AF24" i="1"/>
  <c r="AG24" i="1"/>
  <c r="AH24" i="1"/>
  <c r="AF44" i="1"/>
  <c r="AG44" i="1"/>
  <c r="AH44" i="1"/>
  <c r="AF73" i="1"/>
  <c r="AG73" i="1"/>
  <c r="AH73" i="1"/>
  <c r="AE93" i="1"/>
  <c r="AC93" i="1"/>
  <c r="AD93" i="1"/>
  <c r="AE131" i="1"/>
  <c r="AC131" i="1"/>
  <c r="AD131" i="1"/>
  <c r="AD150" i="1"/>
  <c r="AE150" i="1"/>
  <c r="AC150" i="1"/>
  <c r="AC180" i="1"/>
  <c r="AE180" i="1"/>
  <c r="AD180" i="1"/>
  <c r="AD122" i="1"/>
  <c r="AE122" i="1"/>
  <c r="AC122" i="1"/>
  <c r="AC223" i="1"/>
  <c r="AD223" i="1"/>
  <c r="AE223" i="1"/>
  <c r="AD256" i="1"/>
  <c r="AE256" i="1"/>
  <c r="AC256" i="1"/>
  <c r="AE315" i="1"/>
  <c r="AC315" i="1"/>
  <c r="AD315" i="1"/>
  <c r="AE162" i="1"/>
  <c r="AD162" i="1"/>
  <c r="AC162" i="1"/>
  <c r="AH211" i="1"/>
  <c r="AF211" i="1"/>
  <c r="AG211" i="1"/>
  <c r="AD96" i="1"/>
  <c r="AE96" i="1"/>
  <c r="AC96" i="1"/>
  <c r="AH90" i="1"/>
  <c r="AG90" i="1"/>
  <c r="AF90" i="1"/>
  <c r="AE215" i="1"/>
  <c r="AD215" i="1"/>
  <c r="AC215" i="1"/>
  <c r="AH262" i="1"/>
  <c r="AF262" i="1"/>
  <c r="AG262" i="1"/>
  <c r="AC416" i="1"/>
  <c r="AD416" i="1"/>
  <c r="AE416" i="1"/>
  <c r="AG474" i="1"/>
  <c r="AF474" i="1"/>
  <c r="AH474" i="1"/>
  <c r="AH476" i="1"/>
  <c r="AF476" i="1"/>
  <c r="AG476" i="1"/>
  <c r="AF327" i="1"/>
  <c r="AG327" i="1"/>
  <c r="AH327" i="1"/>
  <c r="AF468" i="1"/>
  <c r="AG468" i="1"/>
  <c r="AH468" i="1"/>
  <c r="AG473" i="1"/>
  <c r="AF473" i="1"/>
  <c r="AH473" i="1"/>
  <c r="AF383" i="1"/>
  <c r="AG383" i="1"/>
  <c r="AH383" i="1"/>
  <c r="AD247" i="1"/>
  <c r="AC247" i="1"/>
  <c r="AE247" i="1"/>
  <c r="AF396" i="1"/>
  <c r="AG396" i="1"/>
  <c r="AH396" i="1"/>
  <c r="AC342" i="1"/>
  <c r="AE342" i="1"/>
  <c r="AD342" i="1"/>
  <c r="AF463" i="1"/>
  <c r="AH463" i="1"/>
  <c r="AG463" i="1"/>
  <c r="AI8" i="1"/>
  <c r="AJ8" i="1"/>
  <c r="AD16" i="1"/>
  <c r="AE16" i="1"/>
  <c r="AC16" i="1"/>
  <c r="AH62" i="1"/>
  <c r="AG62" i="1"/>
  <c r="AF62" i="1"/>
  <c r="AC108" i="1"/>
  <c r="AD108" i="1"/>
  <c r="AE108" i="1"/>
  <c r="AH208" i="1"/>
  <c r="AF208" i="1"/>
  <c r="AG208" i="1"/>
  <c r="AF12" i="1"/>
  <c r="AG12" i="1"/>
  <c r="AH12" i="1"/>
  <c r="AC160" i="1"/>
  <c r="AD160" i="1"/>
  <c r="AE160" i="1"/>
  <c r="AF21" i="1"/>
  <c r="AG21" i="1"/>
  <c r="AH21" i="1"/>
  <c r="AC141" i="1"/>
  <c r="AD141" i="1"/>
  <c r="AE141" i="1"/>
  <c r="AD35" i="1"/>
  <c r="AE35" i="1"/>
  <c r="AC35" i="1"/>
  <c r="AC25" i="1"/>
  <c r="AD25" i="1"/>
  <c r="AE25" i="1"/>
  <c r="AE49" i="1"/>
  <c r="AC49" i="1"/>
  <c r="AD49" i="1"/>
  <c r="AE139" i="1"/>
  <c r="AC139" i="1"/>
  <c r="AD139" i="1"/>
  <c r="AG25" i="1"/>
  <c r="AH25" i="1"/>
  <c r="AF25" i="1"/>
  <c r="AB47" i="1"/>
  <c r="AG94" i="1"/>
  <c r="AH94" i="1"/>
  <c r="AF94" i="1"/>
  <c r="AD132" i="1"/>
  <c r="AE132" i="1"/>
  <c r="AC132" i="1"/>
  <c r="AE185" i="1"/>
  <c r="AC185" i="1"/>
  <c r="AD185" i="1"/>
  <c r="AH334" i="1"/>
  <c r="AF334" i="1"/>
  <c r="AG334" i="1"/>
  <c r="AG261" i="1"/>
  <c r="AF261" i="1"/>
  <c r="AH261" i="1"/>
  <c r="AC322" i="1"/>
  <c r="AD322" i="1"/>
  <c r="AE322" i="1"/>
  <c r="AH387" i="1"/>
  <c r="AF387" i="1"/>
  <c r="AG387" i="1"/>
  <c r="AC218" i="1"/>
  <c r="AD218" i="1"/>
  <c r="AE218" i="1"/>
  <c r="AF167" i="1"/>
  <c r="AG167" i="1"/>
  <c r="AH167" i="1"/>
  <c r="AE213" i="1"/>
  <c r="AC213" i="1"/>
  <c r="AD213" i="1"/>
  <c r="AB155" i="1"/>
  <c r="AF156" i="1"/>
  <c r="AG156" i="1"/>
  <c r="AH156" i="1"/>
  <c r="AE273" i="1"/>
  <c r="AC273" i="1"/>
  <c r="AD273" i="1"/>
  <c r="AG151" i="1"/>
  <c r="AH151" i="1"/>
  <c r="AF151" i="1"/>
  <c r="AE225" i="1"/>
  <c r="AC225" i="1"/>
  <c r="AD225" i="1"/>
  <c r="AD275" i="1"/>
  <c r="AC275" i="1"/>
  <c r="AE275" i="1"/>
  <c r="AC378" i="1"/>
  <c r="AE378" i="1"/>
  <c r="AD378" i="1"/>
  <c r="AF419" i="1"/>
  <c r="AG419" i="1"/>
  <c r="AH419" i="1"/>
  <c r="AE325" i="1"/>
  <c r="AC325" i="1"/>
  <c r="AD325" i="1"/>
  <c r="AH394" i="1"/>
  <c r="AG394" i="1"/>
  <c r="AF394" i="1"/>
  <c r="AH233" i="1"/>
  <c r="AF233" i="1"/>
  <c r="AG233" i="1"/>
  <c r="AG356" i="1"/>
  <c r="AF356" i="1"/>
  <c r="AH356" i="1"/>
  <c r="AC384" i="1"/>
  <c r="AE384" i="1"/>
  <c r="AD384" i="1"/>
  <c r="AH282" i="1"/>
  <c r="AF282" i="1"/>
  <c r="AG244" i="1"/>
  <c r="AH244" i="1"/>
  <c r="AF244" i="1"/>
  <c r="AC419" i="1"/>
  <c r="AD419" i="1"/>
  <c r="AE419" i="1"/>
  <c r="AC409" i="1"/>
  <c r="AD409" i="1"/>
  <c r="AE409" i="1"/>
  <c r="AK32" i="1"/>
  <c r="AL32" i="1"/>
  <c r="AB68" i="1"/>
  <c r="AD159" i="1"/>
  <c r="AC159" i="1"/>
  <c r="AE159" i="1"/>
  <c r="AF112" i="1"/>
  <c r="AG112" i="1"/>
  <c r="AH112" i="1"/>
  <c r="AB22" i="1"/>
  <c r="AB43" i="1"/>
  <c r="AF53" i="1"/>
  <c r="AG53" i="1"/>
  <c r="AH53" i="1"/>
  <c r="AE26" i="1"/>
  <c r="AC26" i="1"/>
  <c r="AD26" i="1"/>
  <c r="AB51" i="1"/>
  <c r="AG75" i="1"/>
  <c r="AH75" i="1"/>
  <c r="AF75" i="1"/>
  <c r="AH98" i="1"/>
  <c r="AF98" i="1"/>
  <c r="AG98" i="1"/>
  <c r="AC158" i="1"/>
  <c r="AD158" i="1"/>
  <c r="AE158" i="1"/>
  <c r="AF113" i="1"/>
  <c r="AH113" i="1"/>
  <c r="AG113" i="1"/>
  <c r="AG347" i="1"/>
  <c r="AH347" i="1"/>
  <c r="AF347" i="1"/>
  <c r="AC290" i="1"/>
  <c r="AD290" i="1"/>
  <c r="AE290" i="1"/>
  <c r="AE417" i="1"/>
  <c r="AC417" i="1"/>
  <c r="AD417" i="1"/>
  <c r="AB247" i="1"/>
  <c r="AE287" i="1"/>
  <c r="AD287" i="1"/>
  <c r="AC287" i="1"/>
  <c r="AC168" i="1"/>
  <c r="AD168" i="1"/>
  <c r="AE168" i="1"/>
  <c r="AD202" i="1"/>
  <c r="AE202" i="1"/>
  <c r="AC202" i="1"/>
  <c r="AH161" i="1"/>
  <c r="AF161" i="1"/>
  <c r="AG161" i="1"/>
  <c r="AE281" i="1"/>
  <c r="AC281" i="1"/>
  <c r="AD281" i="1"/>
  <c r="AH423" i="1"/>
  <c r="AF423" i="1"/>
  <c r="AG423" i="1"/>
  <c r="AG365" i="1"/>
  <c r="AF365" i="1"/>
  <c r="AH365" i="1"/>
  <c r="AG304" i="1"/>
  <c r="AH304" i="1"/>
  <c r="AF304" i="1"/>
  <c r="AB361" i="1"/>
  <c r="AG403" i="1"/>
  <c r="AH403" i="1"/>
  <c r="AF403" i="1"/>
  <c r="AB491" i="1"/>
  <c r="AD394" i="1"/>
  <c r="AE394" i="1"/>
  <c r="AC394" i="1"/>
  <c r="AC303" i="1"/>
  <c r="AD303" i="1"/>
  <c r="AE303" i="1"/>
  <c r="AH417" i="1"/>
  <c r="AF417" i="1"/>
  <c r="AG417" i="1"/>
  <c r="AE447" i="1"/>
  <c r="AD447" i="1"/>
  <c r="AC447" i="1"/>
  <c r="AE475" i="1"/>
  <c r="AD475" i="1"/>
  <c r="AC475" i="1"/>
  <c r="AD490" i="1"/>
  <c r="AE490" i="1"/>
  <c r="AC490" i="1"/>
  <c r="AG432" i="1"/>
  <c r="AF432" i="1"/>
  <c r="AH432" i="1"/>
  <c r="AE22" i="1"/>
  <c r="AC22" i="1"/>
  <c r="AD22" i="1"/>
  <c r="AG48" i="1"/>
  <c r="AH48" i="1"/>
  <c r="AF48" i="1"/>
  <c r="AD75" i="1"/>
  <c r="AE75" i="1"/>
  <c r="AC75" i="1"/>
  <c r="AD165" i="1"/>
  <c r="AE165" i="1"/>
  <c r="AC165" i="1"/>
  <c r="AG16" i="1"/>
  <c r="AH16" i="1"/>
  <c r="AF16" i="1"/>
  <c r="AC73" i="1"/>
  <c r="AD73" i="1"/>
  <c r="AE73" i="1"/>
  <c r="AG114" i="1"/>
  <c r="AF114" i="1"/>
  <c r="AH114" i="1"/>
  <c r="AH181" i="1"/>
  <c r="AF181" i="1"/>
  <c r="AG181" i="1"/>
  <c r="AD23" i="1"/>
  <c r="AE23" i="1"/>
  <c r="AC23" i="1"/>
  <c r="AC152" i="1"/>
  <c r="AE152" i="1"/>
  <c r="AD152" i="1"/>
  <c r="AH49" i="1"/>
  <c r="AF49" i="1"/>
  <c r="AG49" i="1"/>
  <c r="AC30" i="1"/>
  <c r="AD30" i="1"/>
  <c r="AE30" i="1"/>
  <c r="AG61" i="1"/>
  <c r="AF61" i="1"/>
  <c r="AH61" i="1"/>
  <c r="AC52" i="1"/>
  <c r="AE52" i="1"/>
  <c r="AD52" i="1"/>
  <c r="AB76" i="1"/>
  <c r="AC164" i="1"/>
  <c r="AD164" i="1"/>
  <c r="AE164" i="1"/>
  <c r="AG193" i="1"/>
  <c r="AH193" i="1"/>
  <c r="AF193" i="1"/>
  <c r="AH127" i="1"/>
  <c r="AF127" i="1"/>
  <c r="AG127" i="1"/>
  <c r="AE357" i="1"/>
  <c r="AC357" i="1"/>
  <c r="AD357" i="1"/>
  <c r="AH141" i="1"/>
  <c r="AF141" i="1"/>
  <c r="AG141" i="1"/>
  <c r="AH338" i="1"/>
  <c r="AF338" i="1"/>
  <c r="AG338" i="1"/>
  <c r="AH395" i="1"/>
  <c r="AF395" i="1"/>
  <c r="AG395" i="1"/>
  <c r="AC432" i="1"/>
  <c r="AD432" i="1"/>
  <c r="AE432" i="1"/>
  <c r="AF226" i="1"/>
  <c r="AG226" i="1"/>
  <c r="AH226" i="1"/>
  <c r="AC163" i="1"/>
  <c r="AD163" i="1"/>
  <c r="AE163" i="1"/>
  <c r="AF20" i="1"/>
  <c r="AG20" i="1"/>
  <c r="AH20" i="1"/>
  <c r="AF293" i="1"/>
  <c r="AG293" i="1"/>
  <c r="AH293" i="1"/>
  <c r="AD389" i="1"/>
  <c r="AC389" i="1"/>
  <c r="AE389" i="1"/>
  <c r="AC367" i="1"/>
  <c r="AD367" i="1"/>
  <c r="AE367" i="1"/>
  <c r="AC414" i="1"/>
  <c r="AE414" i="1"/>
  <c r="AD414" i="1"/>
  <c r="AC305" i="1"/>
  <c r="AD305" i="1"/>
  <c r="AE305" i="1"/>
  <c r="AC413" i="1"/>
  <c r="AD413" i="1"/>
  <c r="AE413" i="1"/>
  <c r="AG498" i="1"/>
  <c r="AH498" i="1"/>
  <c r="AF498" i="1"/>
  <c r="AC308" i="1"/>
  <c r="AE308" i="1"/>
  <c r="AD308" i="1"/>
  <c r="AH447" i="1"/>
  <c r="AF447" i="1"/>
  <c r="AG447" i="1"/>
  <c r="AG481" i="1"/>
  <c r="AF481" i="1"/>
  <c r="AH481" i="1"/>
  <c r="AG485" i="1"/>
  <c r="AH485" i="1"/>
  <c r="AF485" i="1"/>
  <c r="AG434" i="1"/>
  <c r="AF434" i="1"/>
  <c r="AH434" i="1"/>
  <c r="AE483" i="1"/>
  <c r="AC483" i="1"/>
  <c r="AD483" i="1"/>
  <c r="AM7" i="1"/>
  <c r="AG357" i="1"/>
  <c r="AH357" i="1"/>
  <c r="AF357" i="1"/>
  <c r="AG249" i="1"/>
  <c r="AH249" i="1"/>
  <c r="AF249" i="1"/>
  <c r="AF472" i="1"/>
  <c r="AH472" i="1"/>
  <c r="AG472" i="1"/>
  <c r="AF102" i="1"/>
  <c r="AH102" i="1"/>
  <c r="AG102" i="1"/>
  <c r="AD476" i="1"/>
  <c r="AC476" i="1"/>
  <c r="AE476" i="1"/>
  <c r="AF256" i="1"/>
  <c r="AG256" i="1"/>
  <c r="AH256" i="1"/>
  <c r="AH479" i="1"/>
  <c r="AG479" i="1"/>
  <c r="AF479" i="1"/>
  <c r="AG441" i="1"/>
  <c r="AH441" i="1"/>
  <c r="AF441" i="1"/>
  <c r="AE208" i="1"/>
  <c r="AD208" i="1"/>
  <c r="AC208" i="1"/>
  <c r="AF402" i="1"/>
  <c r="AG402" i="1"/>
  <c r="AH402" i="1"/>
  <c r="AF405" i="1"/>
  <c r="AG405" i="1"/>
  <c r="AH405" i="1"/>
  <c r="AD458" i="1"/>
  <c r="AE458" i="1"/>
  <c r="AC458" i="1"/>
  <c r="AH397" i="1"/>
  <c r="AF397" i="1"/>
  <c r="AG397" i="1"/>
  <c r="AF188" i="1"/>
  <c r="AH188" i="1"/>
  <c r="AG188" i="1"/>
  <c r="AD263" i="1"/>
  <c r="AC263" i="1"/>
  <c r="AE263" i="1"/>
  <c r="AD408" i="1"/>
  <c r="AC408" i="1"/>
  <c r="AE408" i="1"/>
  <c r="AD90" i="1"/>
  <c r="AE90" i="1"/>
  <c r="AC90" i="1"/>
  <c r="AF37" i="1"/>
  <c r="AG37" i="1"/>
  <c r="AH37" i="1"/>
  <c r="AD107" i="1"/>
  <c r="AC107" i="1"/>
  <c r="AE107" i="1"/>
  <c r="AC237" i="1"/>
  <c r="AD237" i="1"/>
  <c r="AE237" i="1"/>
  <c r="AG300" i="1"/>
  <c r="AH300" i="1"/>
  <c r="AF300" i="1"/>
  <c r="AC299" i="1"/>
  <c r="AD299" i="1"/>
  <c r="AE299" i="1"/>
  <c r="AC295" i="1"/>
  <c r="AD295" i="1"/>
  <c r="AE295" i="1"/>
  <c r="AE319" i="1"/>
  <c r="AC319" i="1"/>
  <c r="AD319" i="1"/>
  <c r="AD335" i="1"/>
  <c r="AC335" i="1"/>
  <c r="AE335" i="1"/>
  <c r="AE468" i="1"/>
  <c r="AD468" i="1"/>
  <c r="AC468" i="1"/>
  <c r="AG448" i="1"/>
  <c r="AH448" i="1"/>
  <c r="AF448" i="1"/>
  <c r="AC354" i="1"/>
  <c r="AE354" i="1"/>
  <c r="AD354" i="1"/>
  <c r="AF399" i="1"/>
  <c r="AG399" i="1"/>
  <c r="AH399" i="1"/>
  <c r="AF460" i="1"/>
  <c r="AG460" i="1"/>
  <c r="AH460" i="1"/>
  <c r="AH445" i="1"/>
  <c r="AF445" i="1"/>
  <c r="AG445" i="1"/>
  <c r="P93" i="15"/>
  <c r="N93" i="15"/>
  <c r="O81" i="15"/>
  <c r="L81" i="15"/>
  <c r="M81" i="15" s="1"/>
  <c r="O12" i="15"/>
  <c r="L12" i="15"/>
  <c r="M12" i="15" s="1"/>
  <c r="G518" i="15"/>
  <c r="I515" i="15"/>
  <c r="J340" i="15"/>
  <c r="E343" i="15"/>
  <c r="I340" i="15"/>
  <c r="J784" i="15"/>
  <c r="E787" i="15"/>
  <c r="I784" i="15"/>
  <c r="AE349" i="1"/>
  <c r="AC349" i="1"/>
  <c r="AD349" i="1"/>
  <c r="AH286" i="1"/>
  <c r="AF286" i="1"/>
  <c r="AG286" i="1"/>
  <c r="AD418" i="1"/>
  <c r="AE418" i="1"/>
  <c r="AC418" i="1"/>
  <c r="AF469" i="1"/>
  <c r="AG469" i="1"/>
  <c r="AH469" i="1"/>
  <c r="AG348" i="1"/>
  <c r="AH348" i="1"/>
  <c r="AF348" i="1"/>
  <c r="AH453" i="1"/>
  <c r="AF453" i="1"/>
  <c r="AG453" i="1"/>
  <c r="AG467" i="1"/>
  <c r="AH467" i="1"/>
  <c r="AF467" i="1"/>
  <c r="AF362" i="1"/>
  <c r="AG362" i="1"/>
  <c r="AH362" i="1"/>
  <c r="AF482" i="1"/>
  <c r="AH482" i="1"/>
  <c r="AG482" i="1"/>
  <c r="O34" i="15"/>
  <c r="L34" i="15"/>
  <c r="M34" i="15" s="1"/>
  <c r="P99" i="15"/>
  <c r="N99" i="15"/>
  <c r="O36" i="15"/>
  <c r="L36" i="15"/>
  <c r="M36" i="15" s="1"/>
  <c r="E640" i="15"/>
  <c r="J637" i="15"/>
  <c r="I637" i="15"/>
  <c r="AC67" i="1"/>
  <c r="AD67" i="1"/>
  <c r="AE67" i="1"/>
  <c r="AC94" i="1"/>
  <c r="AE94" i="1"/>
  <c r="AD94" i="1"/>
  <c r="AF172" i="1"/>
  <c r="AH172" i="1"/>
  <c r="AG172" i="1"/>
  <c r="AH183" i="1"/>
  <c r="AF183" i="1"/>
  <c r="AG183" i="1"/>
  <c r="AF157" i="1"/>
  <c r="AH157" i="1"/>
  <c r="AG157" i="1"/>
  <c r="AD232" i="1"/>
  <c r="AC232" i="1"/>
  <c r="AE232" i="1"/>
  <c r="AF190" i="1"/>
  <c r="AH190" i="1"/>
  <c r="AG190" i="1"/>
  <c r="AF239" i="1"/>
  <c r="AG239" i="1"/>
  <c r="AH239" i="1"/>
  <c r="AC402" i="1"/>
  <c r="AD402" i="1"/>
  <c r="AE402" i="1"/>
  <c r="AF319" i="1"/>
  <c r="AG319" i="1"/>
  <c r="AH319" i="1"/>
  <c r="AF433" i="1"/>
  <c r="AG433" i="1"/>
  <c r="AH433" i="1"/>
  <c r="AD280" i="1"/>
  <c r="AC280" i="1"/>
  <c r="AE280" i="1"/>
  <c r="AH390" i="1"/>
  <c r="AF390" i="1"/>
  <c r="AG390" i="1"/>
  <c r="AF92" i="1"/>
  <c r="AH92" i="1"/>
  <c r="AG92" i="1"/>
  <c r="AE47" i="1"/>
  <c r="AD47" i="1"/>
  <c r="AC47" i="1"/>
  <c r="AE101" i="1"/>
  <c r="AC101" i="1"/>
  <c r="AD101" i="1"/>
  <c r="AF174" i="1"/>
  <c r="AG174" i="1"/>
  <c r="AH174" i="1"/>
  <c r="AH109" i="1"/>
  <c r="AF109" i="1"/>
  <c r="AG109" i="1"/>
  <c r="AC21" i="1"/>
  <c r="AE21" i="1"/>
  <c r="AD21" i="1"/>
  <c r="AF173" i="1"/>
  <c r="AH173" i="1"/>
  <c r="AG173" i="1"/>
  <c r="AE277" i="1"/>
  <c r="AC277" i="1"/>
  <c r="AD277" i="1"/>
  <c r="AC252" i="1"/>
  <c r="AD252" i="1"/>
  <c r="AE252" i="1"/>
  <c r="AD307" i="1"/>
  <c r="AE307" i="1"/>
  <c r="AC307" i="1"/>
  <c r="AC314" i="1"/>
  <c r="AD314" i="1"/>
  <c r="AE314" i="1"/>
  <c r="AG241" i="1"/>
  <c r="AH241" i="1"/>
  <c r="AF241" i="1"/>
  <c r="AC329" i="1"/>
  <c r="AE329" i="1"/>
  <c r="AD329" i="1"/>
  <c r="AF407" i="1"/>
  <c r="AG407" i="1"/>
  <c r="AH407" i="1"/>
  <c r="AE184" i="1"/>
  <c r="AC184" i="1"/>
  <c r="AD184" i="1"/>
  <c r="AH342" i="1"/>
  <c r="AF342" i="1"/>
  <c r="AG342" i="1"/>
  <c r="AD109" i="1"/>
  <c r="AE109" i="1"/>
  <c r="AC109" i="1"/>
  <c r="AF128" i="1"/>
  <c r="AG128" i="1"/>
  <c r="AH128" i="1"/>
  <c r="AD63" i="1"/>
  <c r="AC63" i="1"/>
  <c r="AE63" i="1"/>
  <c r="AE110" i="1"/>
  <c r="AC110" i="1"/>
  <c r="AD110" i="1"/>
  <c r="AG175" i="1"/>
  <c r="AH175" i="1"/>
  <c r="AF175" i="1"/>
  <c r="AE115" i="1"/>
  <c r="AD115" i="1"/>
  <c r="AC115" i="1"/>
  <c r="AE118" i="1"/>
  <c r="AD118" i="1"/>
  <c r="AC118" i="1"/>
  <c r="AH201" i="1"/>
  <c r="AG201" i="1"/>
  <c r="AF201" i="1"/>
  <c r="AE135" i="1"/>
  <c r="AC135" i="1"/>
  <c r="AD135" i="1"/>
  <c r="AH254" i="1"/>
  <c r="AF254" i="1"/>
  <c r="AG254" i="1"/>
  <c r="AF310" i="1"/>
  <c r="AG310" i="1"/>
  <c r="AH310" i="1"/>
  <c r="AC221" i="1"/>
  <c r="AD221" i="1"/>
  <c r="AE221" i="1"/>
  <c r="AF160" i="1"/>
  <c r="AG160" i="1"/>
  <c r="AH160" i="1"/>
  <c r="AH246" i="1"/>
  <c r="AF246" i="1"/>
  <c r="AG246" i="1"/>
  <c r="AE387" i="1"/>
  <c r="AD387" i="1"/>
  <c r="AC387" i="1"/>
  <c r="AD428" i="1"/>
  <c r="AE428" i="1"/>
  <c r="AC428" i="1"/>
  <c r="AF351" i="1"/>
  <c r="AG351" i="1"/>
  <c r="AH351" i="1"/>
  <c r="AG343" i="1"/>
  <c r="AH343" i="1"/>
  <c r="AF343" i="1"/>
  <c r="AG264" i="1"/>
  <c r="AH264" i="1"/>
  <c r="AF264" i="1"/>
  <c r="AH258" i="1"/>
  <c r="AG258" i="1"/>
  <c r="AF258" i="1"/>
  <c r="AE403" i="1"/>
  <c r="AD403" i="1"/>
  <c r="AC403" i="1"/>
  <c r="AC398" i="1"/>
  <c r="AD398" i="1"/>
  <c r="AE398" i="1"/>
  <c r="P102" i="15"/>
  <c r="N102" i="15"/>
  <c r="L40" i="15"/>
  <c r="M40" i="15" s="1"/>
  <c r="O40" i="15"/>
  <c r="O28" i="15"/>
  <c r="L28" i="15"/>
  <c r="M28" i="15" s="1"/>
  <c r="L7" i="15"/>
  <c r="M7" i="15" s="1"/>
  <c r="O7" i="15"/>
  <c r="J623" i="15"/>
  <c r="E626" i="15"/>
  <c r="I623" i="15"/>
  <c r="V206" i="15"/>
  <c r="S206" i="15"/>
  <c r="G389" i="15"/>
  <c r="I386" i="15"/>
  <c r="AE181" i="15"/>
  <c r="AF152" i="1"/>
  <c r="AG152" i="1"/>
  <c r="AH152" i="1"/>
  <c r="AH259" i="1"/>
  <c r="AF259" i="1"/>
  <c r="AG259" i="1"/>
  <c r="AE390" i="1"/>
  <c r="AD390" i="1"/>
  <c r="AC390" i="1"/>
  <c r="AG267" i="1"/>
  <c r="AF267" i="1"/>
  <c r="AH267" i="1"/>
  <c r="AC331" i="1"/>
  <c r="AD331" i="1"/>
  <c r="AE331" i="1"/>
  <c r="AD336" i="1"/>
  <c r="AE336" i="1"/>
  <c r="AC336" i="1"/>
  <c r="AC431" i="1"/>
  <c r="AD431" i="1"/>
  <c r="AE431" i="1"/>
  <c r="AG427" i="1"/>
  <c r="AH427" i="1"/>
  <c r="AF427" i="1"/>
  <c r="AF416" i="1"/>
  <c r="AG416" i="1"/>
  <c r="AH416" i="1"/>
  <c r="AH406" i="1"/>
  <c r="AG406" i="1"/>
  <c r="AF406" i="1"/>
  <c r="AF484" i="1"/>
  <c r="AG484" i="1"/>
  <c r="AH484" i="1"/>
  <c r="AH421" i="1"/>
  <c r="AF421" i="1"/>
  <c r="AG421" i="1"/>
  <c r="AG187" i="1"/>
  <c r="AF187" i="1"/>
  <c r="AH187" i="1"/>
  <c r="P108" i="15"/>
  <c r="N108" i="15"/>
  <c r="O6" i="15"/>
  <c r="L6" i="15"/>
  <c r="M6" i="15" s="1"/>
  <c r="AD433" i="1"/>
  <c r="AE433" i="1"/>
  <c r="AC433" i="1"/>
  <c r="P109" i="15"/>
  <c r="N109" i="15"/>
  <c r="L22" i="15"/>
  <c r="M22" i="15" s="1"/>
  <c r="O22" i="15"/>
  <c r="AE474" i="1"/>
  <c r="AC474" i="1"/>
  <c r="AD474" i="1"/>
  <c r="E206" i="15"/>
  <c r="I203" i="15"/>
  <c r="J203" i="15"/>
  <c r="AH180" i="1"/>
  <c r="AF180" i="1"/>
  <c r="AG180" i="1"/>
  <c r="AG118" i="1"/>
  <c r="AF118" i="1"/>
  <c r="AH118" i="1"/>
  <c r="AG144" i="1"/>
  <c r="AF144" i="1"/>
  <c r="AH144" i="1"/>
  <c r="AG429" i="1"/>
  <c r="AH429" i="1"/>
  <c r="AF429" i="1"/>
  <c r="AG74" i="1"/>
  <c r="AH74" i="1"/>
  <c r="AF74" i="1"/>
  <c r="AF163" i="1"/>
  <c r="AG163" i="1"/>
  <c r="AH163" i="1"/>
  <c r="AD201" i="1"/>
  <c r="AC201" i="1"/>
  <c r="AE201" i="1"/>
  <c r="AC297" i="1"/>
  <c r="AD297" i="1"/>
  <c r="AE297" i="1"/>
  <c r="AC445" i="1"/>
  <c r="AE445" i="1"/>
  <c r="AD445" i="1"/>
  <c r="AD493" i="1"/>
  <c r="AC493" i="1"/>
  <c r="AE493" i="1"/>
  <c r="AC487" i="1"/>
  <c r="AD487" i="1"/>
  <c r="AE487" i="1"/>
  <c r="AF492" i="1"/>
  <c r="AG492" i="1"/>
  <c r="AH492" i="1"/>
  <c r="AD424" i="1"/>
  <c r="AE424" i="1"/>
  <c r="AC424" i="1"/>
  <c r="AG457" i="1"/>
  <c r="AH457" i="1"/>
  <c r="AF457" i="1"/>
  <c r="L16" i="15"/>
  <c r="M16" i="15" s="1"/>
  <c r="O16" i="15"/>
  <c r="AD472" i="1"/>
  <c r="AE472" i="1"/>
  <c r="AC472" i="1"/>
  <c r="O60" i="15"/>
  <c r="L60" i="15"/>
  <c r="M60" i="15" s="1"/>
  <c r="P112" i="15"/>
  <c r="N112" i="15"/>
  <c r="O27" i="15"/>
  <c r="L27" i="15"/>
  <c r="M27" i="15" s="1"/>
  <c r="J193" i="15"/>
  <c r="E196" i="15"/>
  <c r="I193" i="15"/>
  <c r="G911" i="15"/>
  <c r="I911" i="15" s="1"/>
  <c r="I908" i="15"/>
  <c r="AF55" i="1"/>
  <c r="AG55" i="1"/>
  <c r="AH55" i="1"/>
  <c r="AD157" i="1"/>
  <c r="AC157" i="1"/>
  <c r="AE157" i="1"/>
  <c r="AF354" i="1"/>
  <c r="AH354" i="1"/>
  <c r="AG354" i="1"/>
  <c r="AE156" i="1"/>
  <c r="AD156" i="1"/>
  <c r="AC156" i="1"/>
  <c r="AF65" i="1"/>
  <c r="AH65" i="1"/>
  <c r="AG65" i="1"/>
  <c r="AD351" i="1"/>
  <c r="AE351" i="1"/>
  <c r="AC351" i="1"/>
  <c r="AD147" i="1"/>
  <c r="AE147" i="1"/>
  <c r="AC147" i="1"/>
  <c r="AD91" i="1"/>
  <c r="AE91" i="1"/>
  <c r="AC91" i="1"/>
  <c r="AH184" i="1"/>
  <c r="AF184" i="1"/>
  <c r="AG184" i="1"/>
  <c r="AH242" i="1"/>
  <c r="AF242" i="1"/>
  <c r="AG242" i="1"/>
  <c r="AH456" i="1"/>
  <c r="AF456" i="1"/>
  <c r="AG456" i="1"/>
  <c r="AH494" i="1"/>
  <c r="AF494" i="1"/>
  <c r="AG494" i="1"/>
  <c r="AD467" i="1"/>
  <c r="AC467" i="1"/>
  <c r="AE467" i="1"/>
  <c r="O64" i="15"/>
  <c r="L64" i="15"/>
  <c r="M64" i="15" s="1"/>
  <c r="AO46" i="1"/>
  <c r="AP46" i="1" s="1"/>
  <c r="AF420" i="1"/>
  <c r="AG420" i="1"/>
  <c r="AH420" i="1"/>
  <c r="AD111" i="1"/>
  <c r="AE111" i="1"/>
  <c r="AC111" i="1"/>
  <c r="AC153" i="1"/>
  <c r="AE153" i="1"/>
  <c r="AD153" i="1"/>
  <c r="AH165" i="1"/>
  <c r="AF165" i="1"/>
  <c r="AG165" i="1"/>
  <c r="AC353" i="1"/>
  <c r="AE353" i="1"/>
  <c r="AD353" i="1"/>
  <c r="AH139" i="1"/>
  <c r="AG139" i="1"/>
  <c r="AF139" i="1"/>
  <c r="AG107" i="1"/>
  <c r="AH107" i="1"/>
  <c r="AF107" i="1"/>
  <c r="AE265" i="1"/>
  <c r="AD265" i="1"/>
  <c r="AC265" i="1"/>
  <c r="AF206" i="1"/>
  <c r="AG206" i="1"/>
  <c r="AH206" i="1"/>
  <c r="AF263" i="1"/>
  <c r="AG263" i="1"/>
  <c r="AH263" i="1"/>
  <c r="AC363" i="1"/>
  <c r="AD363" i="1"/>
  <c r="AE363" i="1"/>
  <c r="AC429" i="1"/>
  <c r="AE429" i="1"/>
  <c r="AD429" i="1"/>
  <c r="AE76" i="1"/>
  <c r="AC76" i="1"/>
  <c r="AD76" i="1"/>
  <c r="AF132" i="1"/>
  <c r="AG132" i="1"/>
  <c r="AH132" i="1"/>
  <c r="AG197" i="1"/>
  <c r="AH197" i="1"/>
  <c r="AF197" i="1"/>
  <c r="AG170" i="1"/>
  <c r="AF170" i="1"/>
  <c r="AH170" i="1"/>
  <c r="AD407" i="1"/>
  <c r="AC407" i="1"/>
  <c r="AE407" i="1"/>
  <c r="AC379" i="1"/>
  <c r="AD379" i="1"/>
  <c r="AE379" i="1"/>
  <c r="AE499" i="1"/>
  <c r="AC499" i="1"/>
  <c r="AD499" i="1"/>
  <c r="AH495" i="1"/>
  <c r="AF495" i="1"/>
  <c r="AG495" i="1"/>
  <c r="L21" i="15"/>
  <c r="M21" i="15" s="1"/>
  <c r="O21" i="15"/>
  <c r="AF488" i="1"/>
  <c r="AG488" i="1"/>
  <c r="AH488" i="1"/>
  <c r="O45" i="15"/>
  <c r="L45" i="15"/>
  <c r="M45" i="15" s="1"/>
  <c r="L66" i="15"/>
  <c r="M66" i="15" s="1"/>
  <c r="O66" i="15"/>
  <c r="AF11" i="1"/>
  <c r="AH11" i="1"/>
  <c r="AG11" i="1"/>
  <c r="AE186" i="1"/>
  <c r="AD186" i="1"/>
  <c r="AC186" i="1"/>
  <c r="AH81" i="1"/>
  <c r="AF81" i="1"/>
  <c r="AG81" i="1"/>
  <c r="AF162" i="1"/>
  <c r="AG162" i="1"/>
  <c r="AH162" i="1"/>
  <c r="AH100" i="1"/>
  <c r="AF100" i="1"/>
  <c r="AG100" i="1"/>
  <c r="AF166" i="1"/>
  <c r="AG166" i="1"/>
  <c r="AH166" i="1"/>
  <c r="AD142" i="1"/>
  <c r="AC142" i="1"/>
  <c r="AE142" i="1"/>
  <c r="AG224" i="1"/>
  <c r="AH224" i="1"/>
  <c r="AF224" i="1"/>
  <c r="AC279" i="1"/>
  <c r="AE279" i="1"/>
  <c r="AD279" i="1"/>
  <c r="AD173" i="1"/>
  <c r="AC173" i="1"/>
  <c r="AE173" i="1"/>
  <c r="AF228" i="1"/>
  <c r="AG228" i="1"/>
  <c r="AH228" i="1"/>
  <c r="AD278" i="1"/>
  <c r="AC278" i="1"/>
  <c r="AE278" i="1"/>
  <c r="AG271" i="1"/>
  <c r="AF271" i="1"/>
  <c r="AH271" i="1"/>
  <c r="AH414" i="1"/>
  <c r="AG414" i="1"/>
  <c r="AF414" i="1"/>
  <c r="AF291" i="1"/>
  <c r="AH291" i="1"/>
  <c r="AG291" i="1"/>
  <c r="AE194" i="1"/>
  <c r="AC194" i="1"/>
  <c r="AD194" i="1"/>
  <c r="AC231" i="1"/>
  <c r="AD231" i="1"/>
  <c r="AE231" i="1"/>
  <c r="AE463" i="1"/>
  <c r="AD463" i="1"/>
  <c r="AC463" i="1"/>
  <c r="AF437" i="1"/>
  <c r="AG437" i="1"/>
  <c r="AH437" i="1"/>
  <c r="AD446" i="1"/>
  <c r="AE446" i="1"/>
  <c r="AC446" i="1"/>
  <c r="AD435" i="1"/>
  <c r="AE435" i="1"/>
  <c r="AC435" i="1"/>
  <c r="O70" i="15"/>
  <c r="L70" i="15"/>
  <c r="M70" i="15" s="1"/>
  <c r="O25" i="15"/>
  <c r="L25" i="15"/>
  <c r="M25" i="15" s="1"/>
  <c r="AG449" i="1"/>
  <c r="AH449" i="1"/>
  <c r="AF449" i="1"/>
  <c r="O51" i="15"/>
  <c r="L51" i="15"/>
  <c r="M51" i="15" s="1"/>
  <c r="AD501" i="1"/>
  <c r="AE501" i="1"/>
  <c r="AC501" i="1"/>
  <c r="L72" i="15"/>
  <c r="M72" i="15" s="1"/>
  <c r="O72" i="15"/>
  <c r="AL2" i="1"/>
  <c r="AK2" i="1"/>
  <c r="AN2" i="1" s="1"/>
  <c r="G965" i="15"/>
  <c r="I962" i="15"/>
  <c r="J934" i="15"/>
  <c r="E937" i="15"/>
  <c r="I934" i="15"/>
  <c r="AE71" i="1"/>
  <c r="AC71" i="1"/>
  <c r="AD71" i="1"/>
  <c r="AH135" i="1"/>
  <c r="AF135" i="1"/>
  <c r="AG135" i="1"/>
  <c r="AD224" i="1"/>
  <c r="AC224" i="1"/>
  <c r="AE224" i="1"/>
  <c r="AF251" i="1"/>
  <c r="AH251" i="1"/>
  <c r="AG251" i="1"/>
  <c r="AE238" i="1"/>
  <c r="AC238" i="1"/>
  <c r="AD238" i="1"/>
  <c r="AF72" i="1"/>
  <c r="AG72" i="1"/>
  <c r="AH72" i="1"/>
  <c r="AE127" i="1"/>
  <c r="AC127" i="1"/>
  <c r="AD127" i="1"/>
  <c r="AE178" i="1"/>
  <c r="AD178" i="1"/>
  <c r="AC178" i="1"/>
  <c r="AH169" i="1"/>
  <c r="AF169" i="1"/>
  <c r="AG169" i="1"/>
  <c r="AF428" i="1"/>
  <c r="AG428" i="1"/>
  <c r="AH428" i="1"/>
  <c r="AD365" i="1"/>
  <c r="AC365" i="1"/>
  <c r="AE365" i="1"/>
  <c r="AE484" i="1"/>
  <c r="AC484" i="1"/>
  <c r="AD484" i="1"/>
  <c r="AE143" i="1"/>
  <c r="AC143" i="1"/>
  <c r="AD143" i="1"/>
  <c r="AC128" i="1"/>
  <c r="AE128" i="1"/>
  <c r="AD128" i="1"/>
  <c r="AH265" i="1"/>
  <c r="AF265" i="1"/>
  <c r="AG265" i="1"/>
  <c r="AH212" i="1"/>
  <c r="AF212" i="1"/>
  <c r="AG212" i="1"/>
  <c r="AF279" i="1"/>
  <c r="AG279" i="1"/>
  <c r="AH279" i="1"/>
  <c r="AC229" i="1"/>
  <c r="AE229" i="1"/>
  <c r="AD229" i="1"/>
  <c r="AD372" i="1"/>
  <c r="AC372" i="1"/>
  <c r="AE372" i="1"/>
  <c r="AE495" i="1"/>
  <c r="AC495" i="1"/>
  <c r="AD495" i="1"/>
  <c r="AH34" i="1"/>
  <c r="AF34" i="1"/>
  <c r="AG34" i="1"/>
  <c r="AH35" i="1"/>
  <c r="AF35" i="1"/>
  <c r="AG35" i="1"/>
  <c r="AH18" i="1"/>
  <c r="AG18" i="1"/>
  <c r="AF18" i="1"/>
  <c r="AG89" i="1"/>
  <c r="AF89" i="1"/>
  <c r="AH89" i="1"/>
  <c r="AE170" i="1"/>
  <c r="AD170" i="1"/>
  <c r="AC170" i="1"/>
  <c r="AG104" i="1"/>
  <c r="AF104" i="1"/>
  <c r="AH104" i="1"/>
  <c r="AH171" i="1"/>
  <c r="AF171" i="1"/>
  <c r="AG171" i="1"/>
  <c r="AF148" i="1"/>
  <c r="AH148" i="1"/>
  <c r="AG148" i="1"/>
  <c r="AH189" i="1"/>
  <c r="AF189" i="1"/>
  <c r="AG189" i="1"/>
  <c r="AH229" i="1"/>
  <c r="AF229" i="1"/>
  <c r="AG229" i="1"/>
  <c r="AF299" i="1"/>
  <c r="AG299" i="1"/>
  <c r="AH299" i="1"/>
  <c r="AE188" i="1"/>
  <c r="AD188" i="1"/>
  <c r="AC188" i="1"/>
  <c r="AF276" i="1"/>
  <c r="AG276" i="1"/>
  <c r="AH276" i="1"/>
  <c r="AD235" i="1"/>
  <c r="AE235" i="1"/>
  <c r="AC235" i="1"/>
  <c r="AE292" i="1"/>
  <c r="AD292" i="1"/>
  <c r="AC292" i="1"/>
  <c r="AC302" i="1"/>
  <c r="AE302" i="1"/>
  <c r="AD302" i="1"/>
  <c r="AH418" i="1"/>
  <c r="AF418" i="1"/>
  <c r="AG418" i="1"/>
  <c r="AE312" i="1"/>
  <c r="AC312" i="1"/>
  <c r="AD312" i="1"/>
  <c r="AF324" i="1"/>
  <c r="AG324" i="1"/>
  <c r="AH324" i="1"/>
  <c r="AG464" i="1"/>
  <c r="AH464" i="1"/>
  <c r="AF464" i="1"/>
  <c r="AD461" i="1"/>
  <c r="AE461" i="1"/>
  <c r="AC461" i="1"/>
  <c r="AH446" i="1"/>
  <c r="AG446" i="1"/>
  <c r="AF446" i="1"/>
  <c r="AE347" i="1"/>
  <c r="AD347" i="1"/>
  <c r="AC347" i="1"/>
  <c r="AG450" i="1"/>
  <c r="AH450" i="1"/>
  <c r="AF450" i="1"/>
  <c r="AD440" i="1"/>
  <c r="AE440" i="1"/>
  <c r="AC440" i="1"/>
  <c r="P88" i="15"/>
  <c r="N88" i="15"/>
  <c r="L76" i="15"/>
  <c r="M76" i="15" s="1"/>
  <c r="O76" i="15"/>
  <c r="L30" i="15"/>
  <c r="M30" i="15" s="1"/>
  <c r="O30" i="15"/>
  <c r="P90" i="15"/>
  <c r="N90" i="15"/>
  <c r="L82" i="15"/>
  <c r="M82" i="15" s="1"/>
  <c r="O82" i="15"/>
  <c r="J496" i="15"/>
  <c r="E499" i="15"/>
  <c r="I496" i="15"/>
  <c r="AL26" i="1" l="1"/>
  <c r="AL13" i="1"/>
  <c r="AK13" i="1"/>
  <c r="AN13" i="1" s="1"/>
  <c r="AF39" i="1"/>
  <c r="AG39" i="1"/>
  <c r="AH39" i="1"/>
  <c r="AF103" i="1"/>
  <c r="AG103" i="1"/>
  <c r="AH103" i="1"/>
  <c r="AN3" i="1"/>
  <c r="AF221" i="1"/>
  <c r="AG221" i="1"/>
  <c r="AH221" i="1"/>
  <c r="AK17" i="1"/>
  <c r="AL17" i="1"/>
  <c r="AN17" i="1" s="1"/>
  <c r="AG236" i="1"/>
  <c r="AH236" i="1"/>
  <c r="AF236" i="1"/>
  <c r="AG478" i="1"/>
  <c r="AH478" i="1"/>
  <c r="AF478" i="1"/>
  <c r="AK29" i="1"/>
  <c r="AL29" i="1"/>
  <c r="AH430" i="1"/>
  <c r="AF430" i="1"/>
  <c r="AG430" i="1"/>
  <c r="AF477" i="1"/>
  <c r="AG477" i="1"/>
  <c r="AH477" i="1"/>
  <c r="AF475" i="1"/>
  <c r="AH475" i="1"/>
  <c r="AG475" i="1"/>
  <c r="AJ51" i="1"/>
  <c r="AM51" i="1" s="1"/>
  <c r="AI51" i="1"/>
  <c r="AM8" i="1"/>
  <c r="AL42" i="1"/>
  <c r="AK42" i="1"/>
  <c r="AN42" i="1" s="1"/>
  <c r="AK10" i="1"/>
  <c r="AN10" i="1" s="1"/>
  <c r="AL10" i="1"/>
  <c r="AF230" i="1"/>
  <c r="AG230" i="1"/>
  <c r="AH230" i="1"/>
  <c r="AI14" i="1"/>
  <c r="AJ14" i="1"/>
  <c r="AM14" i="1" s="1"/>
  <c r="AI4" i="1"/>
  <c r="AJ4" i="1"/>
  <c r="AM4" i="1" s="1"/>
  <c r="AJ15" i="1"/>
  <c r="AM15" i="1" s="1"/>
  <c r="AI15" i="1"/>
  <c r="AN4" i="1"/>
  <c r="AG409" i="1"/>
  <c r="AH409" i="1"/>
  <c r="AF409" i="1"/>
  <c r="AJ10" i="1"/>
  <c r="AI10" i="1"/>
  <c r="AJ29" i="1"/>
  <c r="AM29" i="1" s="1"/>
  <c r="AI29" i="1"/>
  <c r="AH301" i="1"/>
  <c r="AF301" i="1"/>
  <c r="AG301" i="1"/>
  <c r="AG398" i="1"/>
  <c r="AF398" i="1"/>
  <c r="AH398" i="1"/>
  <c r="AO7" i="1"/>
  <c r="AP7" i="1" s="1"/>
  <c r="AH76" i="1"/>
  <c r="AG76" i="1"/>
  <c r="AF76" i="1"/>
  <c r="AJ23" i="1"/>
  <c r="AI23" i="1"/>
  <c r="AI25" i="1"/>
  <c r="AJ25" i="1"/>
  <c r="AH79" i="1"/>
  <c r="AF79" i="1"/>
  <c r="AG79" i="1"/>
  <c r="AJ2" i="1"/>
  <c r="AI2" i="1"/>
  <c r="AL33" i="1"/>
  <c r="AK33" i="1"/>
  <c r="AH177" i="1"/>
  <c r="AG177" i="1"/>
  <c r="AF177" i="1"/>
  <c r="AK26" i="1"/>
  <c r="AL45" i="1"/>
  <c r="AK45" i="1"/>
  <c r="AK20" i="1"/>
  <c r="AL20" i="1"/>
  <c r="AI30" i="1"/>
  <c r="AJ30" i="1"/>
  <c r="AI22" i="1"/>
  <c r="AJ22" i="1"/>
  <c r="AF491" i="1"/>
  <c r="AH491" i="1"/>
  <c r="AG491" i="1"/>
  <c r="AJ35" i="1"/>
  <c r="AI35" i="1"/>
  <c r="AK21" i="1"/>
  <c r="AL21" i="1"/>
  <c r="AJ16" i="1"/>
  <c r="AI16" i="1"/>
  <c r="AL24" i="1"/>
  <c r="AK24" i="1"/>
  <c r="AK41" i="1"/>
  <c r="AL41" i="1"/>
  <c r="AL8" i="1"/>
  <c r="AK8" i="1"/>
  <c r="AJ33" i="1"/>
  <c r="AI33" i="1"/>
  <c r="AK28" i="1"/>
  <c r="AL28" i="1"/>
  <c r="AL27" i="1"/>
  <c r="AK27" i="1"/>
  <c r="AK50" i="1"/>
  <c r="AL50" i="1"/>
  <c r="AI43" i="1"/>
  <c r="AJ43" i="1"/>
  <c r="AI38" i="1"/>
  <c r="AJ38" i="1"/>
  <c r="AL14" i="1"/>
  <c r="AK14" i="1"/>
  <c r="AN14" i="1" s="1"/>
  <c r="AJ20" i="1"/>
  <c r="AI20" i="1"/>
  <c r="AI44" i="1"/>
  <c r="AJ44" i="1"/>
  <c r="AI11" i="1"/>
  <c r="AJ11" i="1"/>
  <c r="AL49" i="1"/>
  <c r="AK49" i="1"/>
  <c r="AN49" i="1" s="1"/>
  <c r="AG43" i="1"/>
  <c r="AH43" i="1"/>
  <c r="AF43" i="1"/>
  <c r="AF68" i="1"/>
  <c r="AG68" i="1"/>
  <c r="AH68" i="1"/>
  <c r="AJ19" i="1"/>
  <c r="AI19" i="1"/>
  <c r="AJ13" i="1"/>
  <c r="AI13" i="1"/>
  <c r="AL5" i="1"/>
  <c r="AK5" i="1"/>
  <c r="AJ31" i="1"/>
  <c r="AI31" i="1"/>
  <c r="AL40" i="1"/>
  <c r="AK40" i="1"/>
  <c r="AN40" i="1" s="1"/>
  <c r="AL16" i="1"/>
  <c r="AK16" i="1"/>
  <c r="AH22" i="1"/>
  <c r="AF22" i="1"/>
  <c r="AG22" i="1"/>
  <c r="AF47" i="1"/>
  <c r="AG47" i="1"/>
  <c r="AH47" i="1"/>
  <c r="AK36" i="1"/>
  <c r="AN36" i="1" s="1"/>
  <c r="AL36" i="1"/>
  <c r="AI50" i="1"/>
  <c r="AJ50" i="1"/>
  <c r="AJ9" i="1"/>
  <c r="AI9" i="1"/>
  <c r="AI36" i="1"/>
  <c r="AJ36" i="1"/>
  <c r="AM36" i="1" s="1"/>
  <c r="AG358" i="1"/>
  <c r="AH358" i="1"/>
  <c r="AF358" i="1"/>
  <c r="AJ32" i="1"/>
  <c r="AI32" i="1"/>
  <c r="AI17" i="1"/>
  <c r="AJ17" i="1"/>
  <c r="AI27" i="1"/>
  <c r="AJ27" i="1"/>
  <c r="AL9" i="1"/>
  <c r="AK9" i="1"/>
  <c r="AN9" i="1" s="1"/>
  <c r="AF51" i="1"/>
  <c r="AG51" i="1"/>
  <c r="AH51" i="1"/>
  <c r="AI49" i="1"/>
  <c r="AJ49" i="1"/>
  <c r="AM49" i="1" s="1"/>
  <c r="AK15" i="1"/>
  <c r="AN15" i="1" s="1"/>
  <c r="AL15" i="1"/>
  <c r="AK48" i="1"/>
  <c r="AL48" i="1"/>
  <c r="AN48" i="1" s="1"/>
  <c r="AG361" i="1"/>
  <c r="AF361" i="1"/>
  <c r="AH361" i="1"/>
  <c r="AN32" i="1"/>
  <c r="AF155" i="1"/>
  <c r="AH155" i="1"/>
  <c r="AG155" i="1"/>
  <c r="AL25" i="1"/>
  <c r="AK25" i="1"/>
  <c r="AF120" i="1"/>
  <c r="AG120" i="1"/>
  <c r="AH120" i="1"/>
  <c r="AG96" i="1"/>
  <c r="AH96" i="1"/>
  <c r="AF96" i="1"/>
  <c r="AL6" i="1"/>
  <c r="AK6" i="1"/>
  <c r="AG367" i="1"/>
  <c r="AH367" i="1"/>
  <c r="AF367" i="1"/>
  <c r="AJ37" i="1"/>
  <c r="AM37" i="1" s="1"/>
  <c r="AI37" i="1"/>
  <c r="AG247" i="1"/>
  <c r="AF247" i="1"/>
  <c r="AH247" i="1"/>
  <c r="AJ26" i="1"/>
  <c r="AI26" i="1"/>
  <c r="AK44" i="1"/>
  <c r="AN44" i="1" s="1"/>
  <c r="AL44" i="1"/>
  <c r="AK31" i="1"/>
  <c r="AL31" i="1"/>
  <c r="AJ3" i="1"/>
  <c r="AI3" i="1"/>
  <c r="AL12" i="1"/>
  <c r="AK12" i="1"/>
  <c r="AI39" i="1"/>
  <c r="AJ39" i="1"/>
  <c r="AM39" i="1" s="1"/>
  <c r="AK30" i="1"/>
  <c r="AL30" i="1"/>
  <c r="E790" i="15"/>
  <c r="I787" i="15"/>
  <c r="J787" i="15"/>
  <c r="G521" i="15"/>
  <c r="I518" i="15"/>
  <c r="AR46" i="1"/>
  <c r="AS46" i="1"/>
  <c r="AQ46" i="1"/>
  <c r="E940" i="15"/>
  <c r="J937" i="15"/>
  <c r="I937" i="15"/>
  <c r="I196" i="15"/>
  <c r="J196" i="15"/>
  <c r="E199" i="15"/>
  <c r="G392" i="15"/>
  <c r="I389" i="15"/>
  <c r="AI21" i="1"/>
  <c r="AJ21" i="1"/>
  <c r="G968" i="15"/>
  <c r="I965" i="15"/>
  <c r="E629" i="15"/>
  <c r="J626" i="15"/>
  <c r="I626" i="15"/>
  <c r="AK34" i="1"/>
  <c r="AL34" i="1"/>
  <c r="AK18" i="1"/>
  <c r="AL18" i="1"/>
  <c r="J206" i="15"/>
  <c r="E209" i="15"/>
  <c r="I206" i="15"/>
  <c r="I343" i="15"/>
  <c r="J343" i="15"/>
  <c r="E346" i="15"/>
  <c r="AK37" i="1"/>
  <c r="AL37" i="1"/>
  <c r="AK35" i="1"/>
  <c r="AL35" i="1"/>
  <c r="J499" i="15"/>
  <c r="E502" i="15"/>
  <c r="I499" i="15"/>
  <c r="AJ47" i="1"/>
  <c r="AI47" i="1"/>
  <c r="J640" i="15"/>
  <c r="I640" i="15"/>
  <c r="E643" i="15"/>
  <c r="AK11" i="1"/>
  <c r="AL11" i="1"/>
  <c r="AN50" i="1" l="1"/>
  <c r="AN21" i="1"/>
  <c r="AM30" i="1"/>
  <c r="AN27" i="1"/>
  <c r="AM25" i="1"/>
  <c r="AN29" i="1"/>
  <c r="AO29" i="1" s="1"/>
  <c r="AN18" i="1"/>
  <c r="AN20" i="1"/>
  <c r="AM10" i="1"/>
  <c r="AO10" i="1" s="1"/>
  <c r="AO42" i="1"/>
  <c r="AQ42" i="1"/>
  <c r="AN28" i="1"/>
  <c r="AO28" i="1" s="1"/>
  <c r="AQ28" i="1" s="1"/>
  <c r="AL39" i="1"/>
  <c r="AK39" i="1"/>
  <c r="AN31" i="1"/>
  <c r="AM32" i="1"/>
  <c r="AM23" i="1"/>
  <c r="AO23" i="1" s="1"/>
  <c r="AP23" i="1" s="1"/>
  <c r="AS23" i="1" s="1"/>
  <c r="AN30" i="1"/>
  <c r="AN16" i="1"/>
  <c r="AM44" i="1"/>
  <c r="AM33" i="1"/>
  <c r="AM16" i="1"/>
  <c r="AO16" i="1" s="1"/>
  <c r="AM22" i="1"/>
  <c r="AN26" i="1"/>
  <c r="AN37" i="1"/>
  <c r="AM3" i="1"/>
  <c r="AO4" i="1"/>
  <c r="AQ4" i="1" s="1"/>
  <c r="AO32" i="1"/>
  <c r="AP32" i="1"/>
  <c r="AR32" i="1" s="1"/>
  <c r="AM50" i="1"/>
  <c r="AM31" i="1"/>
  <c r="AO31" i="1" s="1"/>
  <c r="AO14" i="1"/>
  <c r="AQ14" i="1"/>
  <c r="AQ7" i="1"/>
  <c r="AR7" i="1"/>
  <c r="AS7" i="1"/>
  <c r="AL22" i="1"/>
  <c r="AK22" i="1"/>
  <c r="AN22" i="1" s="1"/>
  <c r="AN5" i="1"/>
  <c r="AM11" i="1"/>
  <c r="AN41" i="1"/>
  <c r="AM35" i="1"/>
  <c r="AN33" i="1"/>
  <c r="AN12" i="1"/>
  <c r="AO15" i="1"/>
  <c r="AQ15" i="1"/>
  <c r="AM27" i="1"/>
  <c r="AL43" i="1"/>
  <c r="AK43" i="1"/>
  <c r="AN43" i="1" s="1"/>
  <c r="AM38" i="1"/>
  <c r="AN24" i="1"/>
  <c r="AO48" i="1"/>
  <c r="AQ48" i="1" s="1"/>
  <c r="AQ32" i="1"/>
  <c r="AO49" i="1"/>
  <c r="AQ49" i="1" s="1"/>
  <c r="AP49" i="1"/>
  <c r="AO36" i="1"/>
  <c r="AN45" i="1"/>
  <c r="AO30" i="1"/>
  <c r="AM17" i="1"/>
  <c r="AM13" i="1"/>
  <c r="AM43" i="1"/>
  <c r="AM2" i="1"/>
  <c r="AO2" i="1" s="1"/>
  <c r="AR2" i="1" s="1"/>
  <c r="AK51" i="1"/>
  <c r="AL51" i="1"/>
  <c r="AL47" i="1"/>
  <c r="AK47" i="1"/>
  <c r="AO3" i="1"/>
  <c r="AP3" i="1"/>
  <c r="AR3" i="1" s="1"/>
  <c r="AO40" i="1"/>
  <c r="AO44" i="1"/>
  <c r="AP44" i="1"/>
  <c r="AN11" i="1"/>
  <c r="AO11" i="1" s="1"/>
  <c r="AM26" i="1"/>
  <c r="AQ10" i="1"/>
  <c r="AM21" i="1"/>
  <c r="AO21" i="1" s="1"/>
  <c r="AP21" i="1" s="1"/>
  <c r="AN6" i="1"/>
  <c r="AN25" i="1"/>
  <c r="AM9" i="1"/>
  <c r="AM19" i="1"/>
  <c r="AP10" i="1"/>
  <c r="AR10" i="1" s="1"/>
  <c r="AM20" i="1"/>
  <c r="AN8" i="1"/>
  <c r="AO8" i="1" s="1"/>
  <c r="J629" i="15"/>
  <c r="E632" i="15"/>
  <c r="I629" i="15"/>
  <c r="G524" i="15"/>
  <c r="I521" i="15"/>
  <c r="AP2" i="1"/>
  <c r="AS2" i="1" s="1"/>
  <c r="AQ2" i="1"/>
  <c r="I209" i="15"/>
  <c r="J209" i="15"/>
  <c r="E212" i="15"/>
  <c r="AO37" i="1"/>
  <c r="AO18" i="1"/>
  <c r="J940" i="15"/>
  <c r="E943" i="15"/>
  <c r="I940" i="15"/>
  <c r="J199" i="15"/>
  <c r="E202" i="15"/>
  <c r="I199" i="15"/>
  <c r="AM47" i="1"/>
  <c r="AN35" i="1"/>
  <c r="E646" i="15"/>
  <c r="J643" i="15"/>
  <c r="I643" i="15"/>
  <c r="J346" i="15"/>
  <c r="I346" i="15"/>
  <c r="E349" i="15"/>
  <c r="AP31" i="1"/>
  <c r="AS31" i="1" s="1"/>
  <c r="AR31" i="1"/>
  <c r="G971" i="15"/>
  <c r="I968" i="15"/>
  <c r="I502" i="15"/>
  <c r="J502" i="15"/>
  <c r="E505" i="15"/>
  <c r="AN34" i="1"/>
  <c r="G395" i="15"/>
  <c r="I392" i="15"/>
  <c r="AQ31" i="1"/>
  <c r="E793" i="15"/>
  <c r="J790" i="15"/>
  <c r="I790" i="15"/>
  <c r="AQ29" i="1" l="1"/>
  <c r="AR29" i="1"/>
  <c r="AP29" i="1"/>
  <c r="AS29" i="1" s="1"/>
  <c r="AQ16" i="1"/>
  <c r="AS4" i="1"/>
  <c r="AP42" i="1"/>
  <c r="AS42" i="1" s="1"/>
  <c r="AP4" i="1"/>
  <c r="AN39" i="1"/>
  <c r="AO39" i="1" s="1"/>
  <c r="AP39" i="1" s="1"/>
  <c r="AS39" i="1" s="1"/>
  <c r="AN51" i="1"/>
  <c r="AQ51" i="1" s="1"/>
  <c r="AR4" i="1"/>
  <c r="AO26" i="1"/>
  <c r="AP26" i="1"/>
  <c r="AO43" i="1"/>
  <c r="AQ43" i="1" s="1"/>
  <c r="AO27" i="1"/>
  <c r="AP27" i="1" s="1"/>
  <c r="AO5" i="1"/>
  <c r="AQ5" i="1" s="1"/>
  <c r="AQ8" i="1"/>
  <c r="AP8" i="1"/>
  <c r="AR8" i="1" s="1"/>
  <c r="AS10" i="1"/>
  <c r="AS3" i="1"/>
  <c r="AQ3" i="1"/>
  <c r="AO13" i="1"/>
  <c r="AP13" i="1" s="1"/>
  <c r="AS13" i="1" s="1"/>
  <c r="AP48" i="1"/>
  <c r="AR48" i="1" s="1"/>
  <c r="AS48" i="1"/>
  <c r="AO22" i="1"/>
  <c r="AQ22" i="1"/>
  <c r="AP14" i="1"/>
  <c r="AR14" i="1" s="1"/>
  <c r="AS32" i="1"/>
  <c r="AO20" i="1"/>
  <c r="AP16" i="1"/>
  <c r="AS16" i="1" s="1"/>
  <c r="AR16" i="1"/>
  <c r="AN47" i="1"/>
  <c r="AO47" i="1" s="1"/>
  <c r="AP47" i="1" s="1"/>
  <c r="AO17" i="1"/>
  <c r="AP36" i="1"/>
  <c r="AS36" i="1" s="1"/>
  <c r="AP15" i="1"/>
  <c r="AS15" i="1" s="1"/>
  <c r="AO12" i="1"/>
  <c r="AQ12" i="1"/>
  <c r="AO50" i="1"/>
  <c r="AP50" i="1" s="1"/>
  <c r="AS50" i="1" s="1"/>
  <c r="AO38" i="1"/>
  <c r="AP38" i="1"/>
  <c r="AS38" i="1" s="1"/>
  <c r="AO24" i="1"/>
  <c r="AQ24" i="1"/>
  <c r="AP30" i="1"/>
  <c r="AR30" i="1" s="1"/>
  <c r="AO33" i="1"/>
  <c r="AQ33" i="1" s="1"/>
  <c r="AO9" i="1"/>
  <c r="AR44" i="1"/>
  <c r="AS44" i="1"/>
  <c r="AQ23" i="1"/>
  <c r="AR23" i="1"/>
  <c r="AR49" i="1"/>
  <c r="AS49" i="1"/>
  <c r="AP40" i="1"/>
  <c r="AR40" i="1"/>
  <c r="AS40" i="1"/>
  <c r="AQ30" i="1"/>
  <c r="AO45" i="1"/>
  <c r="AQ45" i="1"/>
  <c r="AO41" i="1"/>
  <c r="AQ41" i="1" s="1"/>
  <c r="AO25" i="1"/>
  <c r="AQ39" i="1"/>
  <c r="AR39" i="1"/>
  <c r="AO6" i="1"/>
  <c r="AQ6" i="1" s="1"/>
  <c r="AQ40" i="1"/>
  <c r="AQ44" i="1"/>
  <c r="AQ36" i="1"/>
  <c r="AO51" i="1"/>
  <c r="AO19" i="1"/>
  <c r="AP19" i="1" s="1"/>
  <c r="AR19" i="1" s="1"/>
  <c r="AP28" i="1"/>
  <c r="AR28" i="1" s="1"/>
  <c r="AS28" i="1"/>
  <c r="I202" i="15"/>
  <c r="J202" i="15"/>
  <c r="E205" i="15"/>
  <c r="AP37" i="1"/>
  <c r="AS37" i="1" s="1"/>
  <c r="AP11" i="1"/>
  <c r="AS11" i="1" s="1"/>
  <c r="E635" i="15"/>
  <c r="J632" i="15"/>
  <c r="I632" i="15"/>
  <c r="J212" i="15"/>
  <c r="I212" i="15"/>
  <c r="E215" i="15"/>
  <c r="J943" i="15"/>
  <c r="I943" i="15"/>
  <c r="E946" i="15"/>
  <c r="AO35" i="1"/>
  <c r="AP18" i="1"/>
  <c r="AS18" i="1" s="1"/>
  <c r="AO34" i="1"/>
  <c r="AQ18" i="1"/>
  <c r="AR21" i="1"/>
  <c r="AS21" i="1"/>
  <c r="AQ21" i="1"/>
  <c r="AQ11" i="1"/>
  <c r="J793" i="15"/>
  <c r="E796" i="15"/>
  <c r="I793" i="15"/>
  <c r="G974" i="15"/>
  <c r="I971" i="15"/>
  <c r="E649" i="15"/>
  <c r="I646" i="15"/>
  <c r="J646" i="15"/>
  <c r="G527" i="15"/>
  <c r="I524" i="15"/>
  <c r="G398" i="15"/>
  <c r="I395" i="15"/>
  <c r="I505" i="15"/>
  <c r="E508" i="15"/>
  <c r="J505" i="15"/>
  <c r="E352" i="15"/>
  <c r="I349" i="15"/>
  <c r="J349" i="15"/>
  <c r="AQ37" i="1"/>
  <c r="AS30" i="1" l="1"/>
  <c r="AP43" i="1"/>
  <c r="AR43" i="1" s="1"/>
  <c r="AR42" i="1"/>
  <c r="AS14" i="1"/>
  <c r="AQ9" i="1"/>
  <c r="AQ20" i="1"/>
  <c r="AR36" i="1"/>
  <c r="AQ38" i="1"/>
  <c r="AR38" i="1"/>
  <c r="AQ17" i="1"/>
  <c r="AR13" i="1"/>
  <c r="AQ13" i="1"/>
  <c r="AP45" i="1"/>
  <c r="AR45" i="1" s="1"/>
  <c r="AS45" i="1"/>
  <c r="AP33" i="1"/>
  <c r="AS33" i="1" s="1"/>
  <c r="AP17" i="1"/>
  <c r="AS17" i="1" s="1"/>
  <c r="AQ27" i="1"/>
  <c r="AS27" i="1"/>
  <c r="AR27" i="1"/>
  <c r="AQ19" i="1"/>
  <c r="AS19" i="1"/>
  <c r="AP6" i="1"/>
  <c r="AS6" i="1" s="1"/>
  <c r="AR50" i="1"/>
  <c r="AQ50" i="1"/>
  <c r="AP12" i="1"/>
  <c r="AR12" i="1" s="1"/>
  <c r="AS12" i="1"/>
  <c r="AP22" i="1"/>
  <c r="AR22" i="1" s="1"/>
  <c r="AP51" i="1"/>
  <c r="AR51" i="1" s="1"/>
  <c r="AS51" i="1"/>
  <c r="AP25" i="1"/>
  <c r="AS25" i="1" s="1"/>
  <c r="AS8" i="1"/>
  <c r="AQ25" i="1"/>
  <c r="AP9" i="1"/>
  <c r="AS9" i="1" s="1"/>
  <c r="AP24" i="1"/>
  <c r="AR24" i="1" s="1"/>
  <c r="AS24" i="1"/>
  <c r="AR15" i="1"/>
  <c r="AP20" i="1"/>
  <c r="AR20" i="1" s="1"/>
  <c r="AQ26" i="1"/>
  <c r="AS26" i="1"/>
  <c r="AR26" i="1"/>
  <c r="AP5" i="1"/>
  <c r="AS5" i="1" s="1"/>
  <c r="AR5" i="1"/>
  <c r="AP41" i="1"/>
  <c r="AS41" i="1" s="1"/>
  <c r="AR18" i="1"/>
  <c r="AP35" i="1"/>
  <c r="AR35" i="1" s="1"/>
  <c r="AS35" i="1"/>
  <c r="G401" i="15"/>
  <c r="I398" i="15"/>
  <c r="AQ35" i="1"/>
  <c r="J205" i="15"/>
  <c r="I205" i="15"/>
  <c r="E208" i="15"/>
  <c r="I352" i="15"/>
  <c r="J352" i="15"/>
  <c r="E355" i="15"/>
  <c r="AP34" i="1"/>
  <c r="AR34" i="1"/>
  <c r="AS34" i="1"/>
  <c r="E218" i="15"/>
  <c r="I215" i="15"/>
  <c r="J215" i="15"/>
  <c r="I649" i="15"/>
  <c r="E652" i="15"/>
  <c r="J649" i="15"/>
  <c r="J796" i="15"/>
  <c r="E799" i="15"/>
  <c r="I796" i="15"/>
  <c r="AR47" i="1"/>
  <c r="AS47" i="1"/>
  <c r="AQ47" i="1"/>
  <c r="J946" i="15"/>
  <c r="I946" i="15"/>
  <c r="E949" i="15"/>
  <c r="E638" i="15"/>
  <c r="J635" i="15"/>
  <c r="I635" i="15"/>
  <c r="AR11" i="1"/>
  <c r="J508" i="15"/>
  <c r="E511" i="15"/>
  <c r="I508" i="15"/>
  <c r="AR37" i="1"/>
  <c r="G977" i="15"/>
  <c r="I974" i="15"/>
  <c r="G530" i="15"/>
  <c r="I527" i="15"/>
  <c r="AQ34" i="1"/>
  <c r="AR17" i="1" l="1"/>
  <c r="AR6" i="1"/>
  <c r="AS43" i="1"/>
  <c r="AR25" i="1"/>
  <c r="AR41" i="1"/>
  <c r="AS22" i="1"/>
  <c r="AR33" i="1"/>
  <c r="AR9" i="1"/>
  <c r="AS20" i="1"/>
  <c r="E358" i="15"/>
  <c r="I355" i="15"/>
  <c r="J355" i="15"/>
  <c r="J218" i="15"/>
  <c r="E221" i="15"/>
  <c r="I218" i="15"/>
  <c r="G980" i="15"/>
  <c r="I977" i="15"/>
  <c r="J638" i="15"/>
  <c r="E641" i="15"/>
  <c r="I638" i="15"/>
  <c r="E802" i="15"/>
  <c r="J799" i="15"/>
  <c r="I799" i="15"/>
  <c r="J949" i="15"/>
  <c r="I949" i="15"/>
  <c r="E952" i="15"/>
  <c r="E514" i="15"/>
  <c r="I511" i="15"/>
  <c r="J511" i="15"/>
  <c r="I652" i="15"/>
  <c r="E655" i="15"/>
  <c r="J652" i="15"/>
  <c r="G404" i="15"/>
  <c r="I401" i="15"/>
  <c r="G533" i="15"/>
  <c r="I530" i="15"/>
  <c r="E211" i="15"/>
  <c r="I208" i="15"/>
  <c r="J208" i="15"/>
  <c r="G536" i="15" l="1"/>
  <c r="I533" i="15"/>
  <c r="J641" i="15"/>
  <c r="I641" i="15"/>
  <c r="E644" i="15"/>
  <c r="G407" i="15"/>
  <c r="I404" i="15"/>
  <c r="G983" i="15"/>
  <c r="I980" i="15"/>
  <c r="E658" i="15"/>
  <c r="I655" i="15"/>
  <c r="J655" i="15"/>
  <c r="J514" i="15"/>
  <c r="E517" i="15"/>
  <c r="I514" i="15"/>
  <c r="J952" i="15"/>
  <c r="E955" i="15"/>
  <c r="I952" i="15"/>
  <c r="J358" i="15"/>
  <c r="E361" i="15"/>
  <c r="I358" i="15"/>
  <c r="I221" i="15"/>
  <c r="J221" i="15"/>
  <c r="E224" i="15"/>
  <c r="I211" i="15"/>
  <c r="J211" i="15"/>
  <c r="E214" i="15"/>
  <c r="E805" i="15"/>
  <c r="I802" i="15"/>
  <c r="J802" i="15"/>
  <c r="J658" i="15" l="1"/>
  <c r="E661" i="15"/>
  <c r="I658" i="15"/>
  <c r="G986" i="15"/>
  <c r="I983" i="15"/>
  <c r="I517" i="15"/>
  <c r="J517" i="15"/>
  <c r="E520" i="15"/>
  <c r="G410" i="15"/>
  <c r="I407" i="15"/>
  <c r="J955" i="15"/>
  <c r="I955" i="15"/>
  <c r="E958" i="15"/>
  <c r="G539" i="15"/>
  <c r="I536" i="15"/>
  <c r="J224" i="15"/>
  <c r="E227" i="15"/>
  <c r="I224" i="15"/>
  <c r="J644" i="15"/>
  <c r="E647" i="15"/>
  <c r="I644" i="15"/>
  <c r="J805" i="15"/>
  <c r="I805" i="15"/>
  <c r="E808" i="15"/>
  <c r="E364" i="15"/>
  <c r="I361" i="15"/>
  <c r="J361" i="15"/>
  <c r="J214" i="15"/>
  <c r="E217" i="15"/>
  <c r="I214" i="15"/>
  <c r="E664" i="15" l="1"/>
  <c r="I661" i="15"/>
  <c r="J661" i="15"/>
  <c r="J227" i="15"/>
  <c r="E230" i="15"/>
  <c r="I227" i="15"/>
  <c r="J520" i="15"/>
  <c r="E523" i="15"/>
  <c r="I520" i="15"/>
  <c r="G542" i="15"/>
  <c r="I539" i="15"/>
  <c r="I364" i="15"/>
  <c r="J364" i="15"/>
  <c r="E367" i="15"/>
  <c r="G413" i="15"/>
  <c r="I410" i="15"/>
  <c r="J808" i="15"/>
  <c r="E811" i="15"/>
  <c r="I808" i="15"/>
  <c r="I217" i="15"/>
  <c r="E220" i="15"/>
  <c r="J217" i="15"/>
  <c r="E961" i="15"/>
  <c r="I958" i="15"/>
  <c r="J958" i="15"/>
  <c r="E650" i="15"/>
  <c r="I647" i="15"/>
  <c r="J647" i="15"/>
  <c r="G989" i="15"/>
  <c r="I986" i="15"/>
  <c r="E814" i="15" l="1"/>
  <c r="J811" i="15"/>
  <c r="I811" i="15"/>
  <c r="G545" i="15"/>
  <c r="I542" i="15"/>
  <c r="I664" i="15"/>
  <c r="E667" i="15"/>
  <c r="J664" i="15"/>
  <c r="E526" i="15"/>
  <c r="J523" i="15"/>
  <c r="I523" i="15"/>
  <c r="J961" i="15"/>
  <c r="E964" i="15"/>
  <c r="I961" i="15"/>
  <c r="G416" i="15"/>
  <c r="I413" i="15"/>
  <c r="I367" i="15"/>
  <c r="J367" i="15"/>
  <c r="E370" i="15"/>
  <c r="I650" i="15"/>
  <c r="J650" i="15"/>
  <c r="E653" i="15"/>
  <c r="G992" i="15"/>
  <c r="I989" i="15"/>
  <c r="E223" i="15"/>
  <c r="I220" i="15"/>
  <c r="J220" i="15"/>
  <c r="E233" i="15"/>
  <c r="I230" i="15"/>
  <c r="J230" i="15"/>
  <c r="I233" i="15" l="1"/>
  <c r="J233" i="15"/>
  <c r="E236" i="15"/>
  <c r="G548" i="15"/>
  <c r="I545" i="15"/>
  <c r="J370" i="15"/>
  <c r="I370" i="15"/>
  <c r="E373" i="15"/>
  <c r="I223" i="15"/>
  <c r="J223" i="15"/>
  <c r="E226" i="15"/>
  <c r="E529" i="15"/>
  <c r="I526" i="15"/>
  <c r="J526" i="15"/>
  <c r="J814" i="15"/>
  <c r="E817" i="15"/>
  <c r="I814" i="15"/>
  <c r="G995" i="15"/>
  <c r="I992" i="15"/>
  <c r="G419" i="15"/>
  <c r="I416" i="15"/>
  <c r="J667" i="15"/>
  <c r="I667" i="15"/>
  <c r="E670" i="15"/>
  <c r="J653" i="15"/>
  <c r="E656" i="15"/>
  <c r="I653" i="15"/>
  <c r="E967" i="15"/>
  <c r="I964" i="15"/>
  <c r="J964" i="15"/>
  <c r="E820" i="15" l="1"/>
  <c r="I817" i="15"/>
  <c r="J817" i="15"/>
  <c r="J373" i="15"/>
  <c r="E376" i="15"/>
  <c r="I373" i="15"/>
  <c r="J967" i="15"/>
  <c r="E970" i="15"/>
  <c r="I967" i="15"/>
  <c r="G422" i="15"/>
  <c r="I419" i="15"/>
  <c r="I529" i="15"/>
  <c r="J529" i="15"/>
  <c r="E532" i="15"/>
  <c r="G551" i="15"/>
  <c r="I548" i="15"/>
  <c r="J670" i="15"/>
  <c r="E673" i="15"/>
  <c r="I670" i="15"/>
  <c r="E229" i="15"/>
  <c r="I226" i="15"/>
  <c r="J226" i="15"/>
  <c r="E239" i="15"/>
  <c r="J236" i="15"/>
  <c r="I236" i="15"/>
  <c r="J656" i="15"/>
  <c r="I656" i="15"/>
  <c r="E659" i="15"/>
  <c r="G998" i="15"/>
  <c r="I995" i="15"/>
  <c r="J673" i="15" l="1"/>
  <c r="E676" i="15"/>
  <c r="I673" i="15"/>
  <c r="G425" i="15"/>
  <c r="I422" i="15"/>
  <c r="J820" i="15"/>
  <c r="E823" i="15"/>
  <c r="I820" i="15"/>
  <c r="J970" i="15"/>
  <c r="E973" i="15"/>
  <c r="I970" i="15"/>
  <c r="I239" i="15"/>
  <c r="E242" i="15"/>
  <c r="J239" i="15"/>
  <c r="G554" i="15"/>
  <c r="I551" i="15"/>
  <c r="E535" i="15"/>
  <c r="I532" i="15"/>
  <c r="J532" i="15"/>
  <c r="G1001" i="15"/>
  <c r="I998" i="15"/>
  <c r="J376" i="15"/>
  <c r="E379" i="15"/>
  <c r="I376" i="15"/>
  <c r="J659" i="15"/>
  <c r="E662" i="15"/>
  <c r="I659" i="15"/>
  <c r="J229" i="15"/>
  <c r="E232" i="15"/>
  <c r="I229" i="15"/>
  <c r="J535" i="15" l="1"/>
  <c r="E538" i="15"/>
  <c r="I535" i="15"/>
  <c r="I554" i="15"/>
  <c r="G557" i="15"/>
  <c r="I232" i="15"/>
  <c r="J232" i="15"/>
  <c r="E235" i="15"/>
  <c r="E245" i="15"/>
  <c r="I242" i="15"/>
  <c r="J242" i="15"/>
  <c r="E382" i="15"/>
  <c r="I379" i="15"/>
  <c r="J379" i="15"/>
  <c r="J823" i="15"/>
  <c r="E826" i="15"/>
  <c r="I823" i="15"/>
  <c r="G1004" i="15"/>
  <c r="I1001" i="15"/>
  <c r="G428" i="15"/>
  <c r="I425" i="15"/>
  <c r="J662" i="15"/>
  <c r="E665" i="15"/>
  <c r="I662" i="15"/>
  <c r="J973" i="15"/>
  <c r="E976" i="15"/>
  <c r="I973" i="15"/>
  <c r="I676" i="15"/>
  <c r="E679" i="15"/>
  <c r="J676" i="15"/>
  <c r="J826" i="15" l="1"/>
  <c r="I826" i="15"/>
  <c r="E829" i="15"/>
  <c r="J235" i="15"/>
  <c r="I235" i="15"/>
  <c r="E238" i="15"/>
  <c r="I665" i="15"/>
  <c r="J665" i="15"/>
  <c r="E668" i="15"/>
  <c r="I679" i="15"/>
  <c r="J679" i="15"/>
  <c r="E682" i="15"/>
  <c r="G560" i="15"/>
  <c r="I557" i="15"/>
  <c r="I428" i="15"/>
  <c r="G431" i="15"/>
  <c r="J382" i="15"/>
  <c r="E385" i="15"/>
  <c r="I382" i="15"/>
  <c r="J976" i="15"/>
  <c r="E979" i="15"/>
  <c r="I976" i="15"/>
  <c r="G1007" i="15"/>
  <c r="I1004" i="15"/>
  <c r="E541" i="15"/>
  <c r="I538" i="15"/>
  <c r="J538" i="15"/>
  <c r="I245" i="15"/>
  <c r="J245" i="15"/>
  <c r="E248" i="15"/>
  <c r="G1010" i="15" l="1"/>
  <c r="I1007" i="15"/>
  <c r="I238" i="15"/>
  <c r="E241" i="15"/>
  <c r="J238" i="15"/>
  <c r="J979" i="15"/>
  <c r="E982" i="15"/>
  <c r="I979" i="15"/>
  <c r="E832" i="15"/>
  <c r="I829" i="15"/>
  <c r="J829" i="15"/>
  <c r="J385" i="15"/>
  <c r="E388" i="15"/>
  <c r="I385" i="15"/>
  <c r="G434" i="15"/>
  <c r="I431" i="15"/>
  <c r="J248" i="15"/>
  <c r="E251" i="15"/>
  <c r="I248" i="15"/>
  <c r="G563" i="15"/>
  <c r="I560" i="15"/>
  <c r="J682" i="15"/>
  <c r="E685" i="15"/>
  <c r="I682" i="15"/>
  <c r="I541" i="15"/>
  <c r="J541" i="15"/>
  <c r="E544" i="15"/>
  <c r="J668" i="15"/>
  <c r="E671" i="15"/>
  <c r="I668" i="15"/>
  <c r="J544" i="15" l="1"/>
  <c r="E547" i="15"/>
  <c r="I544" i="15"/>
  <c r="I251" i="15"/>
  <c r="E254" i="15"/>
  <c r="J251" i="15"/>
  <c r="J832" i="15"/>
  <c r="E835" i="15"/>
  <c r="I832" i="15"/>
  <c r="G437" i="15"/>
  <c r="I434" i="15"/>
  <c r="J671" i="15"/>
  <c r="E674" i="15"/>
  <c r="I671" i="15"/>
  <c r="I388" i="15"/>
  <c r="J388" i="15"/>
  <c r="E391" i="15"/>
  <c r="G1013" i="15"/>
  <c r="I1010" i="15"/>
  <c r="J685" i="15"/>
  <c r="E688" i="15"/>
  <c r="I685" i="15"/>
  <c r="J982" i="15"/>
  <c r="E985" i="15"/>
  <c r="I982" i="15"/>
  <c r="G566" i="15"/>
  <c r="I563" i="15"/>
  <c r="J241" i="15"/>
  <c r="E244" i="15"/>
  <c r="I241" i="15"/>
  <c r="E394" i="15" l="1"/>
  <c r="I391" i="15"/>
  <c r="J391" i="15"/>
  <c r="I244" i="15"/>
  <c r="J244" i="15"/>
  <c r="E247" i="15"/>
  <c r="I674" i="15"/>
  <c r="E677" i="15"/>
  <c r="J674" i="15"/>
  <c r="J985" i="15"/>
  <c r="E988" i="15"/>
  <c r="I985" i="15"/>
  <c r="E838" i="15"/>
  <c r="I835" i="15"/>
  <c r="J835" i="15"/>
  <c r="E691" i="15"/>
  <c r="J688" i="15"/>
  <c r="I688" i="15"/>
  <c r="E257" i="15"/>
  <c r="J254" i="15"/>
  <c r="I254" i="15"/>
  <c r="G569" i="15"/>
  <c r="I566" i="15"/>
  <c r="G1016" i="15"/>
  <c r="I1013" i="15"/>
  <c r="G440" i="15"/>
  <c r="I437" i="15"/>
  <c r="J547" i="15"/>
  <c r="I547" i="15"/>
  <c r="E550" i="15"/>
  <c r="E694" i="15" l="1"/>
  <c r="I691" i="15"/>
  <c r="J691" i="15"/>
  <c r="J677" i="15"/>
  <c r="E680" i="15"/>
  <c r="I677" i="15"/>
  <c r="J550" i="15"/>
  <c r="E553" i="15"/>
  <c r="I550" i="15"/>
  <c r="G1019" i="15"/>
  <c r="I1016" i="15"/>
  <c r="G572" i="15"/>
  <c r="I569" i="15"/>
  <c r="E250" i="15"/>
  <c r="I247" i="15"/>
  <c r="J247" i="15"/>
  <c r="I838" i="15"/>
  <c r="J838" i="15"/>
  <c r="E841" i="15"/>
  <c r="J257" i="15"/>
  <c r="E260" i="15"/>
  <c r="I257" i="15"/>
  <c r="J988" i="15"/>
  <c r="E991" i="15"/>
  <c r="I988" i="15"/>
  <c r="G443" i="15"/>
  <c r="I440" i="15"/>
  <c r="J394" i="15"/>
  <c r="E397" i="15"/>
  <c r="I394" i="15"/>
  <c r="I553" i="15" l="1"/>
  <c r="J553" i="15"/>
  <c r="E556" i="15"/>
  <c r="J250" i="15"/>
  <c r="E253" i="15"/>
  <c r="I250" i="15"/>
  <c r="I397" i="15"/>
  <c r="E400" i="15"/>
  <c r="J397" i="15"/>
  <c r="I260" i="15"/>
  <c r="E263" i="15"/>
  <c r="J260" i="15"/>
  <c r="E683" i="15"/>
  <c r="I680" i="15"/>
  <c r="J680" i="15"/>
  <c r="J991" i="15"/>
  <c r="E994" i="15"/>
  <c r="I991" i="15"/>
  <c r="G575" i="15"/>
  <c r="I572" i="15"/>
  <c r="J841" i="15"/>
  <c r="E844" i="15"/>
  <c r="I841" i="15"/>
  <c r="G446" i="15"/>
  <c r="I443" i="15"/>
  <c r="G1022" i="15"/>
  <c r="I1019" i="15"/>
  <c r="J694" i="15"/>
  <c r="E697" i="15"/>
  <c r="I694" i="15"/>
  <c r="G449" i="15" l="1"/>
  <c r="I446" i="15"/>
  <c r="E403" i="15"/>
  <c r="I400" i="15"/>
  <c r="J400" i="15"/>
  <c r="J844" i="15"/>
  <c r="E847" i="15"/>
  <c r="I844" i="15"/>
  <c r="J697" i="15"/>
  <c r="E700" i="15"/>
  <c r="I697" i="15"/>
  <c r="J683" i="15"/>
  <c r="E686" i="15"/>
  <c r="I683" i="15"/>
  <c r="E256" i="15"/>
  <c r="I253" i="15"/>
  <c r="J253" i="15"/>
  <c r="G578" i="15"/>
  <c r="I575" i="15"/>
  <c r="E266" i="15"/>
  <c r="I263" i="15"/>
  <c r="J263" i="15"/>
  <c r="I556" i="15"/>
  <c r="J556" i="15"/>
  <c r="E559" i="15"/>
  <c r="G1025" i="15"/>
  <c r="I1022" i="15"/>
  <c r="I994" i="15"/>
  <c r="J994" i="15"/>
  <c r="E997" i="15"/>
  <c r="G1028" i="15" l="1"/>
  <c r="I1025" i="15"/>
  <c r="G452" i="15"/>
  <c r="I449" i="15"/>
  <c r="I256" i="15"/>
  <c r="J256" i="15"/>
  <c r="E259" i="15"/>
  <c r="E850" i="15"/>
  <c r="J847" i="15"/>
  <c r="I847" i="15"/>
  <c r="I997" i="15"/>
  <c r="J997" i="15"/>
  <c r="E1000" i="15"/>
  <c r="G581" i="15"/>
  <c r="I578" i="15"/>
  <c r="E703" i="15"/>
  <c r="J700" i="15"/>
  <c r="I700" i="15"/>
  <c r="J559" i="15"/>
  <c r="E562" i="15"/>
  <c r="I559" i="15"/>
  <c r="J686" i="15"/>
  <c r="E689" i="15"/>
  <c r="I686" i="15"/>
  <c r="I266" i="15"/>
  <c r="J266" i="15"/>
  <c r="E269" i="15"/>
  <c r="I403" i="15"/>
  <c r="J403" i="15"/>
  <c r="E406" i="15"/>
  <c r="E706" i="15" l="1"/>
  <c r="I703" i="15"/>
  <c r="J703" i="15"/>
  <c r="E853" i="15"/>
  <c r="I850" i="15"/>
  <c r="J850" i="15"/>
  <c r="E692" i="15"/>
  <c r="J689" i="15"/>
  <c r="I689" i="15"/>
  <c r="E262" i="15"/>
  <c r="I259" i="15"/>
  <c r="J259" i="15"/>
  <c r="I406" i="15"/>
  <c r="E409" i="15"/>
  <c r="J406" i="15"/>
  <c r="G584" i="15"/>
  <c r="I581" i="15"/>
  <c r="J562" i="15"/>
  <c r="E565" i="15"/>
  <c r="I562" i="15"/>
  <c r="E272" i="15"/>
  <c r="I269" i="15"/>
  <c r="J269" i="15"/>
  <c r="J1000" i="15"/>
  <c r="E1003" i="15"/>
  <c r="I1000" i="15"/>
  <c r="G455" i="15"/>
  <c r="I452" i="15"/>
  <c r="G1031" i="15"/>
  <c r="I1028" i="15"/>
  <c r="J1003" i="15" l="1"/>
  <c r="E1006" i="15"/>
  <c r="I1003" i="15"/>
  <c r="J706" i="15"/>
  <c r="E709" i="15"/>
  <c r="I706" i="15"/>
  <c r="G587" i="15"/>
  <c r="I584" i="15"/>
  <c r="J692" i="15"/>
  <c r="E695" i="15"/>
  <c r="I692" i="15"/>
  <c r="J262" i="15"/>
  <c r="I262" i="15"/>
  <c r="E265" i="15"/>
  <c r="J409" i="15"/>
  <c r="E412" i="15"/>
  <c r="I409" i="15"/>
  <c r="G1034" i="15"/>
  <c r="I1031" i="15"/>
  <c r="J272" i="15"/>
  <c r="E275" i="15"/>
  <c r="I272" i="15"/>
  <c r="J853" i="15"/>
  <c r="E856" i="15"/>
  <c r="I853" i="15"/>
  <c r="G458" i="15"/>
  <c r="I455" i="15"/>
  <c r="J565" i="15"/>
  <c r="E568" i="15"/>
  <c r="I565" i="15"/>
  <c r="G461" i="15" l="1"/>
  <c r="I458" i="15"/>
  <c r="I695" i="15"/>
  <c r="E698" i="15"/>
  <c r="J695" i="15"/>
  <c r="J1006" i="15"/>
  <c r="E1009" i="15"/>
  <c r="I1006" i="15"/>
  <c r="I856" i="15"/>
  <c r="E859" i="15"/>
  <c r="J856" i="15"/>
  <c r="I412" i="15"/>
  <c r="J412" i="15"/>
  <c r="E415" i="15"/>
  <c r="G590" i="15"/>
  <c r="I587" i="15"/>
  <c r="G1037" i="15"/>
  <c r="I1034" i="15"/>
  <c r="J265" i="15"/>
  <c r="E268" i="15"/>
  <c r="I265" i="15"/>
  <c r="J568" i="15"/>
  <c r="I568" i="15"/>
  <c r="E571" i="15"/>
  <c r="E278" i="15"/>
  <c r="I275" i="15"/>
  <c r="J275" i="15"/>
  <c r="J709" i="15"/>
  <c r="I709" i="15"/>
  <c r="E712" i="15"/>
  <c r="I278" i="15" l="1"/>
  <c r="J278" i="15"/>
  <c r="E281" i="15"/>
  <c r="G1040" i="15"/>
  <c r="I1037" i="15"/>
  <c r="G464" i="15"/>
  <c r="I461" i="15"/>
  <c r="J571" i="15"/>
  <c r="E574" i="15"/>
  <c r="I571" i="15"/>
  <c r="G593" i="15"/>
  <c r="I590" i="15"/>
  <c r="J1009" i="15"/>
  <c r="E1012" i="15"/>
  <c r="I1009" i="15"/>
  <c r="E862" i="15"/>
  <c r="J859" i="15"/>
  <c r="I859" i="15"/>
  <c r="J712" i="15"/>
  <c r="E715" i="15"/>
  <c r="I712" i="15"/>
  <c r="J415" i="15"/>
  <c r="E418" i="15"/>
  <c r="I415" i="15"/>
  <c r="I268" i="15"/>
  <c r="J268" i="15"/>
  <c r="E271" i="15"/>
  <c r="I698" i="15"/>
  <c r="J698" i="15"/>
  <c r="E701" i="15"/>
  <c r="J574" i="15" l="1"/>
  <c r="E577" i="15"/>
  <c r="I574" i="15"/>
  <c r="I862" i="15"/>
  <c r="J862" i="15"/>
  <c r="E865" i="15"/>
  <c r="J418" i="15"/>
  <c r="I418" i="15"/>
  <c r="E421" i="15"/>
  <c r="E1015" i="15"/>
  <c r="I1012" i="15"/>
  <c r="J1012" i="15"/>
  <c r="G467" i="15"/>
  <c r="I467" i="15" s="1"/>
  <c r="I464" i="15"/>
  <c r="J701" i="15"/>
  <c r="E704" i="15"/>
  <c r="I701" i="15"/>
  <c r="J715" i="15"/>
  <c r="E718" i="15"/>
  <c r="I715" i="15"/>
  <c r="G1043" i="15"/>
  <c r="I1040" i="15"/>
  <c r="J271" i="15"/>
  <c r="E274" i="15"/>
  <c r="I271" i="15"/>
  <c r="G596" i="15"/>
  <c r="I593" i="15"/>
  <c r="J281" i="15"/>
  <c r="E284" i="15"/>
  <c r="I281" i="15"/>
  <c r="J1015" i="15" l="1"/>
  <c r="E1018" i="15"/>
  <c r="I1015" i="15"/>
  <c r="J577" i="15"/>
  <c r="E580" i="15"/>
  <c r="I577" i="15"/>
  <c r="I421" i="15"/>
  <c r="J421" i="15"/>
  <c r="E424" i="15"/>
  <c r="J274" i="15"/>
  <c r="I274" i="15"/>
  <c r="E277" i="15"/>
  <c r="J704" i="15"/>
  <c r="E707" i="15"/>
  <c r="I704" i="15"/>
  <c r="J865" i="15"/>
  <c r="E868" i="15"/>
  <c r="I865" i="15"/>
  <c r="G599" i="15"/>
  <c r="I596" i="15"/>
  <c r="E287" i="15"/>
  <c r="J284" i="15"/>
  <c r="I284" i="15"/>
  <c r="G1046" i="15"/>
  <c r="I1043" i="15"/>
  <c r="J718" i="15"/>
  <c r="E721" i="15"/>
  <c r="I718" i="15"/>
  <c r="J287" i="15" l="1"/>
  <c r="E290" i="15"/>
  <c r="I287" i="15"/>
  <c r="I1018" i="15"/>
  <c r="J1018" i="15"/>
  <c r="E1021" i="15"/>
  <c r="E871" i="15"/>
  <c r="I868" i="15"/>
  <c r="J868" i="15"/>
  <c r="J424" i="15"/>
  <c r="E427" i="15"/>
  <c r="I424" i="15"/>
  <c r="G1049" i="15"/>
  <c r="I1046" i="15"/>
  <c r="E710" i="15"/>
  <c r="J707" i="15"/>
  <c r="I707" i="15"/>
  <c r="J580" i="15"/>
  <c r="E583" i="15"/>
  <c r="I580" i="15"/>
  <c r="J277" i="15"/>
  <c r="E280" i="15"/>
  <c r="I277" i="15"/>
  <c r="J721" i="15"/>
  <c r="E724" i="15"/>
  <c r="I721" i="15"/>
  <c r="G602" i="15"/>
  <c r="I599" i="15"/>
  <c r="E293" i="15" l="1"/>
  <c r="J290" i="15"/>
  <c r="I290" i="15"/>
  <c r="E727" i="15"/>
  <c r="I724" i="15"/>
  <c r="J724" i="15"/>
  <c r="E713" i="15"/>
  <c r="I710" i="15"/>
  <c r="J710" i="15"/>
  <c r="I871" i="15"/>
  <c r="J871" i="15"/>
  <c r="E874" i="15"/>
  <c r="J280" i="15"/>
  <c r="E283" i="15"/>
  <c r="I280" i="15"/>
  <c r="I1021" i="15"/>
  <c r="J1021" i="15"/>
  <c r="E1024" i="15"/>
  <c r="G1052" i="15"/>
  <c r="I1049" i="15"/>
  <c r="G605" i="15"/>
  <c r="I602" i="15"/>
  <c r="I583" i="15"/>
  <c r="J583" i="15"/>
  <c r="E586" i="15"/>
  <c r="I427" i="15"/>
  <c r="J427" i="15"/>
  <c r="E430" i="15"/>
  <c r="J1024" i="15" l="1"/>
  <c r="E1027" i="15"/>
  <c r="I1024" i="15"/>
  <c r="J586" i="15"/>
  <c r="E589" i="15"/>
  <c r="I586" i="15"/>
  <c r="J293" i="15"/>
  <c r="E296" i="15"/>
  <c r="I293" i="15"/>
  <c r="J713" i="15"/>
  <c r="E716" i="15"/>
  <c r="I713" i="15"/>
  <c r="E286" i="15"/>
  <c r="I283" i="15"/>
  <c r="J283" i="15"/>
  <c r="G608" i="15"/>
  <c r="I605" i="15"/>
  <c r="I430" i="15"/>
  <c r="J430" i="15"/>
  <c r="E433" i="15"/>
  <c r="I874" i="15"/>
  <c r="J874" i="15"/>
  <c r="E877" i="15"/>
  <c r="J727" i="15"/>
  <c r="E730" i="15"/>
  <c r="I727" i="15"/>
  <c r="G1055" i="15"/>
  <c r="I1052" i="15"/>
  <c r="I730" i="15" l="1"/>
  <c r="J730" i="15"/>
  <c r="E733" i="15"/>
  <c r="G611" i="15"/>
  <c r="I608" i="15"/>
  <c r="I296" i="15"/>
  <c r="J296" i="15"/>
  <c r="E299" i="15"/>
  <c r="I877" i="15"/>
  <c r="J877" i="15"/>
  <c r="E880" i="15"/>
  <c r="E1030" i="15"/>
  <c r="I1027" i="15"/>
  <c r="J1027" i="15"/>
  <c r="J286" i="15"/>
  <c r="E289" i="15"/>
  <c r="I286" i="15"/>
  <c r="J589" i="15"/>
  <c r="E592" i="15"/>
  <c r="I589" i="15"/>
  <c r="J433" i="15"/>
  <c r="E436" i="15"/>
  <c r="I433" i="15"/>
  <c r="G1058" i="15"/>
  <c r="I1058" i="15" s="1"/>
  <c r="I1055" i="15"/>
  <c r="J716" i="15"/>
  <c r="E719" i="15"/>
  <c r="I716" i="15"/>
  <c r="E292" i="15" l="1"/>
  <c r="I289" i="15"/>
  <c r="J289" i="15"/>
  <c r="I299" i="15"/>
  <c r="J299" i="15"/>
  <c r="E302" i="15"/>
  <c r="J436" i="15"/>
  <c r="E439" i="15"/>
  <c r="I436" i="15"/>
  <c r="J1030" i="15"/>
  <c r="E1033" i="15"/>
  <c r="I1030" i="15"/>
  <c r="G614" i="15"/>
  <c r="I614" i="15" s="1"/>
  <c r="I611" i="15"/>
  <c r="E722" i="15"/>
  <c r="J719" i="15"/>
  <c r="I719" i="15"/>
  <c r="J592" i="15"/>
  <c r="E595" i="15"/>
  <c r="I592" i="15"/>
  <c r="J880" i="15"/>
  <c r="E883" i="15"/>
  <c r="I880" i="15"/>
  <c r="J733" i="15"/>
  <c r="E736" i="15"/>
  <c r="I733" i="15"/>
  <c r="I292" i="15" l="1"/>
  <c r="J292" i="15"/>
  <c r="E295" i="15"/>
  <c r="J439" i="15"/>
  <c r="E442" i="15"/>
  <c r="I439" i="15"/>
  <c r="I722" i="15"/>
  <c r="J722" i="15"/>
  <c r="E725" i="15"/>
  <c r="I883" i="15"/>
  <c r="J883" i="15"/>
  <c r="E886" i="15"/>
  <c r="E739" i="15"/>
  <c r="I736" i="15"/>
  <c r="J736" i="15"/>
  <c r="J302" i="15"/>
  <c r="E305" i="15"/>
  <c r="I302" i="15"/>
  <c r="J595" i="15"/>
  <c r="E598" i="15"/>
  <c r="I595" i="15"/>
  <c r="E1036" i="15"/>
  <c r="I1033" i="15"/>
  <c r="J1033" i="15"/>
  <c r="E308" i="15" l="1"/>
  <c r="I305" i="15"/>
  <c r="J305" i="15"/>
  <c r="E728" i="15"/>
  <c r="I725" i="15"/>
  <c r="J725" i="15"/>
  <c r="J1036" i="15"/>
  <c r="E1039" i="15"/>
  <c r="I1036" i="15"/>
  <c r="E742" i="15"/>
  <c r="J739" i="15"/>
  <c r="I739" i="15"/>
  <c r="E445" i="15"/>
  <c r="I442" i="15"/>
  <c r="J442" i="15"/>
  <c r="E601" i="15"/>
  <c r="I598" i="15"/>
  <c r="J598" i="15"/>
  <c r="J886" i="15"/>
  <c r="E889" i="15"/>
  <c r="I886" i="15"/>
  <c r="E298" i="15"/>
  <c r="I295" i="15"/>
  <c r="J295" i="15"/>
  <c r="E745" i="15" l="1"/>
  <c r="I742" i="15"/>
  <c r="J742" i="15"/>
  <c r="I308" i="15"/>
  <c r="J308" i="15"/>
  <c r="E311" i="15"/>
  <c r="J601" i="15"/>
  <c r="E604" i="15"/>
  <c r="I601" i="15"/>
  <c r="J1039" i="15"/>
  <c r="E1042" i="15"/>
  <c r="I1039" i="15"/>
  <c r="J298" i="15"/>
  <c r="E301" i="15"/>
  <c r="I298" i="15"/>
  <c r="I445" i="15"/>
  <c r="J445" i="15"/>
  <c r="E448" i="15"/>
  <c r="J889" i="15"/>
  <c r="E892" i="15"/>
  <c r="I889" i="15"/>
  <c r="I728" i="15"/>
  <c r="J728" i="15"/>
  <c r="E731" i="15"/>
  <c r="J301" i="15" l="1"/>
  <c r="E304" i="15"/>
  <c r="I301" i="15"/>
  <c r="J448" i="15"/>
  <c r="E451" i="15"/>
  <c r="I448" i="15"/>
  <c r="I745" i="15"/>
  <c r="J745" i="15"/>
  <c r="E748" i="15"/>
  <c r="I731" i="15"/>
  <c r="E734" i="15"/>
  <c r="J731" i="15"/>
  <c r="E607" i="15"/>
  <c r="J604" i="15"/>
  <c r="I604" i="15"/>
  <c r="J311" i="15"/>
  <c r="E314" i="15"/>
  <c r="I311" i="15"/>
  <c r="E895" i="15"/>
  <c r="J892" i="15"/>
  <c r="I892" i="15"/>
  <c r="J1042" i="15"/>
  <c r="E1045" i="15"/>
  <c r="I1042" i="15"/>
  <c r="I607" i="15" l="1"/>
  <c r="J607" i="15"/>
  <c r="E610" i="15"/>
  <c r="I451" i="15"/>
  <c r="J451" i="15"/>
  <c r="E454" i="15"/>
  <c r="J895" i="15"/>
  <c r="E898" i="15"/>
  <c r="I895" i="15"/>
  <c r="I734" i="15"/>
  <c r="E737" i="15"/>
  <c r="J734" i="15"/>
  <c r="E307" i="15"/>
  <c r="J304" i="15"/>
  <c r="I304" i="15"/>
  <c r="I314" i="15"/>
  <c r="J314" i="15"/>
  <c r="E317" i="15"/>
  <c r="E751" i="15"/>
  <c r="I748" i="15"/>
  <c r="J748" i="15"/>
  <c r="E1048" i="15"/>
  <c r="J1045" i="15"/>
  <c r="I1045" i="15"/>
  <c r="J898" i="15" l="1"/>
  <c r="E901" i="15"/>
  <c r="I898" i="15"/>
  <c r="J1048" i="15"/>
  <c r="E1051" i="15"/>
  <c r="I1048" i="15"/>
  <c r="J454" i="15"/>
  <c r="E457" i="15"/>
  <c r="I454" i="15"/>
  <c r="E310" i="15"/>
  <c r="J307" i="15"/>
  <c r="I307" i="15"/>
  <c r="E754" i="15"/>
  <c r="J751" i="15"/>
  <c r="I751" i="15"/>
  <c r="I737" i="15"/>
  <c r="J737" i="15"/>
  <c r="E740" i="15"/>
  <c r="J610" i="15"/>
  <c r="E613" i="15"/>
  <c r="I610" i="15"/>
  <c r="E320" i="15"/>
  <c r="I317" i="15"/>
  <c r="J317" i="15"/>
  <c r="I320" i="15" l="1"/>
  <c r="J320" i="15"/>
  <c r="J754" i="15"/>
  <c r="E757" i="15"/>
  <c r="I754" i="15"/>
  <c r="J613" i="15"/>
  <c r="I613" i="15"/>
  <c r="E460" i="15"/>
  <c r="I457" i="15"/>
  <c r="J457" i="15"/>
  <c r="I1051" i="15"/>
  <c r="J1051" i="15"/>
  <c r="E1054" i="15"/>
  <c r="E743" i="15"/>
  <c r="J740" i="15"/>
  <c r="I740" i="15"/>
  <c r="J310" i="15"/>
  <c r="E313" i="15"/>
  <c r="I310" i="15"/>
  <c r="E904" i="15"/>
  <c r="I901" i="15"/>
  <c r="J901" i="15"/>
  <c r="J313" i="15" l="1"/>
  <c r="E316" i="15"/>
  <c r="I313" i="15"/>
  <c r="J460" i="15"/>
  <c r="E463" i="15"/>
  <c r="I460" i="15"/>
  <c r="J743" i="15"/>
  <c r="E746" i="15"/>
  <c r="I743" i="15"/>
  <c r="I1054" i="15"/>
  <c r="J1054" i="15"/>
  <c r="E1057" i="15"/>
  <c r="J904" i="15"/>
  <c r="E907" i="15"/>
  <c r="I904" i="15"/>
  <c r="J757" i="15"/>
  <c r="E760" i="15"/>
  <c r="I757" i="15"/>
  <c r="E910" i="15" l="1"/>
  <c r="J907" i="15"/>
  <c r="I907" i="15"/>
  <c r="J463" i="15"/>
  <c r="E466" i="15"/>
  <c r="I463" i="15"/>
  <c r="J1057" i="15"/>
  <c r="I1057" i="15"/>
  <c r="I316" i="15"/>
  <c r="J316" i="15"/>
  <c r="E319" i="15"/>
  <c r="J760" i="15"/>
  <c r="I760" i="15"/>
  <c r="J746" i="15"/>
  <c r="E749" i="15"/>
  <c r="I746" i="15"/>
  <c r="E752" i="15" l="1"/>
  <c r="I749" i="15"/>
  <c r="J749" i="15"/>
  <c r="J466" i="15"/>
  <c r="I466" i="15"/>
  <c r="J910" i="15"/>
  <c r="I910" i="15"/>
  <c r="I319" i="15"/>
  <c r="J319" i="15"/>
  <c r="J752" i="15" l="1"/>
  <c r="E755" i="15"/>
  <c r="I752" i="15"/>
  <c r="I755" i="15" l="1"/>
  <c r="J755" i="15"/>
  <c r="E758" i="15"/>
  <c r="I758" i="15" l="1"/>
  <c r="J758" i="15"/>
  <c r="E761" i="15"/>
  <c r="J761" i="15" l="1"/>
  <c r="I76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H.-G. Stosch</author>
  </authors>
  <commentList>
    <comment ref="B1" authorId="0" shapeId="0" xr:uid="{00000000-0006-0000-0000-000001000000}">
      <text>
        <r>
          <rPr>
            <sz val="9"/>
            <color rgb="FF000000"/>
            <rFont val="Verdana"/>
            <family val="2"/>
          </rPr>
          <t xml:space="preserve">
</t>
        </r>
        <r>
          <rPr>
            <sz val="9"/>
            <color rgb="FF000000"/>
            <rFont val="Verdana"/>
            <family val="2"/>
          </rPr>
          <t xml:space="preserve">Short information:
</t>
        </r>
        <r>
          <rPr>
            <sz val="9"/>
            <color rgb="FF000000"/>
            <rFont val="Verdana"/>
            <family val="2"/>
          </rPr>
          <t xml:space="preserve">
</t>
        </r>
        <r>
          <rPr>
            <sz val="9"/>
            <color rgb="FF000000"/>
            <rFont val="Verdana"/>
            <family val="2"/>
          </rPr>
          <t xml:space="preserve">1. Check in column A whether you wish to enter data as meq/l or mg/l.
</t>
        </r>
        <r>
          <rPr>
            <sz val="9"/>
            <color rgb="FF000000"/>
            <rFont val="Verdana"/>
            <family val="2"/>
          </rPr>
          <t xml:space="preserve">
</t>
        </r>
        <r>
          <rPr>
            <sz val="9"/>
            <color rgb="FF000000"/>
            <rFont val="Verdana"/>
            <family val="2"/>
          </rPr>
          <t xml:space="preserve">2. Enter your data in columns C – L. You can enter data into 10 blocks of up to 50 samples each that will be displayed in the Piper diagram with different symbols. You may enter group names for you samples in column B (cells B2, B52, B102 etc.).
</t>
        </r>
        <r>
          <rPr>
            <sz val="9"/>
            <color rgb="FF000000"/>
            <rFont val="Verdana"/>
            <family val="2"/>
          </rPr>
          <t xml:space="preserve">
</t>
        </r>
        <r>
          <rPr>
            <sz val="9"/>
            <color rgb="FF000000"/>
            <rFont val="Verdana"/>
            <family val="2"/>
          </rPr>
          <t xml:space="preserve">Empty cells are interpreted as "no data available". If, for example, data for Cl as well as F are missing, no data point will be plotted in the anion triangle as well as in the diamond.
</t>
        </r>
        <r>
          <rPr>
            <sz val="9"/>
            <color rgb="FF000000"/>
            <rFont val="Verdana"/>
            <family val="2"/>
          </rPr>
          <t xml:space="preserve">
</t>
        </r>
        <r>
          <rPr>
            <sz val="9"/>
            <color rgb="FF000000"/>
            <rFont val="Verdana"/>
            <family val="2"/>
          </rPr>
          <t xml:space="preserve">More information is avaiable in the last sheet (click on cell A7).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Heinz-G. Stosch</author>
  </authors>
  <commentList>
    <comment ref="K5" authorId="0" shapeId="0" xr:uid="{93FDAAFF-69F2-B04B-BD21-A78B92445CE1}">
      <text>
        <r>
          <rPr>
            <b/>
            <sz val="10"/>
            <color rgb="FF000000"/>
            <rFont val="Tahoma"/>
            <family val="2"/>
          </rPr>
          <t>Heinz-G. Stosch:</t>
        </r>
        <r>
          <rPr>
            <sz val="10"/>
            <color rgb="FF000000"/>
            <rFont val="Tahoma"/>
            <family val="2"/>
          </rPr>
          <t xml:space="preserve">
</t>
        </r>
        <r>
          <rPr>
            <sz val="10"/>
            <color rgb="FF000000"/>
            <rFont val="Tahoma"/>
            <family val="2"/>
          </rPr>
          <t>The display of sample names may not work with older versions of Excel!</t>
        </r>
      </text>
    </comment>
    <comment ref="H19" authorId="0" shapeId="0" xr:uid="{5F251120-64E1-EC4B-86B9-01CAFD801365}">
      <text>
        <r>
          <rPr>
            <b/>
            <sz val="10"/>
            <color rgb="FF000000"/>
            <rFont val="Tahoma"/>
            <family val="2"/>
          </rPr>
          <t>Heinz-G. Stosch:</t>
        </r>
        <r>
          <rPr>
            <sz val="10"/>
            <color rgb="FF000000"/>
            <rFont val="Tahoma"/>
            <family val="2"/>
          </rPr>
          <t xml:space="preserve">
</t>
        </r>
        <r>
          <rPr>
            <sz val="10"/>
            <color rgb="FF000000"/>
            <rFont val="Tahoma"/>
            <family val="2"/>
          </rPr>
          <t xml:space="preserve">Distance between the right tip of the cation triangle and the left tip of the anion triangle and between the right tip of the cation triangle and the lower tip of the diamond.
</t>
        </r>
        <r>
          <rPr>
            <sz val="10"/>
            <color rgb="FF000000"/>
            <rFont val="Tahoma"/>
            <family val="2"/>
          </rPr>
          <t>Keep this value below about 0.3.</t>
        </r>
      </text>
    </comment>
    <comment ref="H20" authorId="0" shapeId="0" xr:uid="{D42D36C6-8CA3-D64A-9E66-EDB38B447906}">
      <text>
        <r>
          <rPr>
            <b/>
            <sz val="10"/>
            <color rgb="FF000000"/>
            <rFont val="Tahoma"/>
            <family val="2"/>
          </rPr>
          <t>Heinz-G. Stosch:</t>
        </r>
        <r>
          <rPr>
            <sz val="10"/>
            <color rgb="FF000000"/>
            <rFont val="Tahoma"/>
            <family val="2"/>
          </rPr>
          <t xml:space="preserve">
</t>
        </r>
        <r>
          <rPr>
            <sz val="10"/>
            <color rgb="FF000000"/>
            <rFont val="Tahoma"/>
            <family val="2"/>
          </rPr>
          <t>Distance between center of label and closest side of triangle/diamond (relative to length of a side = 1) – may not work with pre-2019 versions of Excel</t>
        </r>
      </text>
    </comment>
    <comment ref="H21" authorId="0" shapeId="0" xr:uid="{49E6E9BD-C7D8-984A-9688-5BCBD1489301}">
      <text>
        <r>
          <rPr>
            <sz val="10"/>
            <color rgb="FF000000"/>
            <rFont val="Verdana"/>
            <family val="2"/>
          </rPr>
          <t>relative to length of a side of a triagle or the diamond = 1</t>
        </r>
        <r>
          <rPr>
            <sz val="10"/>
            <color rgb="FF000000"/>
            <rFont val="Verdana"/>
            <family val="2"/>
          </rPr>
          <t xml:space="preserve">
</t>
        </r>
      </text>
    </comment>
    <comment ref="H22" authorId="0" shapeId="0" xr:uid="{16240460-1684-3145-AB36-3CEC9E97E7D3}">
      <text>
        <r>
          <rPr>
            <b/>
            <sz val="10"/>
            <color rgb="FF000000"/>
            <rFont val="Tahoma"/>
            <family val="2"/>
          </rPr>
          <t>Heinz-G. Stosch:</t>
        </r>
        <r>
          <rPr>
            <sz val="10"/>
            <color rgb="FF000000"/>
            <rFont val="Tahoma"/>
            <family val="2"/>
          </rPr>
          <t xml:space="preserve">
</t>
        </r>
        <r>
          <rPr>
            <sz val="10"/>
            <color rgb="FF000000"/>
            <rFont val="Tahoma"/>
            <family val="2"/>
          </rPr>
          <t>relative to side of a triangle/diamond = 1</t>
        </r>
        <r>
          <rPr>
            <sz val="10"/>
            <color rgb="FF000000"/>
            <rFont val="Verdana"/>
            <family val="2"/>
          </rPr>
          <t xml:space="preserve"> – may not work with pre-2019 versions of Excel</t>
        </r>
        <r>
          <rPr>
            <sz val="10"/>
            <color rgb="FF000000"/>
            <rFont val="Verdana"/>
            <family val="2"/>
          </rPr>
          <t xml:space="preserve"> </t>
        </r>
      </text>
    </comment>
    <comment ref="H24" authorId="0" shapeId="0" xr:uid="{C2D0165F-1D1D-BA46-940E-677D1081933D}">
      <text>
        <r>
          <rPr>
            <b/>
            <sz val="10"/>
            <color rgb="FF000000"/>
            <rFont val="Tahoma"/>
            <family val="2"/>
          </rPr>
          <t>Heinz-G. Stosch:</t>
        </r>
        <r>
          <rPr>
            <sz val="10"/>
            <color rgb="FF000000"/>
            <rFont val="Tahoma"/>
            <family val="2"/>
          </rPr>
          <t xml:space="preserve">
</t>
        </r>
        <r>
          <rPr>
            <sz val="10"/>
            <color rgb="FF000000"/>
            <rFont val="Verdana"/>
            <family val="2"/>
          </rPr>
          <t>may not work with pre-2019 versions of Excel</t>
        </r>
        <r>
          <rPr>
            <sz val="10"/>
            <color rgb="FF000000"/>
            <rFont val="Verdana"/>
            <family val="2"/>
          </rPr>
          <t xml:space="preserve"> </t>
        </r>
      </text>
    </comment>
  </commentList>
</comments>
</file>

<file path=xl/sharedStrings.xml><?xml version="1.0" encoding="utf-8"?>
<sst xmlns="http://schemas.openxmlformats.org/spreadsheetml/2006/main" count="297" uniqueCount="224">
  <si>
    <t>x</t>
  </si>
  <si>
    <t>y</t>
  </si>
  <si>
    <t>Q</t>
  </si>
  <si>
    <t>A</t>
  </si>
  <si>
    <t>P</t>
  </si>
  <si>
    <t>F</t>
  </si>
  <si>
    <t>X</t>
  </si>
  <si>
    <t>Y</t>
  </si>
  <si>
    <t>K</t>
  </si>
  <si>
    <t>M</t>
  </si>
  <si>
    <t>X-Grid</t>
  </si>
  <si>
    <t>Y-Grid</t>
  </si>
  <si>
    <t>X-tick</t>
  </si>
  <si>
    <t>(parallel A)</t>
  </si>
  <si>
    <t>Sample</t>
  </si>
  <si>
    <t>10% grid</t>
  </si>
  <si>
    <t>Cartesian coordinates</t>
  </si>
  <si>
    <t>Show grid?</t>
  </si>
  <si>
    <t>Grid label data</t>
  </si>
  <si>
    <t>Tick marks</t>
  </si>
  <si>
    <t>2% grid</t>
  </si>
  <si>
    <t>middle:</t>
  </si>
  <si>
    <t>upper right:</t>
  </si>
  <si>
    <t>upper left:</t>
  </si>
  <si>
    <t>lower right:</t>
  </si>
  <si>
    <t>lower left:</t>
  </si>
  <si>
    <t>upper left2:</t>
  </si>
  <si>
    <t>show</t>
  </si>
  <si>
    <t>Detailed information:</t>
  </si>
  <si>
    <t>See</t>
  </si>
  <si>
    <t>https://jmw-geo.com/triangle/</t>
  </si>
  <si>
    <t>Series 8</t>
  </si>
  <si>
    <t>Series 7</t>
  </si>
  <si>
    <t>Series 6</t>
  </si>
  <si>
    <t>Series 5</t>
  </si>
  <si>
    <t>Go To Series:</t>
  </si>
  <si>
    <t>SHORT INFO</t>
  </si>
  <si>
    <t>Apex Names</t>
  </si>
  <si>
    <t>Series 9</t>
  </si>
  <si>
    <t>Series 10</t>
  </si>
  <si>
    <t xml:space="preserve"> </t>
  </si>
  <si>
    <t>There are 10 blocks, holding data for up to 50 samples each, which will be plotted with different symbols and/or colors.</t>
  </si>
  <si>
    <t>sin(60°):</t>
  </si>
  <si>
    <t>cos(60°):</t>
  </si>
  <si>
    <t>Y-Grid QAPF</t>
  </si>
  <si>
    <t>X-Offset</t>
  </si>
  <si>
    <t>X-Grid QAPF</t>
  </si>
  <si>
    <t>X-Grid l</t>
  </si>
  <si>
    <t>X-Grid r</t>
  </si>
  <si>
    <t>Y-Grid QAP</t>
  </si>
  <si>
    <t>Q-Grid:</t>
  </si>
  <si>
    <t>A–P side:</t>
  </si>
  <si>
    <t>Y-tick</t>
  </si>
  <si>
    <t>Ca</t>
  </si>
  <si>
    <t>Mg</t>
  </si>
  <si>
    <t>Cl</t>
  </si>
  <si>
    <t>CO3</t>
  </si>
  <si>
    <t>SO4</t>
  </si>
  <si>
    <t>Na+K</t>
  </si>
  <si>
    <t>spacing between plots</t>
  </si>
  <si>
    <t>Enter data as:</t>
  </si>
  <si>
    <t>Na</t>
  </si>
  <si>
    <t>HCO3</t>
  </si>
  <si>
    <t>g/mol</t>
  </si>
  <si>
    <t>∑Cations</t>
  </si>
  <si>
    <t>∑Anions</t>
  </si>
  <si>
    <t>frac Mg</t>
  </si>
  <si>
    <t>frac Alk</t>
  </si>
  <si>
    <t>frac Ca</t>
  </si>
  <si>
    <t>frac SO4</t>
  </si>
  <si>
    <t>frac Halog</t>
  </si>
  <si>
    <t>frac Carb</t>
  </si>
  <si>
    <t>X Cations</t>
  </si>
  <si>
    <t>Y Cations</t>
  </si>
  <si>
    <t>X Anions</t>
  </si>
  <si>
    <t>Y Anions</t>
  </si>
  <si>
    <t>b-anion</t>
  </si>
  <si>
    <t>b-cation</t>
  </si>
  <si>
    <t>tan(60°):</t>
  </si>
  <si>
    <t>X diam</t>
  </si>
  <si>
    <t>Y diam</t>
  </si>
  <si>
    <t>Y' diam test</t>
  </si>
  <si>
    <t>cation triangle:</t>
  </si>
  <si>
    <t>cation triangle Grid labels bottom</t>
  </si>
  <si>
    <t>cation triangle Grid labels left</t>
  </si>
  <si>
    <t>cation triangle Grid labels right</t>
  </si>
  <si>
    <t>anion triangle:</t>
  </si>
  <si>
    <t>anion triangle Grid labels bottom</t>
  </si>
  <si>
    <t>anion triangle Grid labels left</t>
  </si>
  <si>
    <t>anion triangle Grid labels right</t>
  </si>
  <si>
    <t>10% grid cation left</t>
  </si>
  <si>
    <t>10% grid anion right</t>
  </si>
  <si>
    <t>10% grid diamond</t>
  </si>
  <si>
    <t>for diamond:</t>
  </si>
  <si>
    <t>diamond</t>
  </si>
  <si>
    <t>cation triangle</t>
  </si>
  <si>
    <t>anion triangle</t>
  </si>
  <si>
    <t>2% grid cation</t>
  </si>
  <si>
    <t>2% grid anion</t>
  </si>
  <si>
    <t>2% grid diamond</t>
  </si>
  <si>
    <t>diamond Grid labels upper right</t>
  </si>
  <si>
    <t>diamond Grid labels bottom left</t>
  </si>
  <si>
    <t>diamond Grid labels bottom right</t>
  </si>
  <si>
    <t>diamond Grid labels upper left</t>
  </si>
  <si>
    <t>Ticks diamond</t>
  </si>
  <si>
    <t>y-tick triangles</t>
  </si>
  <si>
    <t>y-tick diamond</t>
  </si>
  <si>
    <t>triangles:</t>
  </si>
  <si>
    <t>ticks cation</t>
  </si>
  <si>
    <t>ticks anion</t>
  </si>
  <si>
    <t>X-tick cation</t>
  </si>
  <si>
    <t>X-tick anion</t>
  </si>
  <si>
    <t>cation bottom</t>
  </si>
  <si>
    <t>cation right</t>
  </si>
  <si>
    <t>cation left</t>
  </si>
  <si>
    <t>Sulfate (SO4) + Chloride (Cl) + Fluoride (F)</t>
  </si>
  <si>
    <t>Alkaline Earths (Ca + Mg)</t>
  </si>
  <si>
    <t>Bicarbonate (HCO3) + Carbonate (CO3)</t>
  </si>
  <si>
    <t>Alkalis (Na + K)</t>
  </si>
  <si>
    <t>Calcium chloride type</t>
  </si>
  <si>
    <t>Magnesium bicarbonate type</t>
  </si>
  <si>
    <t>Sodium chloride type</t>
  </si>
  <si>
    <t>Mixed type</t>
  </si>
  <si>
    <t>Sodium bicarbonate type</t>
  </si>
  <si>
    <t>Calcium type</t>
  </si>
  <si>
    <t>No dominant type</t>
  </si>
  <si>
    <t>Sulphate type</t>
  </si>
  <si>
    <t>Bicarbonate type</t>
  </si>
  <si>
    <t>Chloride type</t>
  </si>
  <si>
    <t>diamond (none)</t>
  </si>
  <si>
    <t>top/bottom</t>
  </si>
  <si>
    <t>left</t>
  </si>
  <si>
    <t>right</t>
  </si>
  <si>
    <t>(-Q)*sin60+sin60+sin60*∆</t>
  </si>
  <si>
    <t>show field names</t>
  </si>
  <si>
    <t>Sodium and
potassium</t>
  </si>
  <si>
    <t>show fields</t>
  </si>
  <si>
    <t>Magnesium type</t>
  </si>
  <si>
    <t>(cos60*Q+p)+cos60 +∆(2</t>
  </si>
  <si>
    <t>(-Q*SIN60)+sin60+sin60*∆</t>
  </si>
  <si>
    <t>Fields</t>
  </si>
  <si>
    <t>Field names</t>
  </si>
  <si>
    <t>q</t>
  </si>
  <si>
    <t>1. Using the radio buttons, check in column A whether your concentration data are in milliequivalents per liter or in milligrams per liter.</t>
  </si>
  <si>
    <t xml:space="preserve">A couple of examples are shown in the first block. </t>
  </si>
  <si>
    <t>4. Use the check-boxes to the right of the graph to show or hide elements, such as grid-lines or the data of entire blocks. Clicking the check-boxes you may display or hide names of samples. Use short names in the Data input sheet, if possible.</t>
  </si>
  <si>
    <t>If you need to display more than 50 samples in a series, you may easily modify each series by inserting rows and copying down the formulas in the "Data input" sheet. 
Let's assume you have up to 100 samples that you want to display in Series 3. Go to the "Data input" sheet.</t>
  </si>
  <si>
    <t>a) Insert 50 rows somewhere within the rows of block 3. Do not insert empty rows before row 104 or after row 151 (If you want to expand the first series, do not do this above row 35). Select, for example, the range of rows 150 to 199, right-click and choose "insert".</t>
  </si>
  <si>
    <t>b) Select the cell range O149 to AM199 and choose [on the Mac: "Edit" ---&gt;] "Fill" ---&gt; "Down":</t>
  </si>
  <si>
    <t>diamond axes names</t>
  </si>
  <si>
    <t>Series 3</t>
  </si>
  <si>
    <t>Series 2</t>
  </si>
  <si>
    <t>Series 1</t>
  </si>
  <si>
    <t>show/hide</t>
  </si>
  <si>
    <t>show/hide names</t>
  </si>
  <si>
    <t>10% grid lines</t>
  </si>
  <si>
    <t>2% grid lines</t>
  </si>
  <si>
    <t>tick marks</t>
  </si>
  <si>
    <t>ternary labels</t>
  </si>
  <si>
    <t>Series 4</t>
  </si>
  <si>
    <t>∑Alkalis meq/l</t>
  </si>
  <si>
    <t>∑Carb meq/l</t>
  </si>
  <si>
    <t>∑Halog meq/l</t>
  </si>
  <si>
    <t>3. Empty cells are interpreted as "no data available". If, for example, you enter neither data for Na nor for K, no data point will be plotted in the cation triangle and, hence, also not in the diamond.</t>
  </si>
  <si>
    <t>top</t>
  </si>
  <si>
    <t>Magnesium-
Typ</t>
  </si>
  <si>
    <t>Calcium-Typ</t>
  </si>
  <si>
    <t>kein dominanter
Typ</t>
  </si>
  <si>
    <t>Natrium- und
Kalium-Typ</t>
  </si>
  <si>
    <t>Sulfat-Typ</t>
  </si>
  <si>
    <t>Bicarbonat-Typ</t>
  </si>
  <si>
    <t>Chlorid-Typ</t>
  </si>
  <si>
    <t>Calcium-
Magnesium-
Chlorid-Sulfat-Typ</t>
  </si>
  <si>
    <t>gemischter Typ</t>
  </si>
  <si>
    <t>Natrium-Kalium
Chlorid-Sulfat-Typ</t>
  </si>
  <si>
    <t>field names / Feldernamen:</t>
  </si>
  <si>
    <t>English</t>
  </si>
  <si>
    <t>Deutsch</t>
  </si>
  <si>
    <t>Calcium-Magnesium
Bicarbonat-Typ</t>
  </si>
  <si>
    <t>Natrium-Kalium
Bicarbonat-Typ</t>
  </si>
  <si>
    <t>magnesium
type</t>
  </si>
  <si>
    <t>calcium type</t>
  </si>
  <si>
    <t>no dominant
type</t>
  </si>
  <si>
    <t>sodium and
potassium type</t>
  </si>
  <si>
    <t>sulphate
type</t>
  </si>
  <si>
    <t>bicarbonate
type</t>
  </si>
  <si>
    <t>chloride type</t>
  </si>
  <si>
    <t>calcium-
magnesium
chloride-sulphate type</t>
  </si>
  <si>
    <t>mixed type</t>
  </si>
  <si>
    <t>calcium-magnesium
bicarbonate type</t>
  </si>
  <si>
    <t>sodium-potassium
chloride-sulphate type</t>
  </si>
  <si>
    <t>sodium-potassium
bicarbonate
type</t>
  </si>
  <si>
    <t>Names E</t>
  </si>
  <si>
    <t>Namen D</t>
  </si>
  <si>
    <t>Diamond Axes Names G</t>
  </si>
  <si>
    <t>Diamond Axes Names E</t>
  </si>
  <si>
    <t>Erdalkalien (Ca + Mg)</t>
  </si>
  <si>
    <t>Sulfat (SO4) + Chlorid (Cl) + Fluorid (F)</t>
  </si>
  <si>
    <t>Bicarbonat (HCO3) + Carbonat (CO3)</t>
  </si>
  <si>
    <t>Alkalien (Na + K)</t>
  </si>
  <si>
    <t>Use standard Excel techniques to make changes, for example to the symbols or the size of the chart. Double-clicking on the chart area (outside the graph, for example to the right of the double triangle) allows you to access the "Format Chart Area" dialog (Deutsch: "Diagrammbereich formatieren"):</t>
  </si>
  <si>
    <t>Clicking inside the graph accesses the "Format Plot Area" dialog (Deutsch: "Zeichnungsfläche formatieren"), Clicking on a symbol selects a data series and lets you access the "Format Data Series" dialog (Deutsch:"Datenreihen formatieren"):</t>
  </si>
  <si>
    <t>If you display sample names to the right of symbols, you may double-click on a name to open the "Format Data Labels" dialog (Deutsch: "Datenbeschriftungen formatieren"), which you can use to re-position the labels (clicking again on a label will select just this one sample name and permit you to re-position it using the dialog or by dragging with the mouse:</t>
  </si>
  <si>
    <t>for instructions how to construct your own triangular diagrams with Excel from scratch!</t>
  </si>
  <si>
    <t>Note that the display of names as well as field names may not work reliably or not at all with older versions of Excel. For example, Excel for Mac 2016 does not support the "Value From Cells" option (Deutsch: "Wert aus Zellen").</t>
  </si>
  <si>
    <t>2. Enter group names in cells B2, B52, B102, B152, B202, B252, B302, B352, B402, and B452. Type or paste your sample names and water chemical data in columns C through L. Column C may remain empty.</t>
  </si>
  <si>
    <t>c) In the same way, insert 50 rows in the "Piper plot" sheet and fill down the formulas in columns P – X.</t>
  </si>
  <si>
    <t>DO NOT cut and paste your chemical data on the "Data input" sheet! Instead, select the data and copy them, then paste them into the new area. Select the data you wish to delete, right-click and select "Clear Contents" (on the Mac you find this command in the Edit menu).</t>
  </si>
  <si>
    <t>If you change the group names in cells B2, B52, B102, B152, B202, B252, B302, B352, B402, and B452 the new names should also appear in the quick navigation buttons in column A. If Excel fails to update the names, I find that it helps to select the respective  text field by right-clicking with the mouse.</t>
  </si>
  <si>
    <t xml:space="preserve"> left Grid:</t>
  </si>
  <si>
    <t>right Grid:</t>
  </si>
  <si>
    <t>top Grid:</t>
  </si>
  <si>
    <t>left Grid:</t>
  </si>
  <si>
    <t>top Grid</t>
  </si>
  <si>
    <t>left Grid</t>
  </si>
  <si>
    <t>right Grid</t>
  </si>
  <si>
    <t>label offset:</t>
  </si>
  <si>
    <t>grid label offset</t>
  </si>
  <si>
    <t>tick length</t>
  </si>
  <si>
    <t>tick length:</t>
  </si>
  <si>
    <t>diamond names offset</t>
  </si>
  <si>
    <t>If your data are present in the form:
                       Sample_1     Sample_2     Sample_3 ...
Ca
Mg
Na...
you may use the "Transpose" function in Excel (under "Paste Special…" in the Edit menu on the Mac or by right-clicking in Windows) to copy/paste them properly.</t>
  </si>
  <si>
    <t>If you scale the graph with Excel, be aware that line thickness and font sizes will not be scaled. Also, if you copy the graph into a Word document, Word will shrink the graph to fit on an A4 or US Letter page (use landscape orientation) if you have selected these, but font sizes and line thicknesses remain as in the original. Select a larger page format in Word to avoid this, in particular if you want so export the graphic as PDF in order to make changes in a drawing program.</t>
  </si>
  <si>
    <t>Unfortunately, on the Mac printing the graphics does still not work well (as of Feb 2022) in that line widths are rounded to the next integer. For example the major grid and the outline of symbols are defined as 0.5 pt and will print at 1 pt. Export the graphics into a Word document or into a drawing program and print from there! Printing from the Windows version of Excel works as it should.
If, on the Mac, you export a graphic from Excel to programs such as Adobe Illustrator or Affinity Designer and experience that line widths are not retained, make sure that you have the most recent version of Excel (version 16.57 seems to work well in contrast to older versions). Otherwise, copy the graphic from Excel to a Word document and print this document into a pdf file that you can open in your drawing program.
If you have defined several fields/curves or several lines in a graph, you may find that you cannot easily ungroup them in a graphics program. In Affinity Designer, select such a group, make a right-click with the mouse and select Geometry ---&gt; Separate Curves (or something similar).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</si>
</sst>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
  </numFmts>
  <fonts count="51" x14ac:knownFonts="1">
    <font>
      <sz val="10"/>
      <color theme="1"/>
      <name val="Verdana"/>
      <family val="2"/>
    </font>
    <font>
      <u/>
      <sz val="10"/>
      <color theme="10"/>
      <name val="Verdana"/>
      <family val="2"/>
    </font>
    <font>
      <u/>
      <sz val="10"/>
      <color theme="11"/>
      <name val="Verdana"/>
      <family val="2"/>
    </font>
    <font>
      <sz val="8"/>
      <name val="Verdana"/>
      <family val="2"/>
    </font>
    <font>
      <sz val="10"/>
      <color theme="1"/>
      <name val="Arial Narrow"/>
      <family val="2"/>
    </font>
    <font>
      <b/>
      <sz val="10"/>
      <name val="Arial Narrow"/>
      <family val="2"/>
    </font>
    <font>
      <sz val="10"/>
      <name val="Arial Narrow"/>
      <family val="2"/>
    </font>
    <font>
      <sz val="10"/>
      <color rgb="FF000000"/>
      <name val="Arial Narrow"/>
      <family val="2"/>
    </font>
    <font>
      <sz val="12"/>
      <color theme="1"/>
      <name val="Arial Narrow"/>
      <family val="2"/>
    </font>
    <font>
      <b/>
      <sz val="10"/>
      <color theme="1"/>
      <name val="Arial Narrow"/>
      <family val="2"/>
    </font>
    <font>
      <sz val="10"/>
      <color rgb="FFFF0000"/>
      <name val="Arial Narrow"/>
      <family val="2"/>
    </font>
    <font>
      <b/>
      <sz val="10"/>
      <color rgb="FF008000"/>
      <name val="Arial Narrow"/>
      <family val="2"/>
    </font>
    <font>
      <sz val="9"/>
      <color theme="1"/>
      <name val="Arial Narrow"/>
      <family val="2"/>
    </font>
    <font>
      <sz val="8"/>
      <color rgb="FF000000"/>
      <name val="Tahoma"/>
      <family val="2"/>
    </font>
    <font>
      <sz val="9"/>
      <color rgb="FF000000"/>
      <name val="Verdana"/>
      <family val="2"/>
    </font>
    <font>
      <b/>
      <sz val="10"/>
      <color rgb="FFFF0000"/>
      <name val="Arial Narrow"/>
      <family val="2"/>
    </font>
    <font>
      <sz val="10"/>
      <color theme="4" tint="-0.249977111117893"/>
      <name val="Arial Narrow"/>
      <family val="2"/>
    </font>
    <font>
      <sz val="10"/>
      <color theme="4"/>
      <name val="Arial Narrow"/>
      <family val="2"/>
    </font>
    <font>
      <sz val="10"/>
      <color theme="9" tint="-0.499984740745262"/>
      <name val="Arial Narrow"/>
      <family val="2"/>
    </font>
    <font>
      <sz val="10"/>
      <color rgb="FF3366FF"/>
      <name val="Arial Narrow"/>
      <family val="2"/>
    </font>
    <font>
      <sz val="10"/>
      <color theme="6" tint="-0.499984740745262"/>
      <name val="Arial Narrow"/>
      <family val="2"/>
    </font>
    <font>
      <sz val="10"/>
      <color theme="7" tint="-0.249977111117893"/>
      <name val="Arial Narrow"/>
      <family val="2"/>
    </font>
    <font>
      <sz val="10"/>
      <color theme="8" tint="-0.499984740745262"/>
      <name val="Arial Narrow"/>
      <family val="2"/>
    </font>
    <font>
      <sz val="10"/>
      <color theme="2" tint="-0.89999084444715716"/>
      <name val="Arial Narrow"/>
      <family val="2"/>
    </font>
    <font>
      <sz val="9"/>
      <color indexed="0"/>
      <name val="Arial Narrow"/>
      <family val="2"/>
    </font>
    <font>
      <b/>
      <sz val="9"/>
      <name val="Arial Narrow"/>
      <family val="2"/>
    </font>
    <font>
      <sz val="9"/>
      <name val="Arial Narrow"/>
      <family val="2"/>
    </font>
    <font>
      <sz val="9"/>
      <color rgb="FF0000FF"/>
      <name val="Arial Narrow"/>
      <family val="2"/>
    </font>
    <font>
      <b/>
      <sz val="9"/>
      <color theme="1"/>
      <name val="Arial Narrow"/>
      <family val="2"/>
    </font>
    <font>
      <sz val="9"/>
      <color rgb="FF3366FF"/>
      <name val="Arial Narrow"/>
      <family val="2"/>
    </font>
    <font>
      <sz val="9"/>
      <color rgb="FF000000"/>
      <name val="Arial Narrow"/>
      <family val="2"/>
    </font>
    <font>
      <sz val="10"/>
      <color theme="5"/>
      <name val="Arial Narrow"/>
      <family val="2"/>
    </font>
    <font>
      <sz val="10"/>
      <color theme="3" tint="-0.499984740745262"/>
      <name val="Arial Narrow"/>
      <family val="2"/>
    </font>
    <font>
      <sz val="10"/>
      <color rgb="FF7030A0"/>
      <name val="Arial Narrow"/>
      <family val="2"/>
    </font>
    <font>
      <sz val="10"/>
      <color theme="3" tint="-0.249977111117893"/>
      <name val="Arial Narrow"/>
      <family val="2"/>
    </font>
    <font>
      <sz val="10"/>
      <color rgb="FF00B050"/>
      <name val="Arial Narrow"/>
      <family val="2"/>
    </font>
    <font>
      <b/>
      <sz val="9"/>
      <color rgb="FF00B050"/>
      <name val="Arial Narrow"/>
      <family val="2"/>
    </font>
    <font>
      <sz val="9"/>
      <color rgb="FF00B050"/>
      <name val="Arial Narrow"/>
      <family val="2"/>
    </font>
    <font>
      <sz val="9"/>
      <color rgb="FF00B0F0"/>
      <name val="Arial Narrow"/>
      <family val="2"/>
    </font>
    <font>
      <sz val="10"/>
      <color rgb="FF00B0F0"/>
      <name val="Arial Narrow"/>
      <family val="2"/>
    </font>
    <font>
      <b/>
      <sz val="12"/>
      <color theme="1"/>
      <name val="Arial Narrow"/>
      <family val="2"/>
    </font>
    <font>
      <sz val="9"/>
      <color theme="0" tint="-0.34998626667073579"/>
      <name val="Arial Narrow"/>
      <family val="2"/>
    </font>
    <font>
      <sz val="10"/>
      <color theme="0" tint="-0.34998626667073579"/>
      <name val="Arial Narrow"/>
      <family val="2"/>
    </font>
    <font>
      <b/>
      <sz val="10"/>
      <color theme="0" tint="-0.249977111117893"/>
      <name val="Arial Narrow"/>
      <family val="2"/>
    </font>
    <font>
      <sz val="10"/>
      <color theme="0" tint="-0.249977111117893"/>
      <name val="Arial Narrow"/>
      <family val="2"/>
    </font>
    <font>
      <sz val="10"/>
      <color rgb="FF000000"/>
      <name val="Tahoma"/>
      <family val="2"/>
    </font>
    <font>
      <b/>
      <sz val="10"/>
      <color rgb="FF000000"/>
      <name val="Tahoma"/>
      <family val="2"/>
    </font>
    <font>
      <b/>
      <sz val="12"/>
      <color rgb="FF000000"/>
      <name val="Arial Narrow"/>
      <family val="2"/>
    </font>
    <font>
      <sz val="12"/>
      <color rgb="FF000000"/>
      <name val="Arial Narrow"/>
      <family val="2"/>
    </font>
    <font>
      <sz val="9"/>
      <color rgb="FFFF0000"/>
      <name val="Arial Narrow"/>
      <family val="2"/>
    </font>
    <font>
      <sz val="10"/>
      <color rgb="FF000000"/>
      <name val="Verdana"/>
      <family val="2"/>
    </font>
  </fonts>
  <fills count="19">
    <fill>
      <patternFill patternType="none"/>
    </fill>
    <fill>
      <patternFill patternType="gray125"/>
    </fill>
    <fill>
      <patternFill patternType="solid">
        <fgColor rgb="FFFFFCD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4" tint="0.79998168889431442"/>
        <bgColor indexed="64"/>
      </patternFill>
    </fill>
    <fill>
      <patternFill patternType="solid">
        <fgColor rgb="FFFFFCC8"/>
        <bgColor indexed="64"/>
      </patternFill>
    </fill>
    <fill>
      <patternFill patternType="solid">
        <fgColor theme="7" tint="0.79998168889431442"/>
        <bgColor indexed="64"/>
      </patternFill>
    </fill>
    <fill>
      <patternFill patternType="solid">
        <fgColor rgb="FFE4DFEC"/>
        <bgColor rgb="FF000000"/>
      </patternFill>
    </fill>
    <fill>
      <patternFill patternType="solid">
        <fgColor theme="7" tint="0.79998168889431442"/>
        <bgColor rgb="FF000000"/>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2"/>
        <bgColor indexed="64"/>
      </patternFill>
    </fill>
    <fill>
      <patternFill patternType="solid">
        <fgColor rgb="FFFDE9D9"/>
        <bgColor rgb="FF000000"/>
      </patternFill>
    </fill>
    <fill>
      <patternFill patternType="solid">
        <fgColor theme="8" tint="0.79998168889431442"/>
        <bgColor rgb="FF000000"/>
      </patternFill>
    </fill>
    <fill>
      <patternFill patternType="solid">
        <fgColor theme="6" tint="0.39997558519241921"/>
        <bgColor indexed="64"/>
      </patternFill>
    </fill>
  </fills>
  <borders count="2">
    <border>
      <left/>
      <right/>
      <top/>
      <bottom/>
      <diagonal/>
    </border>
    <border>
      <left style="medium">
        <color auto="1"/>
      </left>
      <right style="medium">
        <color auto="1"/>
      </right>
      <top style="medium">
        <color auto="1"/>
      </top>
      <bottom/>
      <diagonal/>
    </border>
  </borders>
  <cellStyleXfs count="62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234">
    <xf numFmtId="0" fontId="0" fillId="0" borderId="0" xfId="0"/>
    <xf numFmtId="0" fontId="4" fillId="0" borderId="0" xfId="0" applyFont="1"/>
    <xf numFmtId="0" fontId="5" fillId="0" borderId="0" xfId="0" applyFont="1"/>
    <xf numFmtId="0" fontId="5" fillId="0" borderId="0" xfId="0" applyFont="1" applyAlignment="1">
      <alignment horizontal="center"/>
    </xf>
    <xf numFmtId="0" fontId="6" fillId="0" borderId="0" xfId="0" applyFont="1"/>
    <xf numFmtId="0" fontId="7" fillId="0" borderId="0" xfId="0" applyFont="1"/>
    <xf numFmtId="0" fontId="4" fillId="4" borderId="0" xfId="0" applyFont="1" applyFill="1"/>
    <xf numFmtId="0" fontId="4" fillId="0" borderId="0" xfId="0" applyFont="1" applyAlignment="1">
      <alignment horizontal="center"/>
    </xf>
    <xf numFmtId="0" fontId="8" fillId="0" borderId="0" xfId="0" applyFont="1"/>
    <xf numFmtId="0" fontId="4" fillId="0" borderId="0" xfId="0" applyFont="1" applyAlignment="1">
      <alignment horizontal="right"/>
    </xf>
    <xf numFmtId="0" fontId="9" fillId="0" borderId="0" xfId="0" applyFont="1" applyAlignment="1">
      <alignment horizontal="left"/>
    </xf>
    <xf numFmtId="0" fontId="9" fillId="0" borderId="0" xfId="0" applyFont="1"/>
    <xf numFmtId="0" fontId="9" fillId="0" borderId="0" xfId="0" applyFont="1" applyAlignment="1">
      <alignment horizontal="center"/>
    </xf>
    <xf numFmtId="0" fontId="4" fillId="0" borderId="0" xfId="0" applyFont="1" applyAlignment="1">
      <alignment horizontal="left"/>
    </xf>
    <xf numFmtId="165" fontId="4" fillId="0" borderId="0" xfId="0" applyNumberFormat="1" applyFont="1" applyAlignment="1">
      <alignment horizontal="center"/>
    </xf>
    <xf numFmtId="0" fontId="4" fillId="5" borderId="0" xfId="0" applyFont="1" applyFill="1"/>
    <xf numFmtId="164" fontId="10" fillId="0" borderId="0" xfId="0" applyNumberFormat="1" applyFont="1" applyAlignment="1">
      <alignment horizontal="center"/>
    </xf>
    <xf numFmtId="164" fontId="4" fillId="0" borderId="0" xfId="0" applyNumberFormat="1" applyFont="1" applyAlignment="1">
      <alignment horizontal="center"/>
    </xf>
    <xf numFmtId="0" fontId="0" fillId="0" borderId="0" xfId="0" applyFont="1"/>
    <xf numFmtId="0" fontId="6" fillId="4" borderId="0" xfId="0" applyFont="1" applyFill="1"/>
    <xf numFmtId="0" fontId="11" fillId="6" borderId="0" xfId="0" applyFont="1" applyFill="1" applyAlignment="1">
      <alignment horizontal="center"/>
    </xf>
    <xf numFmtId="165" fontId="4" fillId="6" borderId="0" xfId="0" applyNumberFormat="1" applyFont="1" applyFill="1" applyAlignment="1">
      <alignment horizontal="center"/>
    </xf>
    <xf numFmtId="0" fontId="11" fillId="7" borderId="0" xfId="0" applyFont="1" applyFill="1" applyAlignment="1">
      <alignment horizontal="center"/>
    </xf>
    <xf numFmtId="0" fontId="4" fillId="0" borderId="0" xfId="0" applyFont="1" applyFill="1"/>
    <xf numFmtId="164" fontId="4" fillId="0" borderId="0" xfId="0" applyNumberFormat="1" applyFont="1" applyFill="1" applyAlignment="1">
      <alignment horizontal="center"/>
    </xf>
    <xf numFmtId="164" fontId="4" fillId="5" borderId="0" xfId="0" applyNumberFormat="1" applyFont="1" applyFill="1" applyAlignment="1">
      <alignment horizontal="center"/>
    </xf>
    <xf numFmtId="0" fontId="4" fillId="5" borderId="0" xfId="0" applyFont="1" applyFill="1" applyAlignment="1">
      <alignment horizontal="left"/>
    </xf>
    <xf numFmtId="0" fontId="6" fillId="0" borderId="0" xfId="0" applyFont="1" applyAlignment="1">
      <alignment wrapText="1"/>
    </xf>
    <xf numFmtId="0" fontId="4" fillId="0" borderId="0" xfId="0" applyFont="1" applyAlignment="1">
      <alignment wrapText="1"/>
    </xf>
    <xf numFmtId="164" fontId="6" fillId="5" borderId="0" xfId="0" applyNumberFormat="1" applyFont="1" applyFill="1" applyAlignment="1">
      <alignment horizontal="center"/>
    </xf>
    <xf numFmtId="0" fontId="0" fillId="0" borderId="0" xfId="0" applyAlignment="1">
      <alignment wrapText="1"/>
    </xf>
    <xf numFmtId="0" fontId="15" fillId="3" borderId="1" xfId="0" applyFont="1" applyFill="1" applyBorder="1" applyAlignment="1">
      <alignment horizontal="center"/>
    </xf>
    <xf numFmtId="0" fontId="19" fillId="0" borderId="0" xfId="0" applyFont="1" applyAlignment="1">
      <alignment horizontal="left"/>
    </xf>
    <xf numFmtId="0" fontId="4" fillId="13" borderId="0" xfId="0" applyFont="1" applyFill="1" applyBorder="1" applyAlignment="1">
      <alignment horizontal="left"/>
    </xf>
    <xf numFmtId="0" fontId="4" fillId="8" borderId="0" xfId="0" applyFont="1" applyFill="1" applyBorder="1" applyAlignment="1">
      <alignment horizontal="left"/>
    </xf>
    <xf numFmtId="0" fontId="4" fillId="5" borderId="0" xfId="0" applyFont="1" applyFill="1" applyBorder="1" applyAlignment="1">
      <alignment horizontal="left"/>
    </xf>
    <xf numFmtId="0" fontId="4" fillId="6" borderId="0" xfId="0" applyFont="1" applyFill="1" applyBorder="1" applyAlignment="1">
      <alignment horizontal="left"/>
    </xf>
    <xf numFmtId="0" fontId="4" fillId="10" borderId="0" xfId="0" applyFont="1" applyFill="1" applyBorder="1" applyAlignment="1">
      <alignment horizontal="left"/>
    </xf>
    <xf numFmtId="0" fontId="4" fillId="14" borderId="0" xfId="0" applyFont="1" applyFill="1" applyBorder="1" applyAlignment="1">
      <alignment horizontal="left"/>
    </xf>
    <xf numFmtId="0" fontId="4" fillId="15" borderId="0" xfId="0" applyFont="1" applyFill="1" applyBorder="1" applyAlignment="1">
      <alignment horizontal="left"/>
    </xf>
    <xf numFmtId="0" fontId="16" fillId="0" borderId="0" xfId="0" applyFont="1" applyFill="1" applyAlignment="1">
      <alignment horizontal="center"/>
    </xf>
    <xf numFmtId="164" fontId="16" fillId="0" borderId="0" xfId="0" applyNumberFormat="1" applyFont="1" applyFill="1" applyAlignment="1">
      <alignment horizontal="center"/>
    </xf>
    <xf numFmtId="0" fontId="16" fillId="0" borderId="0" xfId="0" applyFont="1" applyFill="1"/>
    <xf numFmtId="0" fontId="18" fillId="0" borderId="0" xfId="0" applyFont="1" applyFill="1" applyAlignment="1">
      <alignment horizontal="center"/>
    </xf>
    <xf numFmtId="164" fontId="18" fillId="0" borderId="0" xfId="0" applyNumberFormat="1" applyFont="1" applyFill="1" applyAlignment="1">
      <alignment horizontal="center"/>
    </xf>
    <xf numFmtId="0" fontId="18" fillId="0" borderId="0" xfId="0" applyFont="1" applyFill="1"/>
    <xf numFmtId="0" fontId="20" fillId="0" borderId="0" xfId="0" applyFont="1" applyFill="1" applyAlignment="1">
      <alignment horizontal="center"/>
    </xf>
    <xf numFmtId="164" fontId="20" fillId="0" borderId="0" xfId="0" applyNumberFormat="1" applyFont="1" applyFill="1" applyAlignment="1">
      <alignment horizontal="center"/>
    </xf>
    <xf numFmtId="0" fontId="20" fillId="0" borderId="0" xfId="0" applyFont="1" applyFill="1"/>
    <xf numFmtId="0" fontId="21" fillId="0" borderId="0" xfId="0" applyFont="1" applyFill="1" applyAlignment="1">
      <alignment horizontal="center"/>
    </xf>
    <xf numFmtId="164" fontId="21" fillId="0" borderId="0" xfId="0" applyNumberFormat="1" applyFont="1" applyFill="1" applyAlignment="1">
      <alignment horizontal="center"/>
    </xf>
    <xf numFmtId="0" fontId="21" fillId="0" borderId="0" xfId="0" applyFont="1" applyFill="1"/>
    <xf numFmtId="0" fontId="17" fillId="0" borderId="0" xfId="0" applyFont="1" applyFill="1" applyAlignment="1">
      <alignment horizontal="center"/>
    </xf>
    <xf numFmtId="164" fontId="17" fillId="0" borderId="0" xfId="0" applyNumberFormat="1" applyFont="1" applyFill="1" applyAlignment="1">
      <alignment horizontal="center"/>
    </xf>
    <xf numFmtId="0" fontId="17" fillId="0" borderId="0" xfId="0" applyFont="1" applyFill="1"/>
    <xf numFmtId="0" fontId="4" fillId="0" borderId="0" xfId="0" applyFont="1" applyFill="1" applyAlignment="1">
      <alignment horizontal="center"/>
    </xf>
    <xf numFmtId="0" fontId="22" fillId="0" borderId="0" xfId="0" applyFont="1" applyFill="1" applyAlignment="1">
      <alignment horizontal="center"/>
    </xf>
    <xf numFmtId="164" fontId="22" fillId="0" borderId="0" xfId="0" applyNumberFormat="1" applyFont="1" applyFill="1" applyAlignment="1">
      <alignment horizontal="center"/>
    </xf>
    <xf numFmtId="0" fontId="22" fillId="0" borderId="0" xfId="0" applyFont="1" applyFill="1"/>
    <xf numFmtId="0" fontId="23" fillId="0" borderId="0" xfId="0" applyFont="1" applyFill="1" applyAlignment="1">
      <alignment horizontal="center"/>
    </xf>
    <xf numFmtId="164" fontId="23" fillId="0" borderId="0" xfId="0" applyNumberFormat="1" applyFont="1" applyFill="1" applyAlignment="1">
      <alignment horizontal="center"/>
    </xf>
    <xf numFmtId="0" fontId="23" fillId="0" borderId="0" xfId="0" applyFont="1" applyFill="1"/>
    <xf numFmtId="0" fontId="4" fillId="0" borderId="0" xfId="0" applyFont="1" applyFill="1" applyBorder="1" applyAlignment="1">
      <alignment horizontal="left"/>
    </xf>
    <xf numFmtId="2" fontId="24" fillId="0" borderId="0" xfId="0" applyNumberFormat="1" applyFont="1" applyAlignment="1">
      <alignment horizontal="center"/>
    </xf>
    <xf numFmtId="0" fontId="12" fillId="0" borderId="0" xfId="0" applyFont="1"/>
    <xf numFmtId="0" fontId="4" fillId="6" borderId="0" xfId="0" applyFont="1" applyFill="1"/>
    <xf numFmtId="0" fontId="24" fillId="0" borderId="0" xfId="0" applyFont="1" applyFill="1" applyAlignment="1">
      <alignment horizontal="center"/>
    </xf>
    <xf numFmtId="0" fontId="12" fillId="6" borderId="0" xfId="0" applyFont="1" applyFill="1"/>
    <xf numFmtId="0" fontId="25" fillId="0" borderId="0" xfId="0" applyFont="1" applyFill="1" applyAlignment="1">
      <alignment horizontal="center"/>
    </xf>
    <xf numFmtId="2" fontId="12" fillId="0" borderId="0" xfId="0" applyNumberFormat="1" applyFont="1" applyAlignment="1">
      <alignment horizontal="center"/>
    </xf>
    <xf numFmtId="0" fontId="12" fillId="0" borderId="0" xfId="0" applyFont="1" applyAlignment="1">
      <alignment horizontal="right"/>
    </xf>
    <xf numFmtId="2" fontId="26" fillId="5" borderId="0" xfId="0" applyNumberFormat="1" applyFont="1" applyFill="1" applyAlignment="1">
      <alignment horizontal="center"/>
    </xf>
    <xf numFmtId="164" fontId="26" fillId="5" borderId="0" xfId="0" applyNumberFormat="1" applyFont="1" applyFill="1" applyAlignment="1">
      <alignment horizontal="center"/>
    </xf>
    <xf numFmtId="164" fontId="12" fillId="0" borderId="0" xfId="0" applyNumberFormat="1" applyFont="1" applyAlignment="1">
      <alignment horizontal="center"/>
    </xf>
    <xf numFmtId="0" fontId="12" fillId="0" borderId="0" xfId="0" applyFont="1" applyAlignment="1">
      <alignment horizontal="center"/>
    </xf>
    <xf numFmtId="164" fontId="27" fillId="0" borderId="0" xfId="0" applyNumberFormat="1" applyFont="1" applyFill="1" applyAlignment="1">
      <alignment horizontal="center"/>
    </xf>
    <xf numFmtId="2" fontId="28" fillId="0" borderId="0" xfId="0" applyNumberFormat="1" applyFont="1" applyAlignment="1">
      <alignment horizontal="center"/>
    </xf>
    <xf numFmtId="164" fontId="29" fillId="0" borderId="0" xfId="0" applyNumberFormat="1" applyFont="1" applyFill="1" applyAlignment="1">
      <alignment horizontal="center"/>
    </xf>
    <xf numFmtId="0" fontId="6" fillId="5" borderId="0" xfId="0" applyFont="1" applyFill="1"/>
    <xf numFmtId="0" fontId="19" fillId="0" borderId="0" xfId="0" applyFont="1"/>
    <xf numFmtId="0" fontId="30" fillId="0" borderId="0" xfId="0" applyFont="1" applyAlignment="1">
      <alignment horizontal="right"/>
    </xf>
    <xf numFmtId="2" fontId="26" fillId="4" borderId="0" xfId="0" applyNumberFormat="1" applyFont="1" applyFill="1" applyAlignment="1">
      <alignment horizontal="center"/>
    </xf>
    <xf numFmtId="164" fontId="26" fillId="4" borderId="0" xfId="0" applyNumberFormat="1" applyFont="1" applyFill="1" applyAlignment="1">
      <alignment horizontal="center"/>
    </xf>
    <xf numFmtId="0" fontId="4" fillId="9" borderId="0" xfId="0" applyFont="1" applyFill="1"/>
    <xf numFmtId="164" fontId="6" fillId="4" borderId="0" xfId="0" applyNumberFormat="1" applyFont="1" applyFill="1" applyAlignment="1">
      <alignment horizontal="center"/>
    </xf>
    <xf numFmtId="2" fontId="4" fillId="0" borderId="0" xfId="0" applyNumberFormat="1" applyFont="1"/>
    <xf numFmtId="2" fontId="26" fillId="10" borderId="0" xfId="0" applyNumberFormat="1" applyFont="1" applyFill="1" applyAlignment="1">
      <alignment horizontal="center"/>
    </xf>
    <xf numFmtId="164" fontId="26" fillId="10" borderId="0" xfId="0" applyNumberFormat="1" applyFont="1" applyFill="1" applyAlignment="1">
      <alignment horizontal="center"/>
    </xf>
    <xf numFmtId="0" fontId="6" fillId="10" borderId="0" xfId="0" applyFont="1" applyFill="1"/>
    <xf numFmtId="164" fontId="6" fillId="10" borderId="0" xfId="0" applyNumberFormat="1" applyFont="1" applyFill="1" applyAlignment="1">
      <alignment horizontal="center"/>
    </xf>
    <xf numFmtId="2" fontId="26" fillId="11" borderId="0" xfId="0" applyNumberFormat="1" applyFont="1" applyFill="1" applyAlignment="1">
      <alignment horizontal="center"/>
    </xf>
    <xf numFmtId="0" fontId="4" fillId="10" borderId="0" xfId="0" applyFont="1" applyFill="1"/>
    <xf numFmtId="2" fontId="26" fillId="12" borderId="0" xfId="0" applyNumberFormat="1" applyFont="1" applyFill="1" applyAlignment="1">
      <alignment horizontal="center"/>
    </xf>
    <xf numFmtId="0" fontId="31" fillId="0" borderId="0" xfId="0" applyFont="1" applyFill="1" applyAlignment="1">
      <alignment horizontal="center"/>
    </xf>
    <xf numFmtId="164" fontId="31" fillId="0" borderId="0" xfId="0" applyNumberFormat="1" applyFont="1" applyFill="1" applyAlignment="1">
      <alignment horizontal="center"/>
    </xf>
    <xf numFmtId="0" fontId="31" fillId="0" borderId="0" xfId="0" applyFont="1" applyFill="1"/>
    <xf numFmtId="0" fontId="17" fillId="0" borderId="0" xfId="0" applyFont="1"/>
    <xf numFmtId="0" fontId="31" fillId="0" borderId="0" xfId="0" applyFont="1"/>
    <xf numFmtId="0" fontId="20" fillId="0" borderId="0" xfId="0" applyFont="1"/>
    <xf numFmtId="0" fontId="22" fillId="0" borderId="0" xfId="0" applyFont="1"/>
    <xf numFmtId="164" fontId="17" fillId="0" borderId="0" xfId="0" applyNumberFormat="1" applyFont="1" applyAlignment="1">
      <alignment horizontal="center"/>
    </xf>
    <xf numFmtId="164" fontId="31" fillId="0" borderId="0" xfId="0" applyNumberFormat="1" applyFont="1" applyAlignment="1">
      <alignment horizontal="center"/>
    </xf>
    <xf numFmtId="164" fontId="20" fillId="0" borderId="0" xfId="0" applyNumberFormat="1" applyFont="1" applyAlignment="1">
      <alignment horizontal="center"/>
    </xf>
    <xf numFmtId="164" fontId="33" fillId="0" borderId="0" xfId="0" applyNumberFormat="1" applyFont="1" applyAlignment="1">
      <alignment horizontal="center"/>
    </xf>
    <xf numFmtId="0" fontId="33" fillId="0" borderId="0" xfId="0" applyFont="1"/>
    <xf numFmtId="164" fontId="22" fillId="0" borderId="0" xfId="0" applyNumberFormat="1" applyFont="1" applyAlignment="1">
      <alignment horizontal="center"/>
    </xf>
    <xf numFmtId="164" fontId="32" fillId="0" borderId="0" xfId="0" applyNumberFormat="1" applyFont="1" applyAlignment="1">
      <alignment horizontal="center"/>
    </xf>
    <xf numFmtId="0" fontId="34" fillId="0" borderId="0" xfId="0" applyFont="1"/>
    <xf numFmtId="0" fontId="9" fillId="0" borderId="0" xfId="0" applyNumberFormat="1" applyFont="1" applyAlignment="1">
      <alignment horizontal="center"/>
    </xf>
    <xf numFmtId="0" fontId="4" fillId="0" borderId="0" xfId="0" applyNumberFormat="1" applyFont="1" applyAlignment="1">
      <alignment horizontal="center"/>
    </xf>
    <xf numFmtId="0" fontId="4" fillId="8" borderId="0" xfId="0" applyFont="1" applyFill="1" applyAlignment="1">
      <alignment horizontal="left"/>
    </xf>
    <xf numFmtId="0" fontId="4" fillId="6" borderId="0" xfId="0" applyFont="1" applyFill="1" applyAlignment="1">
      <alignment horizontal="left"/>
    </xf>
    <xf numFmtId="0" fontId="4" fillId="10" borderId="0" xfId="0" applyFont="1" applyFill="1" applyAlignment="1">
      <alignment horizontal="left"/>
    </xf>
    <xf numFmtId="0" fontId="15" fillId="0" borderId="0" xfId="0" applyFont="1"/>
    <xf numFmtId="165" fontId="15" fillId="0" borderId="0" xfId="0" applyNumberFormat="1" applyFont="1"/>
    <xf numFmtId="0" fontId="35" fillId="0" borderId="0" xfId="0" applyFont="1"/>
    <xf numFmtId="0" fontId="36" fillId="0" borderId="0" xfId="0" applyFont="1" applyFill="1" applyAlignment="1">
      <alignment horizontal="center"/>
    </xf>
    <xf numFmtId="164" fontId="37" fillId="5" borderId="0" xfId="0" applyNumberFormat="1" applyFont="1" applyFill="1" applyAlignment="1">
      <alignment horizontal="center"/>
    </xf>
    <xf numFmtId="164" fontId="37" fillId="4" borderId="0" xfId="0" applyNumberFormat="1" applyFont="1" applyFill="1" applyAlignment="1">
      <alignment horizontal="center"/>
    </xf>
    <xf numFmtId="164" fontId="37" fillId="10" borderId="0" xfId="0" applyNumberFormat="1" applyFont="1" applyFill="1" applyAlignment="1">
      <alignment horizontal="center"/>
    </xf>
    <xf numFmtId="164" fontId="26" fillId="16" borderId="0" xfId="0" applyNumberFormat="1" applyFont="1" applyFill="1" applyAlignment="1">
      <alignment horizontal="center"/>
    </xf>
    <xf numFmtId="164" fontId="26" fillId="17" borderId="0" xfId="0" applyNumberFormat="1" applyFont="1" applyFill="1" applyAlignment="1">
      <alignment horizontal="center"/>
    </xf>
    <xf numFmtId="164" fontId="38" fillId="5" borderId="0" xfId="0" applyNumberFormat="1" applyFont="1" applyFill="1" applyAlignment="1">
      <alignment horizontal="center"/>
    </xf>
    <xf numFmtId="164" fontId="39" fillId="5" borderId="0" xfId="0" applyNumberFormat="1" applyFont="1" applyFill="1" applyAlignment="1">
      <alignment horizontal="center"/>
    </xf>
    <xf numFmtId="164" fontId="39" fillId="0" borderId="0" xfId="0" applyNumberFormat="1" applyFont="1" applyAlignment="1">
      <alignment horizontal="center"/>
    </xf>
    <xf numFmtId="164" fontId="38" fillId="4" borderId="0" xfId="0" applyNumberFormat="1" applyFont="1" applyFill="1" applyAlignment="1">
      <alignment horizontal="center"/>
    </xf>
    <xf numFmtId="164" fontId="39" fillId="4" borderId="0" xfId="0" applyNumberFormat="1" applyFont="1" applyFill="1" applyAlignment="1">
      <alignment horizontal="center"/>
    </xf>
    <xf numFmtId="164" fontId="38" fillId="10" borderId="0" xfId="0" applyNumberFormat="1" applyFont="1" applyFill="1" applyAlignment="1">
      <alignment horizontal="center"/>
    </xf>
    <xf numFmtId="164" fontId="39" fillId="10" borderId="0" xfId="0" applyNumberFormat="1" applyFont="1" applyFill="1" applyAlignment="1">
      <alignment horizontal="center"/>
    </xf>
    <xf numFmtId="0" fontId="28" fillId="0" borderId="0" xfId="0" applyFont="1" applyFill="1" applyAlignment="1">
      <alignment horizontal="center"/>
    </xf>
    <xf numFmtId="164" fontId="12" fillId="5" borderId="0" xfId="0" applyNumberFormat="1" applyFont="1" applyFill="1" applyAlignment="1">
      <alignment horizontal="center"/>
    </xf>
    <xf numFmtId="164" fontId="12" fillId="4" borderId="0" xfId="0" applyNumberFormat="1" applyFont="1" applyFill="1" applyAlignment="1">
      <alignment horizontal="center"/>
    </xf>
    <xf numFmtId="164" fontId="4" fillId="4" borderId="0" xfId="0" applyNumberFormat="1" applyFont="1" applyFill="1" applyAlignment="1">
      <alignment horizontal="center"/>
    </xf>
    <xf numFmtId="164" fontId="12" fillId="10" borderId="0" xfId="0" applyNumberFormat="1" applyFont="1" applyFill="1" applyAlignment="1">
      <alignment horizontal="center"/>
    </xf>
    <xf numFmtId="164" fontId="4" fillId="10" borderId="0" xfId="0" applyNumberFormat="1" applyFont="1" applyFill="1" applyAlignment="1">
      <alignment horizontal="center"/>
    </xf>
    <xf numFmtId="165" fontId="4" fillId="18" borderId="0" xfId="0" applyNumberFormat="1" applyFont="1" applyFill="1" applyAlignment="1">
      <alignment horizontal="center"/>
    </xf>
    <xf numFmtId="2" fontId="12" fillId="5" borderId="0" xfId="0" applyNumberFormat="1" applyFont="1" applyFill="1" applyAlignment="1">
      <alignment horizontal="center"/>
    </xf>
    <xf numFmtId="0" fontId="35" fillId="5" borderId="0" xfId="0" applyFont="1" applyFill="1"/>
    <xf numFmtId="0" fontId="12" fillId="8" borderId="0" xfId="0" applyFont="1" applyFill="1" applyAlignment="1">
      <alignment horizontal="center"/>
    </xf>
    <xf numFmtId="0" fontId="41" fillId="0" borderId="0" xfId="0" applyFont="1" applyAlignment="1">
      <alignment horizontal="right"/>
    </xf>
    <xf numFmtId="164" fontId="41" fillId="0" borderId="0" xfId="0" applyNumberFormat="1" applyFont="1" applyAlignment="1">
      <alignment horizontal="center"/>
    </xf>
    <xf numFmtId="0" fontId="41" fillId="0" borderId="0" xfId="0" applyFont="1" applyAlignment="1">
      <alignment horizontal="center"/>
    </xf>
    <xf numFmtId="0" fontId="41" fillId="0" borderId="0" xfId="0" applyFont="1"/>
    <xf numFmtId="0" fontId="42" fillId="0" borderId="0" xfId="0" applyFont="1"/>
    <xf numFmtId="0" fontId="42" fillId="0" borderId="0" xfId="0" applyFont="1" applyAlignment="1">
      <alignment horizontal="center"/>
    </xf>
    <xf numFmtId="1" fontId="4" fillId="8" borderId="0" xfId="0" applyNumberFormat="1" applyFont="1" applyFill="1" applyAlignment="1">
      <alignment horizontal="left"/>
    </xf>
    <xf numFmtId="1" fontId="4" fillId="8" borderId="0" xfId="0" applyNumberFormat="1" applyFont="1" applyFill="1" applyBorder="1" applyAlignment="1">
      <alignment horizontal="left"/>
    </xf>
    <xf numFmtId="0" fontId="43" fillId="0" borderId="0" xfId="0" applyFont="1" applyAlignment="1">
      <alignment horizontal="center"/>
    </xf>
    <xf numFmtId="0" fontId="44" fillId="0" borderId="0" xfId="0" applyFont="1"/>
    <xf numFmtId="0" fontId="9" fillId="0" borderId="0" xfId="0" applyNumberFormat="1" applyFont="1" applyAlignment="1">
      <alignment horizontal="left"/>
    </xf>
    <xf numFmtId="0" fontId="4" fillId="0" borderId="0" xfId="0" applyNumberFormat="1" applyFont="1" applyAlignment="1">
      <alignment horizontal="left"/>
    </xf>
    <xf numFmtId="0" fontId="17" fillId="0" borderId="0" xfId="0" applyFont="1" applyFill="1" applyAlignment="1">
      <alignment horizontal="left"/>
    </xf>
    <xf numFmtId="0" fontId="31" fillId="0" borderId="0" xfId="0" applyFont="1" applyFill="1" applyAlignment="1">
      <alignment horizontal="left"/>
    </xf>
    <xf numFmtId="0" fontId="20" fillId="0" borderId="0" xfId="0" applyFont="1" applyFill="1" applyAlignment="1">
      <alignment horizontal="left"/>
    </xf>
    <xf numFmtId="0" fontId="33" fillId="0" borderId="0" xfId="0" applyFont="1" applyFill="1" applyAlignment="1">
      <alignment horizontal="left"/>
    </xf>
    <xf numFmtId="0" fontId="22" fillId="0" borderId="0" xfId="0" applyFont="1" applyFill="1" applyAlignment="1">
      <alignment horizontal="left"/>
    </xf>
    <xf numFmtId="0" fontId="4" fillId="0" borderId="0" xfId="0" applyFont="1" applyFill="1" applyAlignment="1">
      <alignment horizontal="left"/>
    </xf>
    <xf numFmtId="0" fontId="32" fillId="0" borderId="0" xfId="0" applyFont="1" applyFill="1" applyAlignment="1">
      <alignment horizontal="left"/>
    </xf>
    <xf numFmtId="165" fontId="9" fillId="18" borderId="0" xfId="0" applyNumberFormat="1" applyFont="1" applyFill="1" applyAlignment="1">
      <alignment horizontal="center"/>
    </xf>
    <xf numFmtId="164" fontId="43" fillId="0" borderId="0" xfId="0" applyNumberFormat="1" applyFont="1" applyAlignment="1">
      <alignment horizontal="center"/>
    </xf>
    <xf numFmtId="164" fontId="44" fillId="0" borderId="0" xfId="0" applyNumberFormat="1" applyFont="1" applyFill="1" applyAlignment="1">
      <alignment horizontal="center"/>
    </xf>
    <xf numFmtId="164" fontId="44" fillId="0" borderId="0" xfId="0" applyNumberFormat="1" applyFont="1" applyAlignment="1">
      <alignment horizontal="center"/>
    </xf>
    <xf numFmtId="164" fontId="44" fillId="0" borderId="0" xfId="0" applyNumberFormat="1" applyFont="1" applyFill="1"/>
    <xf numFmtId="0" fontId="44" fillId="0" borderId="0" xfId="0" applyFont="1" applyAlignment="1">
      <alignment horizontal="center"/>
    </xf>
    <xf numFmtId="164" fontId="44" fillId="0" borderId="0" xfId="0" applyNumberFormat="1" applyFont="1"/>
    <xf numFmtId="165" fontId="4" fillId="0" borderId="0" xfId="0" applyNumberFormat="1" applyFont="1"/>
    <xf numFmtId="0" fontId="5" fillId="0" borderId="0" xfId="0" applyNumberFormat="1" applyFont="1" applyFill="1" applyAlignment="1">
      <alignment horizontal="center"/>
    </xf>
    <xf numFmtId="1" fontId="6" fillId="0" borderId="0" xfId="0" applyNumberFormat="1" applyFont="1" applyFill="1" applyAlignment="1">
      <alignment horizontal="center"/>
    </xf>
    <xf numFmtId="1" fontId="6" fillId="0" borderId="0" xfId="0" applyNumberFormat="1" applyFont="1" applyFill="1" applyBorder="1" applyAlignment="1">
      <alignment horizontal="center"/>
    </xf>
    <xf numFmtId="0" fontId="6" fillId="0" borderId="0" xfId="0" applyNumberFormat="1" applyFont="1" applyFill="1" applyAlignment="1">
      <alignment horizontal="center"/>
    </xf>
    <xf numFmtId="164" fontId="5" fillId="0" borderId="0" xfId="0" applyNumberFormat="1" applyFont="1" applyAlignment="1">
      <alignment horizontal="center"/>
    </xf>
    <xf numFmtId="164" fontId="6" fillId="2" borderId="0" xfId="0" applyNumberFormat="1" applyFont="1" applyFill="1" applyAlignment="1">
      <alignment horizontal="center"/>
    </xf>
    <xf numFmtId="164" fontId="9" fillId="0" borderId="0" xfId="0" applyNumberFormat="1" applyFont="1" applyAlignment="1">
      <alignment horizontal="center"/>
    </xf>
    <xf numFmtId="164" fontId="5" fillId="15" borderId="0" xfId="0" applyNumberFormat="1" applyFont="1" applyFill="1" applyAlignment="1">
      <alignment horizontal="center"/>
    </xf>
    <xf numFmtId="164" fontId="4" fillId="15" borderId="0" xfId="0" applyNumberFormat="1" applyFont="1" applyFill="1" applyAlignment="1">
      <alignment horizontal="center"/>
    </xf>
    <xf numFmtId="164" fontId="10" fillId="15" borderId="0" xfId="0" applyNumberFormat="1" applyFont="1" applyFill="1" applyAlignment="1">
      <alignment horizontal="center"/>
    </xf>
    <xf numFmtId="0" fontId="40" fillId="0" borderId="0" xfId="0" applyFont="1"/>
    <xf numFmtId="1" fontId="4" fillId="6" borderId="0" xfId="0" applyNumberFormat="1" applyFont="1" applyFill="1" applyBorder="1" applyAlignment="1">
      <alignment horizontal="left"/>
    </xf>
    <xf numFmtId="1" fontId="4" fillId="10" borderId="0" xfId="0" applyNumberFormat="1" applyFont="1" applyFill="1" applyBorder="1" applyAlignment="1">
      <alignment horizontal="left"/>
    </xf>
    <xf numFmtId="0" fontId="4" fillId="8" borderId="0" xfId="0" applyNumberFormat="1" applyFont="1" applyFill="1" applyAlignment="1">
      <alignment horizontal="center"/>
    </xf>
    <xf numFmtId="0" fontId="4" fillId="5" borderId="0" xfId="0" applyNumberFormat="1" applyFont="1" applyFill="1" applyAlignment="1">
      <alignment horizontal="center"/>
    </xf>
    <xf numFmtId="0" fontId="4" fillId="5" borderId="0" xfId="0" applyNumberFormat="1" applyFont="1" applyFill="1" applyBorder="1" applyAlignment="1">
      <alignment horizontal="center"/>
    </xf>
    <xf numFmtId="0" fontId="4" fillId="6" borderId="0" xfId="0" applyNumberFormat="1" applyFont="1" applyFill="1" applyAlignment="1">
      <alignment horizontal="center"/>
    </xf>
    <xf numFmtId="0" fontId="4" fillId="6" borderId="0" xfId="0" applyNumberFormat="1" applyFont="1" applyFill="1" applyBorder="1" applyAlignment="1">
      <alignment horizontal="center"/>
    </xf>
    <xf numFmtId="0" fontId="4" fillId="10" borderId="0" xfId="0" applyNumberFormat="1" applyFont="1" applyFill="1" applyAlignment="1">
      <alignment horizontal="center"/>
    </xf>
    <xf numFmtId="0" fontId="4" fillId="10" borderId="0" xfId="0" applyNumberFormat="1" applyFont="1" applyFill="1" applyBorder="1" applyAlignment="1">
      <alignment horizontal="center"/>
    </xf>
    <xf numFmtId="0" fontId="4" fillId="8" borderId="0" xfId="0" applyNumberFormat="1" applyFont="1" applyFill="1" applyBorder="1" applyAlignment="1">
      <alignment horizontal="center"/>
    </xf>
    <xf numFmtId="0" fontId="4" fillId="13" borderId="0" xfId="0" applyNumberFormat="1" applyFont="1" applyFill="1" applyBorder="1" applyAlignment="1">
      <alignment horizontal="center"/>
    </xf>
    <xf numFmtId="0" fontId="4" fillId="14" borderId="0" xfId="0" applyNumberFormat="1" applyFont="1" applyFill="1" applyBorder="1" applyAlignment="1">
      <alignment horizontal="center"/>
    </xf>
    <xf numFmtId="0" fontId="4" fillId="15" borderId="0" xfId="0" applyNumberFormat="1" applyFont="1" applyFill="1" applyBorder="1" applyAlignment="1">
      <alignment horizontal="center"/>
    </xf>
    <xf numFmtId="2" fontId="4" fillId="0" borderId="0" xfId="0" applyNumberFormat="1" applyFont="1" applyAlignment="1">
      <alignment wrapText="1"/>
    </xf>
    <xf numFmtId="0" fontId="47" fillId="0" borderId="0" xfId="0" applyFont="1"/>
    <xf numFmtId="0" fontId="0" fillId="0" borderId="0" xfId="0" applyFont="1" applyAlignment="1">
      <alignment vertical="center" wrapText="1"/>
    </xf>
    <xf numFmtId="0" fontId="0" fillId="0" borderId="0" xfId="0" applyFont="1" applyAlignment="1">
      <alignment vertical="center"/>
    </xf>
    <xf numFmtId="0" fontId="40" fillId="0" borderId="0" xfId="0" applyFont="1" applyAlignment="1">
      <alignment vertical="center"/>
    </xf>
    <xf numFmtId="0" fontId="8" fillId="0" borderId="0" xfId="0" applyFont="1" applyAlignment="1">
      <alignment vertical="center"/>
    </xf>
    <xf numFmtId="0" fontId="8" fillId="0" borderId="0" xfId="0" applyFont="1" applyAlignment="1">
      <alignment vertical="center" wrapText="1"/>
    </xf>
    <xf numFmtId="0" fontId="8" fillId="0" borderId="0" xfId="0" applyFont="1" applyAlignment="1">
      <alignment wrapText="1"/>
    </xf>
    <xf numFmtId="0" fontId="48" fillId="0" borderId="0" xfId="0" applyFont="1" applyAlignment="1">
      <alignment horizontal="left" vertical="center" wrapText="1" readingOrder="1"/>
    </xf>
    <xf numFmtId="0" fontId="49" fillId="0" borderId="0" xfId="0" applyFont="1" applyAlignment="1">
      <alignment horizontal="center"/>
    </xf>
    <xf numFmtId="164" fontId="49" fillId="0" borderId="0" xfId="0" applyNumberFormat="1" applyFont="1" applyAlignment="1">
      <alignment horizontal="center"/>
    </xf>
    <xf numFmtId="0" fontId="10" fillId="0" borderId="0" xfId="0" applyFont="1"/>
    <xf numFmtId="164" fontId="49" fillId="15" borderId="0" xfId="0" applyNumberFormat="1" applyFont="1" applyFill="1" applyAlignment="1">
      <alignment horizontal="center"/>
    </xf>
    <xf numFmtId="164" fontId="10" fillId="0" borderId="0" xfId="0" applyNumberFormat="1" applyFont="1" applyFill="1" applyAlignment="1">
      <alignment horizontal="center"/>
    </xf>
    <xf numFmtId="164" fontId="10" fillId="2" borderId="0" xfId="0" applyNumberFormat="1" applyFont="1" applyFill="1" applyAlignment="1">
      <alignment horizontal="center"/>
    </xf>
    <xf numFmtId="0" fontId="48" fillId="0" borderId="0" xfId="0" applyFont="1"/>
    <xf numFmtId="164" fontId="8" fillId="4" borderId="0" xfId="0" applyNumberFormat="1" applyFont="1" applyFill="1" applyAlignment="1">
      <alignment horizontal="center"/>
    </xf>
    <xf numFmtId="166" fontId="4" fillId="5" borderId="0" xfId="0" applyNumberFormat="1" applyFont="1" applyFill="1" applyBorder="1" applyAlignment="1">
      <alignment horizontal="center"/>
    </xf>
    <xf numFmtId="2" fontId="4" fillId="5" borderId="0" xfId="0" applyNumberFormat="1" applyFont="1" applyFill="1" applyBorder="1" applyAlignment="1">
      <alignment horizontal="center"/>
    </xf>
    <xf numFmtId="1" fontId="4" fillId="5" borderId="0" xfId="0" applyNumberFormat="1" applyFont="1" applyFill="1" applyBorder="1" applyAlignment="1">
      <alignment horizontal="center"/>
    </xf>
    <xf numFmtId="166" fontId="4" fillId="6" borderId="0" xfId="0" applyNumberFormat="1" applyFont="1" applyFill="1" applyBorder="1" applyAlignment="1">
      <alignment horizontal="center"/>
    </xf>
    <xf numFmtId="2" fontId="4" fillId="6" borderId="0" xfId="0" applyNumberFormat="1" applyFont="1" applyFill="1" applyBorder="1" applyAlignment="1">
      <alignment horizontal="center"/>
    </xf>
    <xf numFmtId="1" fontId="4" fillId="6" borderId="0" xfId="0" applyNumberFormat="1" applyFont="1" applyFill="1" applyBorder="1" applyAlignment="1">
      <alignment horizontal="center"/>
    </xf>
    <xf numFmtId="166" fontId="4" fillId="10" borderId="0" xfId="0" applyNumberFormat="1" applyFont="1" applyFill="1" applyBorder="1" applyAlignment="1">
      <alignment horizontal="center"/>
    </xf>
    <xf numFmtId="2" fontId="4" fillId="10" borderId="0" xfId="0" applyNumberFormat="1" applyFont="1" applyFill="1" applyBorder="1" applyAlignment="1">
      <alignment horizontal="center"/>
    </xf>
    <xf numFmtId="1" fontId="4" fillId="10" borderId="0" xfId="0" applyNumberFormat="1" applyFont="1" applyFill="1" applyBorder="1" applyAlignment="1">
      <alignment horizontal="center"/>
    </xf>
    <xf numFmtId="2" fontId="4" fillId="8" borderId="0" xfId="0" applyNumberFormat="1" applyFont="1" applyFill="1" applyBorder="1" applyAlignment="1">
      <alignment horizontal="center"/>
    </xf>
    <xf numFmtId="1" fontId="4" fillId="8" borderId="0" xfId="0" applyNumberFormat="1" applyFont="1" applyFill="1" applyBorder="1" applyAlignment="1">
      <alignment horizontal="center"/>
    </xf>
    <xf numFmtId="1" fontId="4" fillId="13" borderId="0" xfId="0" applyNumberFormat="1" applyFont="1" applyFill="1" applyBorder="1" applyAlignment="1">
      <alignment horizontal="left"/>
    </xf>
    <xf numFmtId="2" fontId="4" fillId="13" borderId="0" xfId="0" applyNumberFormat="1" applyFont="1" applyFill="1" applyBorder="1" applyAlignment="1">
      <alignment horizontal="center"/>
    </xf>
    <xf numFmtId="1" fontId="4" fillId="13" borderId="0" xfId="0" applyNumberFormat="1" applyFont="1" applyFill="1" applyBorder="1" applyAlignment="1">
      <alignment horizontal="center"/>
    </xf>
    <xf numFmtId="1" fontId="4" fillId="14" borderId="0" xfId="0" applyNumberFormat="1" applyFont="1" applyFill="1" applyBorder="1" applyAlignment="1">
      <alignment horizontal="left"/>
    </xf>
    <xf numFmtId="2" fontId="4" fillId="14" borderId="0" xfId="0" applyNumberFormat="1" applyFont="1" applyFill="1" applyBorder="1" applyAlignment="1">
      <alignment horizontal="center"/>
    </xf>
    <xf numFmtId="1" fontId="4" fillId="14" borderId="0" xfId="0" applyNumberFormat="1" applyFont="1" applyFill="1" applyBorder="1" applyAlignment="1">
      <alignment horizontal="center"/>
    </xf>
    <xf numFmtId="1" fontId="4" fillId="15" borderId="0" xfId="0" applyNumberFormat="1" applyFont="1" applyFill="1" applyBorder="1" applyAlignment="1">
      <alignment horizontal="left"/>
    </xf>
    <xf numFmtId="2" fontId="4" fillId="15" borderId="0" xfId="0" applyNumberFormat="1" applyFont="1" applyFill="1" applyBorder="1" applyAlignment="1">
      <alignment horizontal="center"/>
    </xf>
    <xf numFmtId="1" fontId="4" fillId="15" borderId="0" xfId="0" applyNumberFormat="1" applyFont="1" applyFill="1" applyBorder="1" applyAlignment="1">
      <alignment horizontal="center"/>
    </xf>
    <xf numFmtId="1" fontId="4" fillId="5" borderId="0" xfId="0" applyNumberFormat="1" applyFont="1" applyFill="1" applyAlignment="1">
      <alignment horizontal="left"/>
    </xf>
    <xf numFmtId="2" fontId="4" fillId="5" borderId="0" xfId="0" applyNumberFormat="1" applyFont="1" applyFill="1" applyAlignment="1">
      <alignment horizontal="center"/>
    </xf>
    <xf numFmtId="1" fontId="4" fillId="5" borderId="0" xfId="0" applyNumberFormat="1" applyFont="1" applyFill="1" applyAlignment="1">
      <alignment horizontal="center"/>
    </xf>
    <xf numFmtId="166" fontId="4" fillId="5" borderId="0" xfId="0" applyNumberFormat="1" applyFont="1" applyFill="1" applyAlignment="1">
      <alignment horizontal="center"/>
    </xf>
    <xf numFmtId="1" fontId="4" fillId="6" borderId="0" xfId="0" applyNumberFormat="1" applyFont="1" applyFill="1" applyAlignment="1">
      <alignment horizontal="left"/>
    </xf>
    <xf numFmtId="2" fontId="4" fillId="6" borderId="0" xfId="0" applyNumberFormat="1" applyFont="1" applyFill="1" applyAlignment="1">
      <alignment horizontal="center"/>
    </xf>
    <xf numFmtId="1" fontId="4" fillId="6" borderId="0" xfId="0" applyNumberFormat="1" applyFont="1" applyFill="1" applyAlignment="1">
      <alignment horizontal="center"/>
    </xf>
  </cellXfs>
  <cellStyles count="621">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7" builtinId="8" hidden="1"/>
    <cellStyle name="Hipervínculo" xfId="289" builtinId="8" hidden="1"/>
    <cellStyle name="Hipervínculo" xfId="291" builtinId="8" hidden="1"/>
    <cellStyle name="Hipervínculo" xfId="293" builtinId="8" hidden="1"/>
    <cellStyle name="Hipervínculo" xfId="295" builtinId="8" hidden="1"/>
    <cellStyle name="Hipervínculo" xfId="297" builtinId="8" hidden="1"/>
    <cellStyle name="Hipervínculo" xfId="299" builtinId="8" hidden="1"/>
    <cellStyle name="Hipervínculo" xfId="301" builtinId="8" hidden="1"/>
    <cellStyle name="Hipervínculo" xfId="303" builtinId="8" hidden="1"/>
    <cellStyle name="Hipervínculo" xfId="305" builtinId="8" hidden="1"/>
    <cellStyle name="Hipervínculo" xfId="307" builtinId="8" hidden="1"/>
    <cellStyle name="Hipervínculo" xfId="309" builtinId="8" hidden="1"/>
    <cellStyle name="Hipervínculo" xfId="311" builtinId="8" hidden="1"/>
    <cellStyle name="Hipervínculo" xfId="313" builtinId="8" hidden="1"/>
    <cellStyle name="Hipervínculo" xfId="315" builtinId="8" hidden="1"/>
    <cellStyle name="Hipervínculo" xfId="317" builtinId="8" hidden="1"/>
    <cellStyle name="Hipervínculo" xfId="319" builtinId="8" hidden="1"/>
    <cellStyle name="Hipervínculo" xfId="321" builtinId="8" hidden="1"/>
    <cellStyle name="Hipervínculo" xfId="323" builtinId="8" hidden="1"/>
    <cellStyle name="Hipervínculo" xfId="325" builtinId="8" hidden="1"/>
    <cellStyle name="Hipervínculo" xfId="327" builtinId="8" hidden="1"/>
    <cellStyle name="Hipervínculo" xfId="329" builtinId="8" hidden="1"/>
    <cellStyle name="Hipervínculo" xfId="331" builtinId="8" hidden="1"/>
    <cellStyle name="Hipervínculo" xfId="333" builtinId="8" hidden="1"/>
    <cellStyle name="Hipervínculo" xfId="335" builtinId="8" hidden="1"/>
    <cellStyle name="Hipervínculo" xfId="337" builtinId="8" hidden="1"/>
    <cellStyle name="Hipervínculo" xfId="339" builtinId="8" hidden="1"/>
    <cellStyle name="Hipervínculo" xfId="341" builtinId="8" hidden="1"/>
    <cellStyle name="Hipervínculo" xfId="343" builtinId="8" hidden="1"/>
    <cellStyle name="Hipervínculo" xfId="345" builtinId="8" hidden="1"/>
    <cellStyle name="Hipervínculo" xfId="347" builtinId="8" hidden="1"/>
    <cellStyle name="Hipervínculo" xfId="349" builtinId="8" hidden="1"/>
    <cellStyle name="Hipervínculo" xfId="351" builtinId="8" hidden="1"/>
    <cellStyle name="Hipervínculo" xfId="353" builtinId="8" hidden="1"/>
    <cellStyle name="Hipervínculo" xfId="355" builtinId="8" hidden="1"/>
    <cellStyle name="Hipervínculo" xfId="357" builtinId="8" hidden="1"/>
    <cellStyle name="Hipervínculo" xfId="359" builtinId="8" hidden="1"/>
    <cellStyle name="Hipervínculo" xfId="361" builtinId="8" hidden="1"/>
    <cellStyle name="Hipervínculo" xfId="363" builtinId="8" hidden="1"/>
    <cellStyle name="Hipervínculo" xfId="365" builtinId="8" hidden="1"/>
    <cellStyle name="Hipervínculo" xfId="367" builtinId="8" hidden="1"/>
    <cellStyle name="Hipervínculo" xfId="369" builtinId="8" hidden="1"/>
    <cellStyle name="Hipervínculo" xfId="371" builtinId="8" hidden="1"/>
    <cellStyle name="Hipervínculo" xfId="373" builtinId="8" hidden="1"/>
    <cellStyle name="Hipervínculo" xfId="375" builtinId="8" hidden="1"/>
    <cellStyle name="Hipervínculo" xfId="377" builtinId="8" hidden="1"/>
    <cellStyle name="Hipervínculo" xfId="379" builtinId="8" hidden="1"/>
    <cellStyle name="Hipervínculo" xfId="381" builtinId="8" hidden="1"/>
    <cellStyle name="Hipervínculo" xfId="383" builtinId="8" hidden="1"/>
    <cellStyle name="Hipervínculo" xfId="385" builtinId="8" hidden="1"/>
    <cellStyle name="Hipervínculo" xfId="387" builtinId="8" hidden="1"/>
    <cellStyle name="Hipervínculo" xfId="389" builtinId="8" hidden="1"/>
    <cellStyle name="Hipervínculo" xfId="391" builtinId="8" hidden="1"/>
    <cellStyle name="Hipervínculo" xfId="393" builtinId="8" hidden="1"/>
    <cellStyle name="Hipervínculo" xfId="395" builtinId="8" hidden="1"/>
    <cellStyle name="Hipervínculo" xfId="397" builtinId="8" hidden="1"/>
    <cellStyle name="Hipervínculo" xfId="399" builtinId="8" hidden="1"/>
    <cellStyle name="Hipervínculo" xfId="401" builtinId="8" hidden="1"/>
    <cellStyle name="Hipervínculo" xfId="403" builtinId="8" hidden="1"/>
    <cellStyle name="Hipervínculo" xfId="405" builtinId="8" hidden="1"/>
    <cellStyle name="Hipervínculo" xfId="407" builtinId="8" hidden="1"/>
    <cellStyle name="Hipervínculo" xfId="409" builtinId="8" hidden="1"/>
    <cellStyle name="Hipervínculo" xfId="411" builtinId="8" hidden="1"/>
    <cellStyle name="Hipervínculo" xfId="413" builtinId="8" hidden="1"/>
    <cellStyle name="Hipervínculo" xfId="415" builtinId="8" hidden="1"/>
    <cellStyle name="Hipervínculo" xfId="417" builtinId="8" hidden="1"/>
    <cellStyle name="Hipervínculo" xfId="419" builtinId="8" hidden="1"/>
    <cellStyle name="Hipervínculo" xfId="421" builtinId="8" hidden="1"/>
    <cellStyle name="Hipervínculo" xfId="423" builtinId="8" hidden="1"/>
    <cellStyle name="Hipervínculo" xfId="425" builtinId="8" hidden="1"/>
    <cellStyle name="Hipervínculo" xfId="427" builtinId="8" hidden="1"/>
    <cellStyle name="Hipervínculo" xfId="429" builtinId="8" hidden="1"/>
    <cellStyle name="Hipervínculo" xfId="431" builtinId="8" hidden="1"/>
    <cellStyle name="Hipervínculo" xfId="433" builtinId="8" hidden="1"/>
    <cellStyle name="Hipervínculo" xfId="435" builtinId="8" hidden="1"/>
    <cellStyle name="Hipervínculo" xfId="437" builtinId="8" hidden="1"/>
    <cellStyle name="Hipervínculo" xfId="439" builtinId="8" hidden="1"/>
    <cellStyle name="Hipervínculo" xfId="441" builtinId="8" hidden="1"/>
    <cellStyle name="Hipervínculo" xfId="443" builtinId="8" hidden="1"/>
    <cellStyle name="Hipervínculo" xfId="445" builtinId="8" hidden="1"/>
    <cellStyle name="Hipervínculo" xfId="447" builtinId="8" hidden="1"/>
    <cellStyle name="Hipervínculo" xfId="449" builtinId="8" hidden="1"/>
    <cellStyle name="Hipervínculo" xfId="451" builtinId="8" hidden="1"/>
    <cellStyle name="Hipervínculo" xfId="453" builtinId="8" hidden="1"/>
    <cellStyle name="Hipervínculo" xfId="455" builtinId="8" hidden="1"/>
    <cellStyle name="Hipervínculo" xfId="457" builtinId="8" hidden="1"/>
    <cellStyle name="Hipervínculo" xfId="459" builtinId="8" hidden="1"/>
    <cellStyle name="Hipervínculo" xfId="461" builtinId="8" hidden="1"/>
    <cellStyle name="Hipervínculo" xfId="463" builtinId="8" hidden="1"/>
    <cellStyle name="Hipervínculo" xfId="465" builtinId="8" hidden="1"/>
    <cellStyle name="Hipervínculo" xfId="467" builtinId="8" hidden="1"/>
    <cellStyle name="Hipervínculo" xfId="469" builtinId="8" hidden="1"/>
    <cellStyle name="Hipervínculo" xfId="471" builtinId="8" hidden="1"/>
    <cellStyle name="Hipervínculo" xfId="473" builtinId="8" hidden="1"/>
    <cellStyle name="Hipervínculo" xfId="475" builtinId="8" hidden="1"/>
    <cellStyle name="Hipervínculo" xfId="477" builtinId="8" hidden="1"/>
    <cellStyle name="Hipervínculo" xfId="479" builtinId="8" hidden="1"/>
    <cellStyle name="Hipervínculo" xfId="481" builtinId="8" hidden="1"/>
    <cellStyle name="Hipervínculo" xfId="483" builtinId="8" hidden="1"/>
    <cellStyle name="Hipervínculo" xfId="485" builtinId="8" hidden="1"/>
    <cellStyle name="Hipervínculo" xfId="487" builtinId="8" hidden="1"/>
    <cellStyle name="Hipervínculo" xfId="489" builtinId="8" hidden="1"/>
    <cellStyle name="Hipervínculo" xfId="491" builtinId="8" hidden="1"/>
    <cellStyle name="Hipervínculo" xfId="493" builtinId="8" hidden="1"/>
    <cellStyle name="Hipervínculo" xfId="495" builtinId="8" hidden="1"/>
    <cellStyle name="Hipervínculo" xfId="497" builtinId="8" hidden="1"/>
    <cellStyle name="Hipervínculo" xfId="499" builtinId="8" hidden="1"/>
    <cellStyle name="Hipervínculo" xfId="501" builtinId="8" hidden="1"/>
    <cellStyle name="Hipervínculo" xfId="503" builtinId="8" hidden="1"/>
    <cellStyle name="Hipervínculo" xfId="505" builtinId="8" hidden="1"/>
    <cellStyle name="Hipervínculo" xfId="507" builtinId="8" hidden="1"/>
    <cellStyle name="Hipervínculo" xfId="509" builtinId="8" hidden="1"/>
    <cellStyle name="Hipervínculo" xfId="511" builtinId="8" hidden="1"/>
    <cellStyle name="Hipervínculo" xfId="513" builtinId="8" hidden="1"/>
    <cellStyle name="Hipervínculo" xfId="515" builtinId="8" hidden="1"/>
    <cellStyle name="Hipervínculo" xfId="517" builtinId="8" hidden="1"/>
    <cellStyle name="Hipervínculo" xfId="519" builtinId="8" hidden="1"/>
    <cellStyle name="Hipervínculo" xfId="521" builtinId="8" hidden="1"/>
    <cellStyle name="Hipervínculo" xfId="523" builtinId="8" hidden="1"/>
    <cellStyle name="Hipervínculo" xfId="525" builtinId="8" hidden="1"/>
    <cellStyle name="Hipervínculo" xfId="527" builtinId="8" hidden="1"/>
    <cellStyle name="Hipervínculo" xfId="529" builtinId="8" hidden="1"/>
    <cellStyle name="Hipervínculo" xfId="531" builtinId="8" hidden="1"/>
    <cellStyle name="Hipervínculo" xfId="533" builtinId="8" hidden="1"/>
    <cellStyle name="Hipervínculo" xfId="535" builtinId="8" hidden="1"/>
    <cellStyle name="Hipervínculo" xfId="537" builtinId="8" hidden="1"/>
    <cellStyle name="Hipervínculo" xfId="539" builtinId="8" hidden="1"/>
    <cellStyle name="Hipervínculo" xfId="541" builtinId="8" hidden="1"/>
    <cellStyle name="Hipervínculo" xfId="543" builtinId="8" hidden="1"/>
    <cellStyle name="Hipervínculo" xfId="545" builtinId="8" hidden="1"/>
    <cellStyle name="Hipervínculo" xfId="547" builtinId="8" hidden="1"/>
    <cellStyle name="Hipervínculo" xfId="549" builtinId="8" hidden="1"/>
    <cellStyle name="Hipervínculo" xfId="551" builtinId="8" hidden="1"/>
    <cellStyle name="Hipervínculo" xfId="553" builtinId="8" hidden="1"/>
    <cellStyle name="Hipervínculo" xfId="555" builtinId="8" hidden="1"/>
    <cellStyle name="Hipervínculo" xfId="557" builtinId="8" hidden="1"/>
    <cellStyle name="Hipervínculo" xfId="559" builtinId="8" hidden="1"/>
    <cellStyle name="Hipervínculo" xfId="561" builtinId="8" hidden="1"/>
    <cellStyle name="Hipervínculo" xfId="563" builtinId="8" hidden="1"/>
    <cellStyle name="Hipervínculo" xfId="565" builtinId="8" hidden="1"/>
    <cellStyle name="Hipervínculo" xfId="567" builtinId="8" hidden="1"/>
    <cellStyle name="Hipervínculo" xfId="569" builtinId="8" hidden="1"/>
    <cellStyle name="Hipervínculo" xfId="571" builtinId="8" hidden="1"/>
    <cellStyle name="Hipervínculo" xfId="573" builtinId="8" hidden="1"/>
    <cellStyle name="Hipervínculo" xfId="575" builtinId="8" hidden="1"/>
    <cellStyle name="Hipervínculo" xfId="577" builtinId="8" hidden="1"/>
    <cellStyle name="Hipervínculo" xfId="579" builtinId="8" hidden="1"/>
    <cellStyle name="Hipervínculo" xfId="581" builtinId="8" hidden="1"/>
    <cellStyle name="Hipervínculo" xfId="583" builtinId="8" hidden="1"/>
    <cellStyle name="Hipervínculo" xfId="585" builtinId="8" hidden="1"/>
    <cellStyle name="Hipervínculo" xfId="587" builtinId="8" hidden="1"/>
    <cellStyle name="Hipervínculo" xfId="589" builtinId="8" hidden="1"/>
    <cellStyle name="Hipervínculo" xfId="591" builtinId="8" hidden="1"/>
    <cellStyle name="Hipervínculo" xfId="593" builtinId="8" hidden="1"/>
    <cellStyle name="Hipervínculo" xfId="595" builtinId="8" hidden="1"/>
    <cellStyle name="Hipervínculo" xfId="597" builtinId="8" hidden="1"/>
    <cellStyle name="Hipervínculo" xfId="599" builtinId="8" hidden="1"/>
    <cellStyle name="Hipervínculo" xfId="601" builtinId="8" hidden="1"/>
    <cellStyle name="Hipervínculo" xfId="603" builtinId="8" hidden="1"/>
    <cellStyle name="Hipervínculo" xfId="605" builtinId="8" hidden="1"/>
    <cellStyle name="Hipervínculo" xfId="607" builtinId="8" hidden="1"/>
    <cellStyle name="Hipervínculo" xfId="609" builtinId="8" hidden="1"/>
    <cellStyle name="Hipervínculo" xfId="611" builtinId="8" hidden="1"/>
    <cellStyle name="Hipervínculo" xfId="613" builtinId="8" hidden="1"/>
    <cellStyle name="Hipervínculo" xfId="615" builtinId="8" hidden="1"/>
    <cellStyle name="Hipervínculo" xfId="617" builtinId="8" hidden="1"/>
    <cellStyle name="Hipervínculo" xfId="619"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Hipervínculo visitado" xfId="294" builtinId="9" hidden="1"/>
    <cellStyle name="Hipervínculo visitado" xfId="296" builtinId="9" hidden="1"/>
    <cellStyle name="Hipervínculo visitado" xfId="298" builtinId="9" hidden="1"/>
    <cellStyle name="Hipervínculo visitado" xfId="300" builtinId="9" hidden="1"/>
    <cellStyle name="Hipervínculo visitado" xfId="302" builtinId="9" hidden="1"/>
    <cellStyle name="Hipervínculo visitado" xfId="304" builtinId="9" hidden="1"/>
    <cellStyle name="Hipervínculo visitado" xfId="306" builtinId="9" hidden="1"/>
    <cellStyle name="Hipervínculo visitado" xfId="308" builtinId="9" hidden="1"/>
    <cellStyle name="Hipervínculo visitado" xfId="310" builtinId="9" hidden="1"/>
    <cellStyle name="Hipervínculo visitado" xfId="312" builtinId="9" hidden="1"/>
    <cellStyle name="Hipervínculo visitado" xfId="314" builtinId="9" hidden="1"/>
    <cellStyle name="Hipervínculo visitado" xfId="316" builtinId="9" hidden="1"/>
    <cellStyle name="Hipervínculo visitado" xfId="318" builtinId="9" hidden="1"/>
    <cellStyle name="Hipervínculo visitado" xfId="320" builtinId="9" hidden="1"/>
    <cellStyle name="Hipervínculo visitado" xfId="322" builtinId="9" hidden="1"/>
    <cellStyle name="Hipervínculo visitado" xfId="324" builtinId="9" hidden="1"/>
    <cellStyle name="Hipervínculo visitado" xfId="326" builtinId="9" hidden="1"/>
    <cellStyle name="Hipervínculo visitado" xfId="328" builtinId="9" hidden="1"/>
    <cellStyle name="Hipervínculo visitado" xfId="330" builtinId="9" hidden="1"/>
    <cellStyle name="Hipervínculo visitado" xfId="332" builtinId="9" hidden="1"/>
    <cellStyle name="Hipervínculo visitado" xfId="334" builtinId="9" hidden="1"/>
    <cellStyle name="Hipervínculo visitado" xfId="336" builtinId="9" hidden="1"/>
    <cellStyle name="Hipervínculo visitado" xfId="338" builtinId="9" hidden="1"/>
    <cellStyle name="Hipervínculo visitado" xfId="340" builtinId="9" hidden="1"/>
    <cellStyle name="Hipervínculo visitado" xfId="342" builtinId="9" hidden="1"/>
    <cellStyle name="Hipervínculo visitado" xfId="344" builtinId="9" hidden="1"/>
    <cellStyle name="Hipervínculo visitado" xfId="346" builtinId="9" hidden="1"/>
    <cellStyle name="Hipervínculo visitado" xfId="348" builtinId="9" hidden="1"/>
    <cellStyle name="Hipervínculo visitado" xfId="350" builtinId="9" hidden="1"/>
    <cellStyle name="Hipervínculo visitado" xfId="352" builtinId="9" hidden="1"/>
    <cellStyle name="Hipervínculo visitado" xfId="354" builtinId="9" hidden="1"/>
    <cellStyle name="Hipervínculo visitado" xfId="356" builtinId="9" hidden="1"/>
    <cellStyle name="Hipervínculo visitado" xfId="358" builtinId="9" hidden="1"/>
    <cellStyle name="Hipervínculo visitado" xfId="360" builtinId="9" hidden="1"/>
    <cellStyle name="Hipervínculo visitado" xfId="362" builtinId="9" hidden="1"/>
    <cellStyle name="Hipervínculo visitado" xfId="364" builtinId="9" hidden="1"/>
    <cellStyle name="Hipervínculo visitado" xfId="366" builtinId="9" hidden="1"/>
    <cellStyle name="Hipervínculo visitado" xfId="368" builtinId="9" hidden="1"/>
    <cellStyle name="Hipervínculo visitado" xfId="370" builtinId="9" hidden="1"/>
    <cellStyle name="Hipervínculo visitado" xfId="372" builtinId="9" hidden="1"/>
    <cellStyle name="Hipervínculo visitado" xfId="374" builtinId="9" hidden="1"/>
    <cellStyle name="Hipervínculo visitado" xfId="376" builtinId="9" hidden="1"/>
    <cellStyle name="Hipervínculo visitado" xfId="378" builtinId="9" hidden="1"/>
    <cellStyle name="Hipervínculo visitado" xfId="380" builtinId="9" hidden="1"/>
    <cellStyle name="Hipervínculo visitado" xfId="382" builtinId="9" hidden="1"/>
    <cellStyle name="Hipervínculo visitado" xfId="384" builtinId="9" hidden="1"/>
    <cellStyle name="Hipervínculo visitado" xfId="386" builtinId="9" hidden="1"/>
    <cellStyle name="Hipervínculo visitado" xfId="388" builtinId="9" hidden="1"/>
    <cellStyle name="Hipervínculo visitado" xfId="390" builtinId="9" hidden="1"/>
    <cellStyle name="Hipervínculo visitado" xfId="392" builtinId="9" hidden="1"/>
    <cellStyle name="Hipervínculo visitado" xfId="394" builtinId="9" hidden="1"/>
    <cellStyle name="Hipervínculo visitado" xfId="396" builtinId="9" hidden="1"/>
    <cellStyle name="Hipervínculo visitado" xfId="398" builtinId="9" hidden="1"/>
    <cellStyle name="Hipervínculo visitado" xfId="400" builtinId="9" hidden="1"/>
    <cellStyle name="Hipervínculo visitado" xfId="402" builtinId="9" hidden="1"/>
    <cellStyle name="Hipervínculo visitado" xfId="404" builtinId="9" hidden="1"/>
    <cellStyle name="Hipervínculo visitado" xfId="406" builtinId="9" hidden="1"/>
    <cellStyle name="Hipervínculo visitado" xfId="408" builtinId="9" hidden="1"/>
    <cellStyle name="Hipervínculo visitado" xfId="410" builtinId="9" hidden="1"/>
    <cellStyle name="Hipervínculo visitado" xfId="412" builtinId="9" hidden="1"/>
    <cellStyle name="Hipervínculo visitado" xfId="414" builtinId="9" hidden="1"/>
    <cellStyle name="Hipervínculo visitado" xfId="416" builtinId="9" hidden="1"/>
    <cellStyle name="Hipervínculo visitado" xfId="418" builtinId="9" hidden="1"/>
    <cellStyle name="Hipervínculo visitado" xfId="420" builtinId="9" hidden="1"/>
    <cellStyle name="Hipervínculo visitado" xfId="422" builtinId="9" hidden="1"/>
    <cellStyle name="Hipervínculo visitado" xfId="424" builtinId="9" hidden="1"/>
    <cellStyle name="Hipervínculo visitado" xfId="426" builtinId="9" hidden="1"/>
    <cellStyle name="Hipervínculo visitado" xfId="428" builtinId="9" hidden="1"/>
    <cellStyle name="Hipervínculo visitado" xfId="430" builtinId="9" hidden="1"/>
    <cellStyle name="Hipervínculo visitado" xfId="432" builtinId="9" hidden="1"/>
    <cellStyle name="Hipervínculo visitado" xfId="434" builtinId="9" hidden="1"/>
    <cellStyle name="Hipervínculo visitado" xfId="436" builtinId="9" hidden="1"/>
    <cellStyle name="Hipervínculo visitado" xfId="438" builtinId="9" hidden="1"/>
    <cellStyle name="Hipervínculo visitado" xfId="440" builtinId="9" hidden="1"/>
    <cellStyle name="Hipervínculo visitado" xfId="442" builtinId="9" hidden="1"/>
    <cellStyle name="Hipervínculo visitado" xfId="444" builtinId="9" hidden="1"/>
    <cellStyle name="Hipervínculo visitado" xfId="446" builtinId="9" hidden="1"/>
    <cellStyle name="Hipervínculo visitado" xfId="448" builtinId="9" hidden="1"/>
    <cellStyle name="Hipervínculo visitado" xfId="450" builtinId="9" hidden="1"/>
    <cellStyle name="Hipervínculo visitado" xfId="452" builtinId="9" hidden="1"/>
    <cellStyle name="Hipervínculo visitado" xfId="454" builtinId="9" hidden="1"/>
    <cellStyle name="Hipervínculo visitado" xfId="456" builtinId="9" hidden="1"/>
    <cellStyle name="Hipervínculo visitado" xfId="458" builtinId="9" hidden="1"/>
    <cellStyle name="Hipervínculo visitado" xfId="460" builtinId="9" hidden="1"/>
    <cellStyle name="Hipervínculo visitado" xfId="462" builtinId="9" hidden="1"/>
    <cellStyle name="Hipervínculo visitado" xfId="464" builtinId="9" hidden="1"/>
    <cellStyle name="Hipervínculo visitado" xfId="466" builtinId="9" hidden="1"/>
    <cellStyle name="Hipervínculo visitado" xfId="468" builtinId="9" hidden="1"/>
    <cellStyle name="Hipervínculo visitado" xfId="470" builtinId="9" hidden="1"/>
    <cellStyle name="Hipervínculo visitado" xfId="472" builtinId="9" hidden="1"/>
    <cellStyle name="Hipervínculo visitado" xfId="474" builtinId="9" hidden="1"/>
    <cellStyle name="Hipervínculo visitado" xfId="476" builtinId="9" hidden="1"/>
    <cellStyle name="Hipervínculo visitado" xfId="478" builtinId="9" hidden="1"/>
    <cellStyle name="Hipervínculo visitado" xfId="480" builtinId="9" hidden="1"/>
    <cellStyle name="Hipervínculo visitado" xfId="482" builtinId="9" hidden="1"/>
    <cellStyle name="Hipervínculo visitado" xfId="484" builtinId="9" hidden="1"/>
    <cellStyle name="Hipervínculo visitado" xfId="486" builtinId="9" hidden="1"/>
    <cellStyle name="Hipervínculo visitado" xfId="488" builtinId="9" hidden="1"/>
    <cellStyle name="Hipervínculo visitado" xfId="490" builtinId="9" hidden="1"/>
    <cellStyle name="Hipervínculo visitado" xfId="492" builtinId="9" hidden="1"/>
    <cellStyle name="Hipervínculo visitado" xfId="494" builtinId="9" hidden="1"/>
    <cellStyle name="Hipervínculo visitado" xfId="496" builtinId="9" hidden="1"/>
    <cellStyle name="Hipervínculo visitado" xfId="498" builtinId="9" hidden="1"/>
    <cellStyle name="Hipervínculo visitado" xfId="500" builtinId="9" hidden="1"/>
    <cellStyle name="Hipervínculo visitado" xfId="502" builtinId="9" hidden="1"/>
    <cellStyle name="Hipervínculo visitado" xfId="504" builtinId="9" hidden="1"/>
    <cellStyle name="Hipervínculo visitado" xfId="506" builtinId="9" hidden="1"/>
    <cellStyle name="Hipervínculo visitado" xfId="508" builtinId="9" hidden="1"/>
    <cellStyle name="Hipervínculo visitado" xfId="510" builtinId="9" hidden="1"/>
    <cellStyle name="Hipervínculo visitado" xfId="512" builtinId="9" hidden="1"/>
    <cellStyle name="Hipervínculo visitado" xfId="514" builtinId="9" hidden="1"/>
    <cellStyle name="Hipervínculo visitado" xfId="516" builtinId="9" hidden="1"/>
    <cellStyle name="Hipervínculo visitado" xfId="518" builtinId="9" hidden="1"/>
    <cellStyle name="Hipervínculo visitado" xfId="520" builtinId="9" hidden="1"/>
    <cellStyle name="Hipervínculo visitado" xfId="522" builtinId="9" hidden="1"/>
    <cellStyle name="Hipervínculo visitado" xfId="524" builtinId="9" hidden="1"/>
    <cellStyle name="Hipervínculo visitado" xfId="526" builtinId="9" hidden="1"/>
    <cellStyle name="Hipervínculo visitado" xfId="528" builtinId="9" hidden="1"/>
    <cellStyle name="Hipervínculo visitado" xfId="530" builtinId="9" hidden="1"/>
    <cellStyle name="Hipervínculo visitado" xfId="532" builtinId="9" hidden="1"/>
    <cellStyle name="Hipervínculo visitado" xfId="534" builtinId="9" hidden="1"/>
    <cellStyle name="Hipervínculo visitado" xfId="536" builtinId="9" hidden="1"/>
    <cellStyle name="Hipervínculo visitado" xfId="538" builtinId="9" hidden="1"/>
    <cellStyle name="Hipervínculo visitado" xfId="540" builtinId="9" hidden="1"/>
    <cellStyle name="Hipervínculo visitado" xfId="542" builtinId="9" hidden="1"/>
    <cellStyle name="Hipervínculo visitado" xfId="544" builtinId="9" hidden="1"/>
    <cellStyle name="Hipervínculo visitado" xfId="546" builtinId="9" hidden="1"/>
    <cellStyle name="Hipervínculo visitado" xfId="548" builtinId="9" hidden="1"/>
    <cellStyle name="Hipervínculo visitado" xfId="550" builtinId="9" hidden="1"/>
    <cellStyle name="Hipervínculo visitado" xfId="552" builtinId="9" hidden="1"/>
    <cellStyle name="Hipervínculo visitado" xfId="554" builtinId="9" hidden="1"/>
    <cellStyle name="Hipervínculo visitado" xfId="556" builtinId="9" hidden="1"/>
    <cellStyle name="Hipervínculo visitado" xfId="558" builtinId="9" hidden="1"/>
    <cellStyle name="Hipervínculo visitado" xfId="560" builtinId="9" hidden="1"/>
    <cellStyle name="Hipervínculo visitado" xfId="562" builtinId="9" hidden="1"/>
    <cellStyle name="Hipervínculo visitado" xfId="564" builtinId="9" hidden="1"/>
    <cellStyle name="Hipervínculo visitado" xfId="566" builtinId="9" hidden="1"/>
    <cellStyle name="Hipervínculo visitado" xfId="568" builtinId="9" hidden="1"/>
    <cellStyle name="Hipervínculo visitado" xfId="570" builtinId="9" hidden="1"/>
    <cellStyle name="Hipervínculo visitado" xfId="572" builtinId="9" hidden="1"/>
    <cellStyle name="Hipervínculo visitado" xfId="574" builtinId="9" hidden="1"/>
    <cellStyle name="Hipervínculo visitado" xfId="576" builtinId="9" hidden="1"/>
    <cellStyle name="Hipervínculo visitado" xfId="578" builtinId="9" hidden="1"/>
    <cellStyle name="Hipervínculo visitado" xfId="580" builtinId="9" hidden="1"/>
    <cellStyle name="Hipervínculo visitado" xfId="582" builtinId="9" hidden="1"/>
    <cellStyle name="Hipervínculo visitado" xfId="584" builtinId="9" hidden="1"/>
    <cellStyle name="Hipervínculo visitado" xfId="586" builtinId="9" hidden="1"/>
    <cellStyle name="Hipervínculo visitado" xfId="588" builtinId="9" hidden="1"/>
    <cellStyle name="Hipervínculo visitado" xfId="590" builtinId="9" hidden="1"/>
    <cellStyle name="Hipervínculo visitado" xfId="592" builtinId="9" hidden="1"/>
    <cellStyle name="Hipervínculo visitado" xfId="594" builtinId="9" hidden="1"/>
    <cellStyle name="Hipervínculo visitado" xfId="596" builtinId="9" hidden="1"/>
    <cellStyle name="Hipervínculo visitado" xfId="598" builtinId="9" hidden="1"/>
    <cellStyle name="Hipervínculo visitado" xfId="600" builtinId="9" hidden="1"/>
    <cellStyle name="Hipervínculo visitado" xfId="602" builtinId="9" hidden="1"/>
    <cellStyle name="Hipervínculo visitado" xfId="604" builtinId="9" hidden="1"/>
    <cellStyle name="Hipervínculo visitado" xfId="606" builtinId="9" hidden="1"/>
    <cellStyle name="Hipervínculo visitado" xfId="608" builtinId="9" hidden="1"/>
    <cellStyle name="Hipervínculo visitado" xfId="610" builtinId="9" hidden="1"/>
    <cellStyle name="Hipervínculo visitado" xfId="612" builtinId="9" hidden="1"/>
    <cellStyle name="Hipervínculo visitado" xfId="614" builtinId="9" hidden="1"/>
    <cellStyle name="Hipervínculo visitado" xfId="616" builtinId="9" hidden="1"/>
    <cellStyle name="Hipervínculo visitado" xfId="618" builtinId="9" hidden="1"/>
    <cellStyle name="Hipervínculo visitado" xfId="620" builtinId="9" hidden="1"/>
    <cellStyle name="Normal" xfId="0" builtinId="0"/>
  </cellStyles>
  <dxfs count="0"/>
  <tableStyles count="0" defaultTableStyle="TableStyleMedium9" defaultPivotStyle="PivotStyleMedium4"/>
  <colors>
    <mruColors>
      <color rgb="FF0096FF"/>
      <color rgb="FFFFFD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2.0971387516141249E-2"/>
          <c:y val="1.2650132275132274E-2"/>
          <c:w val="0.80305232047834596"/>
          <c:h val="0.948207179438595"/>
        </c:manualLayout>
      </c:layout>
      <c:scatterChart>
        <c:scatterStyle val="lineMarker"/>
        <c:varyColors val="0"/>
        <c:ser>
          <c:idx val="24"/>
          <c:order val="0"/>
          <c:tx>
            <c:strRef>
              <c:f>'Grid template'!$O$173</c:f>
              <c:strCache>
                <c:ptCount val="1"/>
                <c:pt idx="0">
                  <c:v>2% grid diamond</c:v>
                </c:pt>
              </c:strCache>
            </c:strRef>
          </c:tx>
          <c:spPr>
            <a:ln w="3175">
              <a:solidFill>
                <a:schemeClr val="bg1">
                  <a:lumMod val="65000"/>
                </a:schemeClr>
              </a:solidFill>
            </a:ln>
          </c:spPr>
          <c:marker>
            <c:symbol val="none"/>
          </c:marker>
          <c:xVal>
            <c:numRef>
              <c:f>'Grid template'!$O$175:$O$1058</c:f>
              <c:numCache>
                <c:formatCode>0.000</c:formatCode>
                <c:ptCount val="884"/>
                <c:pt idx="0">
                  <c:v>#N/A</c:v>
                </c:pt>
                <c:pt idx="1">
                  <c:v>#N/A</c:v>
                </c:pt>
                <c:pt idx="3">
                  <c:v>#N/A</c:v>
                </c:pt>
                <c:pt idx="4">
                  <c:v>#N/A</c:v>
                </c:pt>
                <c:pt idx="6">
                  <c:v>#N/A</c:v>
                </c:pt>
                <c:pt idx="7">
                  <c:v>#N/A</c:v>
                </c:pt>
                <c:pt idx="9">
                  <c:v>#N/A</c:v>
                </c:pt>
                <c:pt idx="10">
                  <c:v>#N/A</c:v>
                </c:pt>
                <c:pt idx="12">
                  <c:v>#N/A</c:v>
                </c:pt>
                <c:pt idx="13">
                  <c:v>#N/A</c:v>
                </c:pt>
                <c:pt idx="15">
                  <c:v>#N/A</c:v>
                </c:pt>
                <c:pt idx="16">
                  <c:v>#N/A</c:v>
                </c:pt>
                <c:pt idx="18">
                  <c:v>#N/A</c:v>
                </c:pt>
                <c:pt idx="19">
                  <c:v>#N/A</c:v>
                </c:pt>
                <c:pt idx="21">
                  <c:v>#N/A</c:v>
                </c:pt>
                <c:pt idx="22">
                  <c:v>#N/A</c:v>
                </c:pt>
                <c:pt idx="24">
                  <c:v>#N/A</c:v>
                </c:pt>
                <c:pt idx="25">
                  <c:v>#N/A</c:v>
                </c:pt>
                <c:pt idx="27">
                  <c:v>#N/A</c:v>
                </c:pt>
                <c:pt idx="28">
                  <c:v>#N/A</c:v>
                </c:pt>
                <c:pt idx="30">
                  <c:v>#N/A</c:v>
                </c:pt>
                <c:pt idx="31">
                  <c:v>#N/A</c:v>
                </c:pt>
                <c:pt idx="33">
                  <c:v>#N/A</c:v>
                </c:pt>
                <c:pt idx="34">
                  <c:v>#N/A</c:v>
                </c:pt>
                <c:pt idx="36">
                  <c:v>#N/A</c:v>
                </c:pt>
                <c:pt idx="37">
                  <c:v>#N/A</c:v>
                </c:pt>
                <c:pt idx="39">
                  <c:v>#N/A</c:v>
                </c:pt>
                <c:pt idx="40">
                  <c:v>#N/A</c:v>
                </c:pt>
                <c:pt idx="42">
                  <c:v>#N/A</c:v>
                </c:pt>
                <c:pt idx="43">
                  <c:v>#N/A</c:v>
                </c:pt>
                <c:pt idx="45">
                  <c:v>#N/A</c:v>
                </c:pt>
                <c:pt idx="46">
                  <c:v>#N/A</c:v>
                </c:pt>
                <c:pt idx="48">
                  <c:v>#N/A</c:v>
                </c:pt>
                <c:pt idx="49">
                  <c:v>#N/A</c:v>
                </c:pt>
                <c:pt idx="51">
                  <c:v>#N/A</c:v>
                </c:pt>
                <c:pt idx="52">
                  <c:v>#N/A</c:v>
                </c:pt>
                <c:pt idx="54">
                  <c:v>#N/A</c:v>
                </c:pt>
                <c:pt idx="55">
                  <c:v>#N/A</c:v>
                </c:pt>
                <c:pt idx="57">
                  <c:v>#N/A</c:v>
                </c:pt>
                <c:pt idx="58">
                  <c:v>#N/A</c:v>
                </c:pt>
                <c:pt idx="60">
                  <c:v>#N/A</c:v>
                </c:pt>
                <c:pt idx="61">
                  <c:v>#N/A</c:v>
                </c:pt>
                <c:pt idx="63">
                  <c:v>#N/A</c:v>
                </c:pt>
                <c:pt idx="64">
                  <c:v>#N/A</c:v>
                </c:pt>
                <c:pt idx="66">
                  <c:v>#N/A</c:v>
                </c:pt>
                <c:pt idx="67">
                  <c:v>#N/A</c:v>
                </c:pt>
                <c:pt idx="69">
                  <c:v>#N/A</c:v>
                </c:pt>
                <c:pt idx="70">
                  <c:v>#N/A</c:v>
                </c:pt>
                <c:pt idx="72">
                  <c:v>#N/A</c:v>
                </c:pt>
                <c:pt idx="73">
                  <c:v>#N/A</c:v>
                </c:pt>
                <c:pt idx="75">
                  <c:v>#N/A</c:v>
                </c:pt>
                <c:pt idx="76">
                  <c:v>#N/A</c:v>
                </c:pt>
                <c:pt idx="78">
                  <c:v>#N/A</c:v>
                </c:pt>
                <c:pt idx="79">
                  <c:v>#N/A</c:v>
                </c:pt>
                <c:pt idx="81">
                  <c:v>#N/A</c:v>
                </c:pt>
                <c:pt idx="82">
                  <c:v>#N/A</c:v>
                </c:pt>
                <c:pt idx="84">
                  <c:v>#N/A</c:v>
                </c:pt>
                <c:pt idx="85">
                  <c:v>#N/A</c:v>
                </c:pt>
                <c:pt idx="87">
                  <c:v>#N/A</c:v>
                </c:pt>
                <c:pt idx="88">
                  <c:v>#N/A</c:v>
                </c:pt>
                <c:pt idx="90">
                  <c:v>#N/A</c:v>
                </c:pt>
                <c:pt idx="91">
                  <c:v>#N/A</c:v>
                </c:pt>
                <c:pt idx="93">
                  <c:v>#N/A</c:v>
                </c:pt>
                <c:pt idx="94">
                  <c:v>#N/A</c:v>
                </c:pt>
                <c:pt idx="96">
                  <c:v>#N/A</c:v>
                </c:pt>
                <c:pt idx="97">
                  <c:v>#N/A</c:v>
                </c:pt>
                <c:pt idx="99">
                  <c:v>#N/A</c:v>
                </c:pt>
                <c:pt idx="100">
                  <c:v>#N/A</c:v>
                </c:pt>
                <c:pt idx="102">
                  <c:v>#N/A</c:v>
                </c:pt>
                <c:pt idx="103">
                  <c:v>#N/A</c:v>
                </c:pt>
                <c:pt idx="105">
                  <c:v>#N/A</c:v>
                </c:pt>
                <c:pt idx="106">
                  <c:v>#N/A</c:v>
                </c:pt>
                <c:pt idx="108">
                  <c:v>#N/A</c:v>
                </c:pt>
                <c:pt idx="109">
                  <c:v>#N/A</c:v>
                </c:pt>
                <c:pt idx="111">
                  <c:v>#N/A</c:v>
                </c:pt>
                <c:pt idx="112">
                  <c:v>#N/A</c:v>
                </c:pt>
                <c:pt idx="114">
                  <c:v>#N/A</c:v>
                </c:pt>
                <c:pt idx="115">
                  <c:v>#N/A</c:v>
                </c:pt>
                <c:pt idx="117">
                  <c:v>#N/A</c:v>
                </c:pt>
                <c:pt idx="118">
                  <c:v>#N/A</c:v>
                </c:pt>
                <c:pt idx="120">
                  <c:v>#N/A</c:v>
                </c:pt>
                <c:pt idx="121">
                  <c:v>#N/A</c:v>
                </c:pt>
                <c:pt idx="123">
                  <c:v>#N/A</c:v>
                </c:pt>
                <c:pt idx="124">
                  <c:v>#N/A</c:v>
                </c:pt>
                <c:pt idx="126">
                  <c:v>#N/A</c:v>
                </c:pt>
                <c:pt idx="127">
                  <c:v>#N/A</c:v>
                </c:pt>
                <c:pt idx="129">
                  <c:v>#N/A</c:v>
                </c:pt>
                <c:pt idx="130">
                  <c:v>#N/A</c:v>
                </c:pt>
                <c:pt idx="132">
                  <c:v>#N/A</c:v>
                </c:pt>
                <c:pt idx="133">
                  <c:v>#N/A</c:v>
                </c:pt>
                <c:pt idx="135">
                  <c:v>#N/A</c:v>
                </c:pt>
                <c:pt idx="136">
                  <c:v>#N/A</c:v>
                </c:pt>
                <c:pt idx="138">
                  <c:v>#N/A</c:v>
                </c:pt>
                <c:pt idx="139">
                  <c:v>#N/A</c:v>
                </c:pt>
                <c:pt idx="141">
                  <c:v>#N/A</c:v>
                </c:pt>
                <c:pt idx="142">
                  <c:v>#N/A</c:v>
                </c:pt>
                <c:pt idx="144">
                  <c:v>#N/A</c:v>
                </c:pt>
                <c:pt idx="145">
                  <c:v>#N/A</c:v>
                </c:pt>
                <c:pt idx="147">
                  <c:v>#N/A</c:v>
                </c:pt>
                <c:pt idx="148">
                  <c:v>#N/A</c:v>
                </c:pt>
                <c:pt idx="150">
                  <c:v>#N/A</c:v>
                </c:pt>
                <c:pt idx="151">
                  <c:v>#N/A</c:v>
                </c:pt>
                <c:pt idx="153">
                  <c:v>#N/A</c:v>
                </c:pt>
                <c:pt idx="154">
                  <c:v>#N/A</c:v>
                </c:pt>
                <c:pt idx="156">
                  <c:v>#N/A</c:v>
                </c:pt>
                <c:pt idx="157">
                  <c:v>#N/A</c:v>
                </c:pt>
                <c:pt idx="159">
                  <c:v>#N/A</c:v>
                </c:pt>
                <c:pt idx="160">
                  <c:v>#N/A</c:v>
                </c:pt>
                <c:pt idx="162">
                  <c:v>#N/A</c:v>
                </c:pt>
                <c:pt idx="163">
                  <c:v>#N/A</c:v>
                </c:pt>
                <c:pt idx="165">
                  <c:v>#N/A</c:v>
                </c:pt>
                <c:pt idx="166">
                  <c:v>#N/A</c:v>
                </c:pt>
                <c:pt idx="168">
                  <c:v>#N/A</c:v>
                </c:pt>
                <c:pt idx="169">
                  <c:v>#N/A</c:v>
                </c:pt>
                <c:pt idx="171">
                  <c:v>#N/A</c:v>
                </c:pt>
                <c:pt idx="172">
                  <c:v>#N/A</c:v>
                </c:pt>
                <c:pt idx="174">
                  <c:v>#N/A</c:v>
                </c:pt>
                <c:pt idx="175">
                  <c:v>#N/A</c:v>
                </c:pt>
                <c:pt idx="177">
                  <c:v>#N/A</c:v>
                </c:pt>
                <c:pt idx="178">
                  <c:v>#N/A</c:v>
                </c:pt>
                <c:pt idx="180">
                  <c:v>#N/A</c:v>
                </c:pt>
                <c:pt idx="181">
                  <c:v>#N/A</c:v>
                </c:pt>
                <c:pt idx="183">
                  <c:v>#N/A</c:v>
                </c:pt>
                <c:pt idx="184">
                  <c:v>#N/A</c:v>
                </c:pt>
                <c:pt idx="186">
                  <c:v>#N/A</c:v>
                </c:pt>
                <c:pt idx="187">
                  <c:v>#N/A</c:v>
                </c:pt>
                <c:pt idx="189">
                  <c:v>#N/A</c:v>
                </c:pt>
                <c:pt idx="190">
                  <c:v>#N/A</c:v>
                </c:pt>
                <c:pt idx="192">
                  <c:v>#N/A</c:v>
                </c:pt>
                <c:pt idx="193">
                  <c:v>#N/A</c:v>
                </c:pt>
                <c:pt idx="195">
                  <c:v>#N/A</c:v>
                </c:pt>
                <c:pt idx="196">
                  <c:v>#N/A</c:v>
                </c:pt>
                <c:pt idx="198">
                  <c:v>#N/A</c:v>
                </c:pt>
                <c:pt idx="199">
                  <c:v>#N/A</c:v>
                </c:pt>
                <c:pt idx="201">
                  <c:v>#N/A</c:v>
                </c:pt>
                <c:pt idx="202">
                  <c:v>#N/A</c:v>
                </c:pt>
                <c:pt idx="204">
                  <c:v>#N/A</c:v>
                </c:pt>
                <c:pt idx="205">
                  <c:v>#N/A</c:v>
                </c:pt>
                <c:pt idx="207">
                  <c:v>#N/A</c:v>
                </c:pt>
                <c:pt idx="208">
                  <c:v>#N/A</c:v>
                </c:pt>
                <c:pt idx="210">
                  <c:v>#N/A</c:v>
                </c:pt>
                <c:pt idx="211">
                  <c:v>#N/A</c:v>
                </c:pt>
                <c:pt idx="213">
                  <c:v>#N/A</c:v>
                </c:pt>
                <c:pt idx="214">
                  <c:v>#N/A</c:v>
                </c:pt>
                <c:pt idx="216">
                  <c:v>#N/A</c:v>
                </c:pt>
                <c:pt idx="217">
                  <c:v>#N/A</c:v>
                </c:pt>
                <c:pt idx="219">
                  <c:v>#N/A</c:v>
                </c:pt>
                <c:pt idx="220">
                  <c:v>#N/A</c:v>
                </c:pt>
                <c:pt idx="222">
                  <c:v>#N/A</c:v>
                </c:pt>
                <c:pt idx="223">
                  <c:v>#N/A</c:v>
                </c:pt>
                <c:pt idx="225">
                  <c:v>#N/A</c:v>
                </c:pt>
                <c:pt idx="226">
                  <c:v>#N/A</c:v>
                </c:pt>
                <c:pt idx="228">
                  <c:v>#N/A</c:v>
                </c:pt>
                <c:pt idx="229">
                  <c:v>#N/A</c:v>
                </c:pt>
                <c:pt idx="231">
                  <c:v>#N/A</c:v>
                </c:pt>
                <c:pt idx="232">
                  <c:v>#N/A</c:v>
                </c:pt>
                <c:pt idx="234">
                  <c:v>#N/A</c:v>
                </c:pt>
                <c:pt idx="235">
                  <c:v>#N/A</c:v>
                </c:pt>
                <c:pt idx="237">
                  <c:v>#N/A</c:v>
                </c:pt>
                <c:pt idx="238">
                  <c:v>#N/A</c:v>
                </c:pt>
                <c:pt idx="240">
                  <c:v>#N/A</c:v>
                </c:pt>
                <c:pt idx="241">
                  <c:v>#N/A</c:v>
                </c:pt>
                <c:pt idx="243">
                  <c:v>#N/A</c:v>
                </c:pt>
                <c:pt idx="244">
                  <c:v>#N/A</c:v>
                </c:pt>
                <c:pt idx="246">
                  <c:v>#N/A</c:v>
                </c:pt>
                <c:pt idx="247">
                  <c:v>#N/A</c:v>
                </c:pt>
                <c:pt idx="249">
                  <c:v>#N/A</c:v>
                </c:pt>
                <c:pt idx="250">
                  <c:v>#N/A</c:v>
                </c:pt>
                <c:pt idx="252">
                  <c:v>#N/A</c:v>
                </c:pt>
                <c:pt idx="253">
                  <c:v>#N/A</c:v>
                </c:pt>
                <c:pt idx="255">
                  <c:v>#N/A</c:v>
                </c:pt>
                <c:pt idx="256">
                  <c:v>#N/A</c:v>
                </c:pt>
                <c:pt idx="258">
                  <c:v>#N/A</c:v>
                </c:pt>
                <c:pt idx="259">
                  <c:v>#N/A</c:v>
                </c:pt>
                <c:pt idx="261">
                  <c:v>#N/A</c:v>
                </c:pt>
                <c:pt idx="262">
                  <c:v>#N/A</c:v>
                </c:pt>
                <c:pt idx="264">
                  <c:v>#N/A</c:v>
                </c:pt>
                <c:pt idx="265">
                  <c:v>#N/A</c:v>
                </c:pt>
                <c:pt idx="267">
                  <c:v>#N/A</c:v>
                </c:pt>
                <c:pt idx="268">
                  <c:v>#N/A</c:v>
                </c:pt>
                <c:pt idx="270">
                  <c:v>#N/A</c:v>
                </c:pt>
                <c:pt idx="271">
                  <c:v>#N/A</c:v>
                </c:pt>
                <c:pt idx="273">
                  <c:v>#N/A</c:v>
                </c:pt>
                <c:pt idx="274">
                  <c:v>#N/A</c:v>
                </c:pt>
                <c:pt idx="276">
                  <c:v>#N/A</c:v>
                </c:pt>
                <c:pt idx="277">
                  <c:v>#N/A</c:v>
                </c:pt>
                <c:pt idx="279">
                  <c:v>#N/A</c:v>
                </c:pt>
                <c:pt idx="280">
                  <c:v>#N/A</c:v>
                </c:pt>
                <c:pt idx="282">
                  <c:v>#N/A</c:v>
                </c:pt>
                <c:pt idx="283">
                  <c:v>#N/A</c:v>
                </c:pt>
                <c:pt idx="285">
                  <c:v>#N/A</c:v>
                </c:pt>
                <c:pt idx="286">
                  <c:v>#N/A</c:v>
                </c:pt>
                <c:pt idx="288">
                  <c:v>#N/A</c:v>
                </c:pt>
                <c:pt idx="289">
                  <c:v>#N/A</c:v>
                </c:pt>
                <c:pt idx="291">
                  <c:v>#N/A</c:v>
                </c:pt>
                <c:pt idx="292">
                  <c:v>#N/A</c:v>
                </c:pt>
                <c:pt idx="294">
                  <c:v>#N/A</c:v>
                </c:pt>
                <c:pt idx="295">
                  <c:v>#N/A</c:v>
                </c:pt>
                <c:pt idx="297">
                  <c:v>#N/A</c:v>
                </c:pt>
                <c:pt idx="298">
                  <c:v>#N/A</c:v>
                </c:pt>
                <c:pt idx="300">
                  <c:v>#N/A</c:v>
                </c:pt>
                <c:pt idx="301">
                  <c:v>#N/A</c:v>
                </c:pt>
                <c:pt idx="303">
                  <c:v>#N/A</c:v>
                </c:pt>
                <c:pt idx="304">
                  <c:v>#N/A</c:v>
                </c:pt>
                <c:pt idx="306">
                  <c:v>#N/A</c:v>
                </c:pt>
                <c:pt idx="307">
                  <c:v>#N/A</c:v>
                </c:pt>
                <c:pt idx="309">
                  <c:v>#N/A</c:v>
                </c:pt>
                <c:pt idx="310">
                  <c:v>#N/A</c:v>
                </c:pt>
                <c:pt idx="312">
                  <c:v>#N/A</c:v>
                </c:pt>
                <c:pt idx="313">
                  <c:v>#N/A</c:v>
                </c:pt>
                <c:pt idx="315">
                  <c:v>#N/A</c:v>
                </c:pt>
                <c:pt idx="316">
                  <c:v>#N/A</c:v>
                </c:pt>
                <c:pt idx="318">
                  <c:v>#N/A</c:v>
                </c:pt>
                <c:pt idx="319">
                  <c:v>#N/A</c:v>
                </c:pt>
                <c:pt idx="321">
                  <c:v>#N/A</c:v>
                </c:pt>
                <c:pt idx="322">
                  <c:v>#N/A</c:v>
                </c:pt>
                <c:pt idx="324">
                  <c:v>#N/A</c:v>
                </c:pt>
                <c:pt idx="325">
                  <c:v>#N/A</c:v>
                </c:pt>
                <c:pt idx="327">
                  <c:v>#N/A</c:v>
                </c:pt>
                <c:pt idx="328">
                  <c:v>#N/A</c:v>
                </c:pt>
                <c:pt idx="330">
                  <c:v>#N/A</c:v>
                </c:pt>
                <c:pt idx="331">
                  <c:v>#N/A</c:v>
                </c:pt>
                <c:pt idx="333">
                  <c:v>#N/A</c:v>
                </c:pt>
                <c:pt idx="334">
                  <c:v>#N/A</c:v>
                </c:pt>
                <c:pt idx="336">
                  <c:v>#N/A</c:v>
                </c:pt>
                <c:pt idx="337">
                  <c:v>#N/A</c:v>
                </c:pt>
                <c:pt idx="339">
                  <c:v>#N/A</c:v>
                </c:pt>
                <c:pt idx="340">
                  <c:v>#N/A</c:v>
                </c:pt>
                <c:pt idx="342">
                  <c:v>#N/A</c:v>
                </c:pt>
                <c:pt idx="343">
                  <c:v>#N/A</c:v>
                </c:pt>
                <c:pt idx="345">
                  <c:v>#N/A</c:v>
                </c:pt>
                <c:pt idx="346">
                  <c:v>#N/A</c:v>
                </c:pt>
                <c:pt idx="348">
                  <c:v>#N/A</c:v>
                </c:pt>
                <c:pt idx="349">
                  <c:v>#N/A</c:v>
                </c:pt>
                <c:pt idx="351">
                  <c:v>#N/A</c:v>
                </c:pt>
                <c:pt idx="352">
                  <c:v>#N/A</c:v>
                </c:pt>
                <c:pt idx="354">
                  <c:v>#N/A</c:v>
                </c:pt>
                <c:pt idx="355">
                  <c:v>#N/A</c:v>
                </c:pt>
                <c:pt idx="357">
                  <c:v>#N/A</c:v>
                </c:pt>
                <c:pt idx="358">
                  <c:v>#N/A</c:v>
                </c:pt>
                <c:pt idx="360">
                  <c:v>#N/A</c:v>
                </c:pt>
                <c:pt idx="361">
                  <c:v>#N/A</c:v>
                </c:pt>
                <c:pt idx="363">
                  <c:v>#N/A</c:v>
                </c:pt>
                <c:pt idx="364">
                  <c:v>#N/A</c:v>
                </c:pt>
                <c:pt idx="366">
                  <c:v>#N/A</c:v>
                </c:pt>
                <c:pt idx="367">
                  <c:v>#N/A</c:v>
                </c:pt>
                <c:pt idx="369">
                  <c:v>#N/A</c:v>
                </c:pt>
                <c:pt idx="370">
                  <c:v>#N/A</c:v>
                </c:pt>
                <c:pt idx="372">
                  <c:v>#N/A</c:v>
                </c:pt>
                <c:pt idx="373">
                  <c:v>#N/A</c:v>
                </c:pt>
                <c:pt idx="375">
                  <c:v>#N/A</c:v>
                </c:pt>
                <c:pt idx="376">
                  <c:v>#N/A</c:v>
                </c:pt>
                <c:pt idx="378">
                  <c:v>#N/A</c:v>
                </c:pt>
                <c:pt idx="379">
                  <c:v>#N/A</c:v>
                </c:pt>
                <c:pt idx="381">
                  <c:v>#N/A</c:v>
                </c:pt>
                <c:pt idx="382">
                  <c:v>#N/A</c:v>
                </c:pt>
                <c:pt idx="384">
                  <c:v>#N/A</c:v>
                </c:pt>
                <c:pt idx="385">
                  <c:v>#N/A</c:v>
                </c:pt>
                <c:pt idx="387">
                  <c:v>#N/A</c:v>
                </c:pt>
                <c:pt idx="388">
                  <c:v>#N/A</c:v>
                </c:pt>
                <c:pt idx="390">
                  <c:v>#N/A</c:v>
                </c:pt>
                <c:pt idx="391">
                  <c:v>#N/A</c:v>
                </c:pt>
                <c:pt idx="393">
                  <c:v>#N/A</c:v>
                </c:pt>
                <c:pt idx="394">
                  <c:v>#N/A</c:v>
                </c:pt>
                <c:pt idx="396">
                  <c:v>#N/A</c:v>
                </c:pt>
                <c:pt idx="397">
                  <c:v>#N/A</c:v>
                </c:pt>
                <c:pt idx="399">
                  <c:v>#N/A</c:v>
                </c:pt>
                <c:pt idx="400">
                  <c:v>#N/A</c:v>
                </c:pt>
                <c:pt idx="402">
                  <c:v>#N/A</c:v>
                </c:pt>
                <c:pt idx="403">
                  <c:v>#N/A</c:v>
                </c:pt>
                <c:pt idx="405">
                  <c:v>#N/A</c:v>
                </c:pt>
                <c:pt idx="406">
                  <c:v>#N/A</c:v>
                </c:pt>
                <c:pt idx="408">
                  <c:v>#N/A</c:v>
                </c:pt>
                <c:pt idx="409">
                  <c:v>#N/A</c:v>
                </c:pt>
                <c:pt idx="411">
                  <c:v>#N/A</c:v>
                </c:pt>
                <c:pt idx="412">
                  <c:v>#N/A</c:v>
                </c:pt>
                <c:pt idx="414">
                  <c:v>#N/A</c:v>
                </c:pt>
                <c:pt idx="415">
                  <c:v>#N/A</c:v>
                </c:pt>
                <c:pt idx="417">
                  <c:v>#N/A</c:v>
                </c:pt>
                <c:pt idx="418">
                  <c:v>#N/A</c:v>
                </c:pt>
                <c:pt idx="420">
                  <c:v>#N/A</c:v>
                </c:pt>
                <c:pt idx="421">
                  <c:v>#N/A</c:v>
                </c:pt>
                <c:pt idx="423">
                  <c:v>#N/A</c:v>
                </c:pt>
                <c:pt idx="424">
                  <c:v>#N/A</c:v>
                </c:pt>
                <c:pt idx="426">
                  <c:v>#N/A</c:v>
                </c:pt>
                <c:pt idx="427">
                  <c:v>#N/A</c:v>
                </c:pt>
                <c:pt idx="429">
                  <c:v>#N/A</c:v>
                </c:pt>
                <c:pt idx="430">
                  <c:v>#N/A</c:v>
                </c:pt>
                <c:pt idx="432">
                  <c:v>#N/A</c:v>
                </c:pt>
                <c:pt idx="433">
                  <c:v>#N/A</c:v>
                </c:pt>
                <c:pt idx="435">
                  <c:v>#N/A</c:v>
                </c:pt>
                <c:pt idx="436">
                  <c:v>#N/A</c:v>
                </c:pt>
                <c:pt idx="438">
                  <c:v>#N/A</c:v>
                </c:pt>
                <c:pt idx="439">
                  <c:v>#N/A</c:v>
                </c:pt>
                <c:pt idx="441">
                  <c:v>#N/A</c:v>
                </c:pt>
                <c:pt idx="442">
                  <c:v>#N/A</c:v>
                </c:pt>
                <c:pt idx="444">
                  <c:v>#N/A</c:v>
                </c:pt>
                <c:pt idx="445">
                  <c:v>#N/A</c:v>
                </c:pt>
                <c:pt idx="447">
                  <c:v>#N/A</c:v>
                </c:pt>
                <c:pt idx="448">
                  <c:v>#N/A</c:v>
                </c:pt>
                <c:pt idx="450">
                  <c:v>#N/A</c:v>
                </c:pt>
                <c:pt idx="451">
                  <c:v>#N/A</c:v>
                </c:pt>
                <c:pt idx="453">
                  <c:v>#N/A</c:v>
                </c:pt>
                <c:pt idx="454">
                  <c:v>#N/A</c:v>
                </c:pt>
                <c:pt idx="456">
                  <c:v>#N/A</c:v>
                </c:pt>
                <c:pt idx="457">
                  <c:v>#N/A</c:v>
                </c:pt>
                <c:pt idx="459">
                  <c:v>#N/A</c:v>
                </c:pt>
                <c:pt idx="460">
                  <c:v>#N/A</c:v>
                </c:pt>
                <c:pt idx="462">
                  <c:v>#N/A</c:v>
                </c:pt>
                <c:pt idx="463">
                  <c:v>#N/A</c:v>
                </c:pt>
                <c:pt idx="465">
                  <c:v>#N/A</c:v>
                </c:pt>
                <c:pt idx="466">
                  <c:v>#N/A</c:v>
                </c:pt>
                <c:pt idx="468">
                  <c:v>#N/A</c:v>
                </c:pt>
                <c:pt idx="469">
                  <c:v>#N/A</c:v>
                </c:pt>
                <c:pt idx="471">
                  <c:v>#N/A</c:v>
                </c:pt>
                <c:pt idx="472">
                  <c:v>#N/A</c:v>
                </c:pt>
                <c:pt idx="474">
                  <c:v>#N/A</c:v>
                </c:pt>
                <c:pt idx="475">
                  <c:v>#N/A</c:v>
                </c:pt>
                <c:pt idx="477">
                  <c:v>#N/A</c:v>
                </c:pt>
                <c:pt idx="478">
                  <c:v>#N/A</c:v>
                </c:pt>
                <c:pt idx="480">
                  <c:v>#N/A</c:v>
                </c:pt>
                <c:pt idx="481">
                  <c:v>#N/A</c:v>
                </c:pt>
                <c:pt idx="483">
                  <c:v>#N/A</c:v>
                </c:pt>
                <c:pt idx="484">
                  <c:v>#N/A</c:v>
                </c:pt>
                <c:pt idx="486">
                  <c:v>#N/A</c:v>
                </c:pt>
                <c:pt idx="487">
                  <c:v>#N/A</c:v>
                </c:pt>
                <c:pt idx="489">
                  <c:v>#N/A</c:v>
                </c:pt>
                <c:pt idx="490">
                  <c:v>#N/A</c:v>
                </c:pt>
                <c:pt idx="492">
                  <c:v>#N/A</c:v>
                </c:pt>
                <c:pt idx="493">
                  <c:v>#N/A</c:v>
                </c:pt>
                <c:pt idx="495">
                  <c:v>#N/A</c:v>
                </c:pt>
                <c:pt idx="496">
                  <c:v>#N/A</c:v>
                </c:pt>
                <c:pt idx="498">
                  <c:v>#N/A</c:v>
                </c:pt>
                <c:pt idx="499">
                  <c:v>#N/A</c:v>
                </c:pt>
                <c:pt idx="501">
                  <c:v>#N/A</c:v>
                </c:pt>
                <c:pt idx="502">
                  <c:v>#N/A</c:v>
                </c:pt>
                <c:pt idx="504">
                  <c:v>#N/A</c:v>
                </c:pt>
                <c:pt idx="505">
                  <c:v>#N/A</c:v>
                </c:pt>
                <c:pt idx="507">
                  <c:v>#N/A</c:v>
                </c:pt>
                <c:pt idx="508">
                  <c:v>#N/A</c:v>
                </c:pt>
                <c:pt idx="510">
                  <c:v>#N/A</c:v>
                </c:pt>
                <c:pt idx="511">
                  <c:v>#N/A</c:v>
                </c:pt>
                <c:pt idx="513">
                  <c:v>#N/A</c:v>
                </c:pt>
                <c:pt idx="514">
                  <c:v>#N/A</c:v>
                </c:pt>
                <c:pt idx="516">
                  <c:v>#N/A</c:v>
                </c:pt>
                <c:pt idx="517">
                  <c:v>#N/A</c:v>
                </c:pt>
                <c:pt idx="519">
                  <c:v>#N/A</c:v>
                </c:pt>
                <c:pt idx="520">
                  <c:v>#N/A</c:v>
                </c:pt>
                <c:pt idx="522">
                  <c:v>#N/A</c:v>
                </c:pt>
                <c:pt idx="523">
                  <c:v>#N/A</c:v>
                </c:pt>
                <c:pt idx="525">
                  <c:v>#N/A</c:v>
                </c:pt>
                <c:pt idx="526">
                  <c:v>#N/A</c:v>
                </c:pt>
                <c:pt idx="528">
                  <c:v>#N/A</c:v>
                </c:pt>
                <c:pt idx="529">
                  <c:v>#N/A</c:v>
                </c:pt>
                <c:pt idx="531">
                  <c:v>#N/A</c:v>
                </c:pt>
                <c:pt idx="532">
                  <c:v>#N/A</c:v>
                </c:pt>
                <c:pt idx="534">
                  <c:v>#N/A</c:v>
                </c:pt>
                <c:pt idx="535">
                  <c:v>#N/A</c:v>
                </c:pt>
                <c:pt idx="537">
                  <c:v>#N/A</c:v>
                </c:pt>
                <c:pt idx="538">
                  <c:v>#N/A</c:v>
                </c:pt>
                <c:pt idx="540">
                  <c:v>#N/A</c:v>
                </c:pt>
                <c:pt idx="541">
                  <c:v>#N/A</c:v>
                </c:pt>
                <c:pt idx="543">
                  <c:v>#N/A</c:v>
                </c:pt>
                <c:pt idx="544">
                  <c:v>#N/A</c:v>
                </c:pt>
                <c:pt idx="546">
                  <c:v>#N/A</c:v>
                </c:pt>
                <c:pt idx="547">
                  <c:v>#N/A</c:v>
                </c:pt>
                <c:pt idx="549">
                  <c:v>#N/A</c:v>
                </c:pt>
                <c:pt idx="550">
                  <c:v>#N/A</c:v>
                </c:pt>
                <c:pt idx="552">
                  <c:v>#N/A</c:v>
                </c:pt>
                <c:pt idx="553">
                  <c:v>#N/A</c:v>
                </c:pt>
                <c:pt idx="555">
                  <c:v>#N/A</c:v>
                </c:pt>
                <c:pt idx="556">
                  <c:v>#N/A</c:v>
                </c:pt>
                <c:pt idx="558">
                  <c:v>#N/A</c:v>
                </c:pt>
                <c:pt idx="559">
                  <c:v>#N/A</c:v>
                </c:pt>
                <c:pt idx="561">
                  <c:v>#N/A</c:v>
                </c:pt>
                <c:pt idx="562">
                  <c:v>#N/A</c:v>
                </c:pt>
                <c:pt idx="564">
                  <c:v>#N/A</c:v>
                </c:pt>
                <c:pt idx="565">
                  <c:v>#N/A</c:v>
                </c:pt>
                <c:pt idx="567">
                  <c:v>#N/A</c:v>
                </c:pt>
                <c:pt idx="568">
                  <c:v>#N/A</c:v>
                </c:pt>
                <c:pt idx="570">
                  <c:v>#N/A</c:v>
                </c:pt>
                <c:pt idx="571">
                  <c:v>#N/A</c:v>
                </c:pt>
                <c:pt idx="573">
                  <c:v>#N/A</c:v>
                </c:pt>
                <c:pt idx="574">
                  <c:v>#N/A</c:v>
                </c:pt>
                <c:pt idx="576">
                  <c:v>#N/A</c:v>
                </c:pt>
                <c:pt idx="577">
                  <c:v>#N/A</c:v>
                </c:pt>
                <c:pt idx="579">
                  <c:v>#N/A</c:v>
                </c:pt>
                <c:pt idx="580">
                  <c:v>#N/A</c:v>
                </c:pt>
                <c:pt idx="582">
                  <c:v>#N/A</c:v>
                </c:pt>
                <c:pt idx="583">
                  <c:v>#N/A</c:v>
                </c:pt>
                <c:pt idx="585">
                  <c:v>#N/A</c:v>
                </c:pt>
                <c:pt idx="586">
                  <c:v>#N/A</c:v>
                </c:pt>
                <c:pt idx="588">
                  <c:v>#N/A</c:v>
                </c:pt>
                <c:pt idx="589">
                  <c:v>#N/A</c:v>
                </c:pt>
                <c:pt idx="591">
                  <c:v>#N/A</c:v>
                </c:pt>
                <c:pt idx="592">
                  <c:v>#N/A</c:v>
                </c:pt>
                <c:pt idx="594">
                  <c:v>#N/A</c:v>
                </c:pt>
                <c:pt idx="595">
                  <c:v>#N/A</c:v>
                </c:pt>
                <c:pt idx="597">
                  <c:v>#N/A</c:v>
                </c:pt>
                <c:pt idx="598">
                  <c:v>#N/A</c:v>
                </c:pt>
                <c:pt idx="600">
                  <c:v>#N/A</c:v>
                </c:pt>
                <c:pt idx="601">
                  <c:v>#N/A</c:v>
                </c:pt>
                <c:pt idx="603">
                  <c:v>#N/A</c:v>
                </c:pt>
                <c:pt idx="604">
                  <c:v>#N/A</c:v>
                </c:pt>
                <c:pt idx="606">
                  <c:v>#N/A</c:v>
                </c:pt>
                <c:pt idx="607">
                  <c:v>#N/A</c:v>
                </c:pt>
                <c:pt idx="609">
                  <c:v>#N/A</c:v>
                </c:pt>
                <c:pt idx="610">
                  <c:v>#N/A</c:v>
                </c:pt>
                <c:pt idx="612">
                  <c:v>#N/A</c:v>
                </c:pt>
                <c:pt idx="613">
                  <c:v>#N/A</c:v>
                </c:pt>
                <c:pt idx="615">
                  <c:v>#N/A</c:v>
                </c:pt>
                <c:pt idx="616">
                  <c:v>#N/A</c:v>
                </c:pt>
                <c:pt idx="618">
                  <c:v>#N/A</c:v>
                </c:pt>
                <c:pt idx="619">
                  <c:v>#N/A</c:v>
                </c:pt>
                <c:pt idx="621">
                  <c:v>#N/A</c:v>
                </c:pt>
                <c:pt idx="622">
                  <c:v>#N/A</c:v>
                </c:pt>
                <c:pt idx="624">
                  <c:v>#N/A</c:v>
                </c:pt>
                <c:pt idx="625">
                  <c:v>#N/A</c:v>
                </c:pt>
                <c:pt idx="627">
                  <c:v>#N/A</c:v>
                </c:pt>
                <c:pt idx="628">
                  <c:v>#N/A</c:v>
                </c:pt>
                <c:pt idx="630">
                  <c:v>#N/A</c:v>
                </c:pt>
                <c:pt idx="631">
                  <c:v>#N/A</c:v>
                </c:pt>
                <c:pt idx="633">
                  <c:v>#N/A</c:v>
                </c:pt>
                <c:pt idx="634">
                  <c:v>#N/A</c:v>
                </c:pt>
                <c:pt idx="636">
                  <c:v>#N/A</c:v>
                </c:pt>
                <c:pt idx="637">
                  <c:v>#N/A</c:v>
                </c:pt>
                <c:pt idx="639">
                  <c:v>#N/A</c:v>
                </c:pt>
                <c:pt idx="640">
                  <c:v>#N/A</c:v>
                </c:pt>
                <c:pt idx="642">
                  <c:v>#N/A</c:v>
                </c:pt>
                <c:pt idx="643">
                  <c:v>#N/A</c:v>
                </c:pt>
                <c:pt idx="645">
                  <c:v>#N/A</c:v>
                </c:pt>
                <c:pt idx="646">
                  <c:v>#N/A</c:v>
                </c:pt>
                <c:pt idx="648">
                  <c:v>#N/A</c:v>
                </c:pt>
                <c:pt idx="649">
                  <c:v>#N/A</c:v>
                </c:pt>
                <c:pt idx="651">
                  <c:v>#N/A</c:v>
                </c:pt>
                <c:pt idx="652">
                  <c:v>#N/A</c:v>
                </c:pt>
                <c:pt idx="654">
                  <c:v>#N/A</c:v>
                </c:pt>
                <c:pt idx="655">
                  <c:v>#N/A</c:v>
                </c:pt>
                <c:pt idx="657">
                  <c:v>#N/A</c:v>
                </c:pt>
                <c:pt idx="658">
                  <c:v>#N/A</c:v>
                </c:pt>
                <c:pt idx="660">
                  <c:v>#N/A</c:v>
                </c:pt>
                <c:pt idx="661">
                  <c:v>#N/A</c:v>
                </c:pt>
                <c:pt idx="663">
                  <c:v>#N/A</c:v>
                </c:pt>
                <c:pt idx="664">
                  <c:v>#N/A</c:v>
                </c:pt>
                <c:pt idx="666">
                  <c:v>#N/A</c:v>
                </c:pt>
                <c:pt idx="667">
                  <c:v>#N/A</c:v>
                </c:pt>
                <c:pt idx="669">
                  <c:v>#N/A</c:v>
                </c:pt>
                <c:pt idx="670">
                  <c:v>#N/A</c:v>
                </c:pt>
                <c:pt idx="672">
                  <c:v>#N/A</c:v>
                </c:pt>
                <c:pt idx="673">
                  <c:v>#N/A</c:v>
                </c:pt>
                <c:pt idx="675">
                  <c:v>#N/A</c:v>
                </c:pt>
                <c:pt idx="676">
                  <c:v>#N/A</c:v>
                </c:pt>
                <c:pt idx="678">
                  <c:v>#N/A</c:v>
                </c:pt>
                <c:pt idx="679">
                  <c:v>#N/A</c:v>
                </c:pt>
                <c:pt idx="681">
                  <c:v>#N/A</c:v>
                </c:pt>
                <c:pt idx="682">
                  <c:v>#N/A</c:v>
                </c:pt>
                <c:pt idx="684">
                  <c:v>#N/A</c:v>
                </c:pt>
                <c:pt idx="685">
                  <c:v>#N/A</c:v>
                </c:pt>
                <c:pt idx="687">
                  <c:v>#N/A</c:v>
                </c:pt>
                <c:pt idx="688">
                  <c:v>#N/A</c:v>
                </c:pt>
                <c:pt idx="690">
                  <c:v>#N/A</c:v>
                </c:pt>
                <c:pt idx="691">
                  <c:v>#N/A</c:v>
                </c:pt>
                <c:pt idx="693">
                  <c:v>#N/A</c:v>
                </c:pt>
                <c:pt idx="694">
                  <c:v>#N/A</c:v>
                </c:pt>
                <c:pt idx="696">
                  <c:v>#N/A</c:v>
                </c:pt>
                <c:pt idx="697">
                  <c:v>#N/A</c:v>
                </c:pt>
                <c:pt idx="699">
                  <c:v>#N/A</c:v>
                </c:pt>
                <c:pt idx="700">
                  <c:v>#N/A</c:v>
                </c:pt>
                <c:pt idx="702">
                  <c:v>#N/A</c:v>
                </c:pt>
                <c:pt idx="703">
                  <c:v>#N/A</c:v>
                </c:pt>
                <c:pt idx="705">
                  <c:v>#N/A</c:v>
                </c:pt>
                <c:pt idx="706">
                  <c:v>#N/A</c:v>
                </c:pt>
                <c:pt idx="708">
                  <c:v>#N/A</c:v>
                </c:pt>
                <c:pt idx="709">
                  <c:v>#N/A</c:v>
                </c:pt>
                <c:pt idx="711">
                  <c:v>#N/A</c:v>
                </c:pt>
                <c:pt idx="712">
                  <c:v>#N/A</c:v>
                </c:pt>
                <c:pt idx="714">
                  <c:v>#N/A</c:v>
                </c:pt>
                <c:pt idx="715">
                  <c:v>#N/A</c:v>
                </c:pt>
                <c:pt idx="717">
                  <c:v>#N/A</c:v>
                </c:pt>
                <c:pt idx="718">
                  <c:v>#N/A</c:v>
                </c:pt>
                <c:pt idx="720">
                  <c:v>#N/A</c:v>
                </c:pt>
                <c:pt idx="721">
                  <c:v>#N/A</c:v>
                </c:pt>
                <c:pt idx="723">
                  <c:v>#N/A</c:v>
                </c:pt>
                <c:pt idx="724">
                  <c:v>#N/A</c:v>
                </c:pt>
                <c:pt idx="726">
                  <c:v>#N/A</c:v>
                </c:pt>
                <c:pt idx="727">
                  <c:v>#N/A</c:v>
                </c:pt>
                <c:pt idx="729">
                  <c:v>#N/A</c:v>
                </c:pt>
                <c:pt idx="730">
                  <c:v>#N/A</c:v>
                </c:pt>
                <c:pt idx="732">
                  <c:v>#N/A</c:v>
                </c:pt>
                <c:pt idx="733">
                  <c:v>#N/A</c:v>
                </c:pt>
                <c:pt idx="735">
                  <c:v>#N/A</c:v>
                </c:pt>
                <c:pt idx="736">
                  <c:v>#N/A</c:v>
                </c:pt>
                <c:pt idx="738">
                  <c:v>#N/A</c:v>
                </c:pt>
                <c:pt idx="739">
                  <c:v>#N/A</c:v>
                </c:pt>
                <c:pt idx="741">
                  <c:v>#N/A</c:v>
                </c:pt>
                <c:pt idx="742">
                  <c:v>#N/A</c:v>
                </c:pt>
                <c:pt idx="744">
                  <c:v>#N/A</c:v>
                </c:pt>
                <c:pt idx="745">
                  <c:v>#N/A</c:v>
                </c:pt>
                <c:pt idx="747">
                  <c:v>#N/A</c:v>
                </c:pt>
                <c:pt idx="748">
                  <c:v>#N/A</c:v>
                </c:pt>
                <c:pt idx="750">
                  <c:v>#N/A</c:v>
                </c:pt>
                <c:pt idx="751">
                  <c:v>#N/A</c:v>
                </c:pt>
                <c:pt idx="753">
                  <c:v>#N/A</c:v>
                </c:pt>
                <c:pt idx="754">
                  <c:v>#N/A</c:v>
                </c:pt>
                <c:pt idx="756">
                  <c:v>#N/A</c:v>
                </c:pt>
                <c:pt idx="757">
                  <c:v>#N/A</c:v>
                </c:pt>
                <c:pt idx="759">
                  <c:v>#N/A</c:v>
                </c:pt>
                <c:pt idx="760">
                  <c:v>#N/A</c:v>
                </c:pt>
                <c:pt idx="762">
                  <c:v>#N/A</c:v>
                </c:pt>
                <c:pt idx="763">
                  <c:v>#N/A</c:v>
                </c:pt>
                <c:pt idx="765">
                  <c:v>#N/A</c:v>
                </c:pt>
                <c:pt idx="766">
                  <c:v>#N/A</c:v>
                </c:pt>
                <c:pt idx="768">
                  <c:v>#N/A</c:v>
                </c:pt>
                <c:pt idx="769">
                  <c:v>#N/A</c:v>
                </c:pt>
                <c:pt idx="771">
                  <c:v>#N/A</c:v>
                </c:pt>
                <c:pt idx="772">
                  <c:v>#N/A</c:v>
                </c:pt>
                <c:pt idx="774">
                  <c:v>#N/A</c:v>
                </c:pt>
                <c:pt idx="775">
                  <c:v>#N/A</c:v>
                </c:pt>
                <c:pt idx="777">
                  <c:v>#N/A</c:v>
                </c:pt>
                <c:pt idx="778">
                  <c:v>#N/A</c:v>
                </c:pt>
                <c:pt idx="780">
                  <c:v>#N/A</c:v>
                </c:pt>
                <c:pt idx="781">
                  <c:v>#N/A</c:v>
                </c:pt>
                <c:pt idx="783">
                  <c:v>#N/A</c:v>
                </c:pt>
                <c:pt idx="784">
                  <c:v>#N/A</c:v>
                </c:pt>
                <c:pt idx="786">
                  <c:v>#N/A</c:v>
                </c:pt>
                <c:pt idx="787">
                  <c:v>#N/A</c:v>
                </c:pt>
                <c:pt idx="789">
                  <c:v>#N/A</c:v>
                </c:pt>
                <c:pt idx="790">
                  <c:v>#N/A</c:v>
                </c:pt>
                <c:pt idx="792">
                  <c:v>#N/A</c:v>
                </c:pt>
                <c:pt idx="793">
                  <c:v>#N/A</c:v>
                </c:pt>
                <c:pt idx="795">
                  <c:v>#N/A</c:v>
                </c:pt>
                <c:pt idx="796">
                  <c:v>#N/A</c:v>
                </c:pt>
                <c:pt idx="798">
                  <c:v>#N/A</c:v>
                </c:pt>
                <c:pt idx="799">
                  <c:v>#N/A</c:v>
                </c:pt>
                <c:pt idx="801">
                  <c:v>#N/A</c:v>
                </c:pt>
                <c:pt idx="802">
                  <c:v>#N/A</c:v>
                </c:pt>
                <c:pt idx="804">
                  <c:v>#N/A</c:v>
                </c:pt>
                <c:pt idx="805">
                  <c:v>#N/A</c:v>
                </c:pt>
                <c:pt idx="807">
                  <c:v>#N/A</c:v>
                </c:pt>
                <c:pt idx="808">
                  <c:v>#N/A</c:v>
                </c:pt>
                <c:pt idx="810">
                  <c:v>#N/A</c:v>
                </c:pt>
                <c:pt idx="811">
                  <c:v>#N/A</c:v>
                </c:pt>
                <c:pt idx="813">
                  <c:v>#N/A</c:v>
                </c:pt>
                <c:pt idx="814">
                  <c:v>#N/A</c:v>
                </c:pt>
                <c:pt idx="816">
                  <c:v>#N/A</c:v>
                </c:pt>
                <c:pt idx="817">
                  <c:v>#N/A</c:v>
                </c:pt>
                <c:pt idx="819">
                  <c:v>#N/A</c:v>
                </c:pt>
                <c:pt idx="820">
                  <c:v>#N/A</c:v>
                </c:pt>
                <c:pt idx="822">
                  <c:v>#N/A</c:v>
                </c:pt>
                <c:pt idx="823">
                  <c:v>#N/A</c:v>
                </c:pt>
                <c:pt idx="825">
                  <c:v>#N/A</c:v>
                </c:pt>
                <c:pt idx="826">
                  <c:v>#N/A</c:v>
                </c:pt>
                <c:pt idx="828">
                  <c:v>#N/A</c:v>
                </c:pt>
                <c:pt idx="829">
                  <c:v>#N/A</c:v>
                </c:pt>
                <c:pt idx="831">
                  <c:v>#N/A</c:v>
                </c:pt>
                <c:pt idx="832">
                  <c:v>#N/A</c:v>
                </c:pt>
                <c:pt idx="834">
                  <c:v>#N/A</c:v>
                </c:pt>
                <c:pt idx="835">
                  <c:v>#N/A</c:v>
                </c:pt>
                <c:pt idx="837">
                  <c:v>#N/A</c:v>
                </c:pt>
                <c:pt idx="838">
                  <c:v>#N/A</c:v>
                </c:pt>
                <c:pt idx="840">
                  <c:v>#N/A</c:v>
                </c:pt>
                <c:pt idx="841">
                  <c:v>#N/A</c:v>
                </c:pt>
                <c:pt idx="843">
                  <c:v>#N/A</c:v>
                </c:pt>
                <c:pt idx="844">
                  <c:v>#N/A</c:v>
                </c:pt>
                <c:pt idx="846">
                  <c:v>#N/A</c:v>
                </c:pt>
                <c:pt idx="847">
                  <c:v>#N/A</c:v>
                </c:pt>
                <c:pt idx="849">
                  <c:v>#N/A</c:v>
                </c:pt>
                <c:pt idx="850">
                  <c:v>#N/A</c:v>
                </c:pt>
                <c:pt idx="852">
                  <c:v>#N/A</c:v>
                </c:pt>
                <c:pt idx="853">
                  <c:v>#N/A</c:v>
                </c:pt>
                <c:pt idx="855">
                  <c:v>#N/A</c:v>
                </c:pt>
                <c:pt idx="856">
                  <c:v>#N/A</c:v>
                </c:pt>
                <c:pt idx="858">
                  <c:v>#N/A</c:v>
                </c:pt>
                <c:pt idx="859">
                  <c:v>#N/A</c:v>
                </c:pt>
                <c:pt idx="861">
                  <c:v>#N/A</c:v>
                </c:pt>
                <c:pt idx="862">
                  <c:v>#N/A</c:v>
                </c:pt>
                <c:pt idx="864">
                  <c:v>#N/A</c:v>
                </c:pt>
                <c:pt idx="865">
                  <c:v>#N/A</c:v>
                </c:pt>
                <c:pt idx="867">
                  <c:v>#N/A</c:v>
                </c:pt>
                <c:pt idx="868">
                  <c:v>#N/A</c:v>
                </c:pt>
                <c:pt idx="870">
                  <c:v>#N/A</c:v>
                </c:pt>
                <c:pt idx="871">
                  <c:v>#N/A</c:v>
                </c:pt>
                <c:pt idx="873">
                  <c:v>#N/A</c:v>
                </c:pt>
                <c:pt idx="874">
                  <c:v>#N/A</c:v>
                </c:pt>
                <c:pt idx="876">
                  <c:v>#N/A</c:v>
                </c:pt>
                <c:pt idx="877">
                  <c:v>#N/A</c:v>
                </c:pt>
                <c:pt idx="879">
                  <c:v>#N/A</c:v>
                </c:pt>
                <c:pt idx="880">
                  <c:v>#N/A</c:v>
                </c:pt>
                <c:pt idx="882">
                  <c:v>#N/A</c:v>
                </c:pt>
                <c:pt idx="883">
                  <c:v>#N/A</c:v>
                </c:pt>
              </c:numCache>
            </c:numRef>
          </c:xVal>
          <c:yVal>
            <c:numRef>
              <c:f>'Grid template'!$P$175:$P$1058</c:f>
              <c:numCache>
                <c:formatCode>0.000</c:formatCode>
                <c:ptCount val="884"/>
                <c:pt idx="0">
                  <c:v>#N/A</c:v>
                </c:pt>
                <c:pt idx="1">
                  <c:v>#N/A</c:v>
                </c:pt>
                <c:pt idx="3">
                  <c:v>#N/A</c:v>
                </c:pt>
                <c:pt idx="4">
                  <c:v>#N/A</c:v>
                </c:pt>
                <c:pt idx="6">
                  <c:v>#N/A</c:v>
                </c:pt>
                <c:pt idx="7">
                  <c:v>#N/A</c:v>
                </c:pt>
                <c:pt idx="9">
                  <c:v>#N/A</c:v>
                </c:pt>
                <c:pt idx="10">
                  <c:v>#N/A</c:v>
                </c:pt>
                <c:pt idx="12">
                  <c:v>#N/A</c:v>
                </c:pt>
                <c:pt idx="13">
                  <c:v>#N/A</c:v>
                </c:pt>
                <c:pt idx="15">
                  <c:v>#N/A</c:v>
                </c:pt>
                <c:pt idx="16">
                  <c:v>#N/A</c:v>
                </c:pt>
                <c:pt idx="18">
                  <c:v>#N/A</c:v>
                </c:pt>
                <c:pt idx="19">
                  <c:v>#N/A</c:v>
                </c:pt>
                <c:pt idx="21">
                  <c:v>#N/A</c:v>
                </c:pt>
                <c:pt idx="22">
                  <c:v>#N/A</c:v>
                </c:pt>
                <c:pt idx="24">
                  <c:v>#N/A</c:v>
                </c:pt>
                <c:pt idx="25">
                  <c:v>#N/A</c:v>
                </c:pt>
                <c:pt idx="27">
                  <c:v>#N/A</c:v>
                </c:pt>
                <c:pt idx="28">
                  <c:v>#N/A</c:v>
                </c:pt>
                <c:pt idx="30">
                  <c:v>#N/A</c:v>
                </c:pt>
                <c:pt idx="31">
                  <c:v>#N/A</c:v>
                </c:pt>
                <c:pt idx="33">
                  <c:v>#N/A</c:v>
                </c:pt>
                <c:pt idx="34">
                  <c:v>#N/A</c:v>
                </c:pt>
                <c:pt idx="36">
                  <c:v>#N/A</c:v>
                </c:pt>
                <c:pt idx="37">
                  <c:v>#N/A</c:v>
                </c:pt>
                <c:pt idx="39">
                  <c:v>#N/A</c:v>
                </c:pt>
                <c:pt idx="40">
                  <c:v>#N/A</c:v>
                </c:pt>
                <c:pt idx="42">
                  <c:v>#N/A</c:v>
                </c:pt>
                <c:pt idx="43">
                  <c:v>#N/A</c:v>
                </c:pt>
                <c:pt idx="45">
                  <c:v>#N/A</c:v>
                </c:pt>
                <c:pt idx="46">
                  <c:v>#N/A</c:v>
                </c:pt>
                <c:pt idx="48">
                  <c:v>#N/A</c:v>
                </c:pt>
                <c:pt idx="49">
                  <c:v>#N/A</c:v>
                </c:pt>
                <c:pt idx="51">
                  <c:v>#N/A</c:v>
                </c:pt>
                <c:pt idx="52">
                  <c:v>#N/A</c:v>
                </c:pt>
                <c:pt idx="54">
                  <c:v>#N/A</c:v>
                </c:pt>
                <c:pt idx="55">
                  <c:v>#N/A</c:v>
                </c:pt>
                <c:pt idx="57">
                  <c:v>#N/A</c:v>
                </c:pt>
                <c:pt idx="58">
                  <c:v>#N/A</c:v>
                </c:pt>
                <c:pt idx="60">
                  <c:v>#N/A</c:v>
                </c:pt>
                <c:pt idx="61">
                  <c:v>#N/A</c:v>
                </c:pt>
                <c:pt idx="63">
                  <c:v>#N/A</c:v>
                </c:pt>
                <c:pt idx="64">
                  <c:v>#N/A</c:v>
                </c:pt>
                <c:pt idx="66">
                  <c:v>#N/A</c:v>
                </c:pt>
                <c:pt idx="67">
                  <c:v>#N/A</c:v>
                </c:pt>
                <c:pt idx="69">
                  <c:v>#N/A</c:v>
                </c:pt>
                <c:pt idx="70">
                  <c:v>#N/A</c:v>
                </c:pt>
                <c:pt idx="72">
                  <c:v>#N/A</c:v>
                </c:pt>
                <c:pt idx="73">
                  <c:v>#N/A</c:v>
                </c:pt>
                <c:pt idx="75">
                  <c:v>#N/A</c:v>
                </c:pt>
                <c:pt idx="76">
                  <c:v>#N/A</c:v>
                </c:pt>
                <c:pt idx="78">
                  <c:v>#N/A</c:v>
                </c:pt>
                <c:pt idx="79">
                  <c:v>#N/A</c:v>
                </c:pt>
                <c:pt idx="81">
                  <c:v>#N/A</c:v>
                </c:pt>
                <c:pt idx="82">
                  <c:v>#N/A</c:v>
                </c:pt>
                <c:pt idx="84">
                  <c:v>#N/A</c:v>
                </c:pt>
                <c:pt idx="85">
                  <c:v>#N/A</c:v>
                </c:pt>
                <c:pt idx="87">
                  <c:v>#N/A</c:v>
                </c:pt>
                <c:pt idx="88">
                  <c:v>#N/A</c:v>
                </c:pt>
                <c:pt idx="90">
                  <c:v>#N/A</c:v>
                </c:pt>
                <c:pt idx="91">
                  <c:v>#N/A</c:v>
                </c:pt>
                <c:pt idx="93">
                  <c:v>#N/A</c:v>
                </c:pt>
                <c:pt idx="94">
                  <c:v>#N/A</c:v>
                </c:pt>
                <c:pt idx="96">
                  <c:v>#N/A</c:v>
                </c:pt>
                <c:pt idx="97">
                  <c:v>#N/A</c:v>
                </c:pt>
                <c:pt idx="99">
                  <c:v>#N/A</c:v>
                </c:pt>
                <c:pt idx="100">
                  <c:v>#N/A</c:v>
                </c:pt>
                <c:pt idx="102">
                  <c:v>#N/A</c:v>
                </c:pt>
                <c:pt idx="103">
                  <c:v>#N/A</c:v>
                </c:pt>
                <c:pt idx="105">
                  <c:v>#N/A</c:v>
                </c:pt>
                <c:pt idx="106">
                  <c:v>#N/A</c:v>
                </c:pt>
                <c:pt idx="108">
                  <c:v>#N/A</c:v>
                </c:pt>
                <c:pt idx="109">
                  <c:v>#N/A</c:v>
                </c:pt>
                <c:pt idx="111">
                  <c:v>#N/A</c:v>
                </c:pt>
                <c:pt idx="112">
                  <c:v>#N/A</c:v>
                </c:pt>
                <c:pt idx="114">
                  <c:v>#N/A</c:v>
                </c:pt>
                <c:pt idx="115">
                  <c:v>#N/A</c:v>
                </c:pt>
                <c:pt idx="117">
                  <c:v>#N/A</c:v>
                </c:pt>
                <c:pt idx="118">
                  <c:v>#N/A</c:v>
                </c:pt>
                <c:pt idx="120">
                  <c:v>#N/A</c:v>
                </c:pt>
                <c:pt idx="121">
                  <c:v>#N/A</c:v>
                </c:pt>
                <c:pt idx="123">
                  <c:v>#N/A</c:v>
                </c:pt>
                <c:pt idx="124">
                  <c:v>#N/A</c:v>
                </c:pt>
                <c:pt idx="126">
                  <c:v>#N/A</c:v>
                </c:pt>
                <c:pt idx="127">
                  <c:v>#N/A</c:v>
                </c:pt>
                <c:pt idx="129">
                  <c:v>#N/A</c:v>
                </c:pt>
                <c:pt idx="130">
                  <c:v>#N/A</c:v>
                </c:pt>
                <c:pt idx="132">
                  <c:v>#N/A</c:v>
                </c:pt>
                <c:pt idx="133">
                  <c:v>#N/A</c:v>
                </c:pt>
                <c:pt idx="135">
                  <c:v>#N/A</c:v>
                </c:pt>
                <c:pt idx="136">
                  <c:v>#N/A</c:v>
                </c:pt>
                <c:pt idx="138">
                  <c:v>#N/A</c:v>
                </c:pt>
                <c:pt idx="139">
                  <c:v>#N/A</c:v>
                </c:pt>
                <c:pt idx="141">
                  <c:v>#N/A</c:v>
                </c:pt>
                <c:pt idx="142">
                  <c:v>#N/A</c:v>
                </c:pt>
                <c:pt idx="144">
                  <c:v>#N/A</c:v>
                </c:pt>
                <c:pt idx="145">
                  <c:v>#N/A</c:v>
                </c:pt>
                <c:pt idx="147">
                  <c:v>#N/A</c:v>
                </c:pt>
                <c:pt idx="148">
                  <c:v>#N/A</c:v>
                </c:pt>
                <c:pt idx="150">
                  <c:v>#N/A</c:v>
                </c:pt>
                <c:pt idx="151">
                  <c:v>#N/A</c:v>
                </c:pt>
                <c:pt idx="153">
                  <c:v>#N/A</c:v>
                </c:pt>
                <c:pt idx="154">
                  <c:v>#N/A</c:v>
                </c:pt>
                <c:pt idx="156">
                  <c:v>#N/A</c:v>
                </c:pt>
                <c:pt idx="157">
                  <c:v>#N/A</c:v>
                </c:pt>
                <c:pt idx="159">
                  <c:v>#N/A</c:v>
                </c:pt>
                <c:pt idx="160">
                  <c:v>#N/A</c:v>
                </c:pt>
                <c:pt idx="162">
                  <c:v>#N/A</c:v>
                </c:pt>
                <c:pt idx="163">
                  <c:v>#N/A</c:v>
                </c:pt>
                <c:pt idx="165">
                  <c:v>#N/A</c:v>
                </c:pt>
                <c:pt idx="166">
                  <c:v>#N/A</c:v>
                </c:pt>
                <c:pt idx="168">
                  <c:v>#N/A</c:v>
                </c:pt>
                <c:pt idx="169">
                  <c:v>#N/A</c:v>
                </c:pt>
                <c:pt idx="171">
                  <c:v>#N/A</c:v>
                </c:pt>
                <c:pt idx="172">
                  <c:v>#N/A</c:v>
                </c:pt>
                <c:pt idx="174">
                  <c:v>#N/A</c:v>
                </c:pt>
                <c:pt idx="175">
                  <c:v>#N/A</c:v>
                </c:pt>
                <c:pt idx="177">
                  <c:v>#N/A</c:v>
                </c:pt>
                <c:pt idx="178">
                  <c:v>#N/A</c:v>
                </c:pt>
                <c:pt idx="180">
                  <c:v>#N/A</c:v>
                </c:pt>
                <c:pt idx="181">
                  <c:v>#N/A</c:v>
                </c:pt>
                <c:pt idx="183">
                  <c:v>#N/A</c:v>
                </c:pt>
                <c:pt idx="184">
                  <c:v>#N/A</c:v>
                </c:pt>
                <c:pt idx="186">
                  <c:v>#N/A</c:v>
                </c:pt>
                <c:pt idx="187">
                  <c:v>#N/A</c:v>
                </c:pt>
                <c:pt idx="189">
                  <c:v>#N/A</c:v>
                </c:pt>
                <c:pt idx="190">
                  <c:v>#N/A</c:v>
                </c:pt>
                <c:pt idx="192">
                  <c:v>#N/A</c:v>
                </c:pt>
                <c:pt idx="193">
                  <c:v>#N/A</c:v>
                </c:pt>
                <c:pt idx="195">
                  <c:v>#N/A</c:v>
                </c:pt>
                <c:pt idx="196">
                  <c:v>#N/A</c:v>
                </c:pt>
                <c:pt idx="198">
                  <c:v>#N/A</c:v>
                </c:pt>
                <c:pt idx="199">
                  <c:v>#N/A</c:v>
                </c:pt>
                <c:pt idx="201">
                  <c:v>#N/A</c:v>
                </c:pt>
                <c:pt idx="202">
                  <c:v>#N/A</c:v>
                </c:pt>
                <c:pt idx="204">
                  <c:v>#N/A</c:v>
                </c:pt>
                <c:pt idx="205">
                  <c:v>#N/A</c:v>
                </c:pt>
                <c:pt idx="207">
                  <c:v>#N/A</c:v>
                </c:pt>
                <c:pt idx="208">
                  <c:v>#N/A</c:v>
                </c:pt>
                <c:pt idx="210">
                  <c:v>#N/A</c:v>
                </c:pt>
                <c:pt idx="211">
                  <c:v>#N/A</c:v>
                </c:pt>
                <c:pt idx="213">
                  <c:v>#N/A</c:v>
                </c:pt>
                <c:pt idx="214">
                  <c:v>#N/A</c:v>
                </c:pt>
                <c:pt idx="216">
                  <c:v>#N/A</c:v>
                </c:pt>
                <c:pt idx="217">
                  <c:v>#N/A</c:v>
                </c:pt>
                <c:pt idx="219">
                  <c:v>#N/A</c:v>
                </c:pt>
                <c:pt idx="220">
                  <c:v>#N/A</c:v>
                </c:pt>
                <c:pt idx="222">
                  <c:v>#N/A</c:v>
                </c:pt>
                <c:pt idx="223">
                  <c:v>#N/A</c:v>
                </c:pt>
                <c:pt idx="225">
                  <c:v>#N/A</c:v>
                </c:pt>
                <c:pt idx="226">
                  <c:v>#N/A</c:v>
                </c:pt>
                <c:pt idx="228">
                  <c:v>#N/A</c:v>
                </c:pt>
                <c:pt idx="229">
                  <c:v>#N/A</c:v>
                </c:pt>
                <c:pt idx="231">
                  <c:v>#N/A</c:v>
                </c:pt>
                <c:pt idx="232">
                  <c:v>#N/A</c:v>
                </c:pt>
                <c:pt idx="234">
                  <c:v>#N/A</c:v>
                </c:pt>
                <c:pt idx="235">
                  <c:v>#N/A</c:v>
                </c:pt>
                <c:pt idx="237">
                  <c:v>#N/A</c:v>
                </c:pt>
                <c:pt idx="238">
                  <c:v>#N/A</c:v>
                </c:pt>
                <c:pt idx="240">
                  <c:v>#N/A</c:v>
                </c:pt>
                <c:pt idx="241">
                  <c:v>#N/A</c:v>
                </c:pt>
                <c:pt idx="243">
                  <c:v>#N/A</c:v>
                </c:pt>
                <c:pt idx="244">
                  <c:v>#N/A</c:v>
                </c:pt>
                <c:pt idx="246">
                  <c:v>#N/A</c:v>
                </c:pt>
                <c:pt idx="247">
                  <c:v>#N/A</c:v>
                </c:pt>
                <c:pt idx="249">
                  <c:v>#N/A</c:v>
                </c:pt>
                <c:pt idx="250">
                  <c:v>#N/A</c:v>
                </c:pt>
                <c:pt idx="252">
                  <c:v>#N/A</c:v>
                </c:pt>
                <c:pt idx="253">
                  <c:v>#N/A</c:v>
                </c:pt>
                <c:pt idx="255">
                  <c:v>#N/A</c:v>
                </c:pt>
                <c:pt idx="256">
                  <c:v>#N/A</c:v>
                </c:pt>
                <c:pt idx="258">
                  <c:v>#N/A</c:v>
                </c:pt>
                <c:pt idx="259">
                  <c:v>#N/A</c:v>
                </c:pt>
                <c:pt idx="261">
                  <c:v>#N/A</c:v>
                </c:pt>
                <c:pt idx="262">
                  <c:v>#N/A</c:v>
                </c:pt>
                <c:pt idx="264">
                  <c:v>#N/A</c:v>
                </c:pt>
                <c:pt idx="265">
                  <c:v>#N/A</c:v>
                </c:pt>
                <c:pt idx="267">
                  <c:v>#N/A</c:v>
                </c:pt>
                <c:pt idx="268">
                  <c:v>#N/A</c:v>
                </c:pt>
                <c:pt idx="270">
                  <c:v>#N/A</c:v>
                </c:pt>
                <c:pt idx="271">
                  <c:v>#N/A</c:v>
                </c:pt>
                <c:pt idx="273">
                  <c:v>#N/A</c:v>
                </c:pt>
                <c:pt idx="274">
                  <c:v>#N/A</c:v>
                </c:pt>
                <c:pt idx="276">
                  <c:v>#N/A</c:v>
                </c:pt>
                <c:pt idx="277">
                  <c:v>#N/A</c:v>
                </c:pt>
                <c:pt idx="279">
                  <c:v>#N/A</c:v>
                </c:pt>
                <c:pt idx="280">
                  <c:v>#N/A</c:v>
                </c:pt>
                <c:pt idx="282">
                  <c:v>#N/A</c:v>
                </c:pt>
                <c:pt idx="283">
                  <c:v>#N/A</c:v>
                </c:pt>
                <c:pt idx="285">
                  <c:v>#N/A</c:v>
                </c:pt>
                <c:pt idx="286">
                  <c:v>#N/A</c:v>
                </c:pt>
                <c:pt idx="288">
                  <c:v>#N/A</c:v>
                </c:pt>
                <c:pt idx="289">
                  <c:v>#N/A</c:v>
                </c:pt>
                <c:pt idx="291">
                  <c:v>#N/A</c:v>
                </c:pt>
                <c:pt idx="292">
                  <c:v>#N/A</c:v>
                </c:pt>
                <c:pt idx="294">
                  <c:v>#N/A</c:v>
                </c:pt>
                <c:pt idx="295">
                  <c:v>#N/A</c:v>
                </c:pt>
                <c:pt idx="297">
                  <c:v>#N/A</c:v>
                </c:pt>
                <c:pt idx="298">
                  <c:v>#N/A</c:v>
                </c:pt>
                <c:pt idx="300">
                  <c:v>#N/A</c:v>
                </c:pt>
                <c:pt idx="301">
                  <c:v>#N/A</c:v>
                </c:pt>
                <c:pt idx="303">
                  <c:v>#N/A</c:v>
                </c:pt>
                <c:pt idx="304">
                  <c:v>#N/A</c:v>
                </c:pt>
                <c:pt idx="306">
                  <c:v>#N/A</c:v>
                </c:pt>
                <c:pt idx="307">
                  <c:v>#N/A</c:v>
                </c:pt>
                <c:pt idx="309">
                  <c:v>#N/A</c:v>
                </c:pt>
                <c:pt idx="310">
                  <c:v>#N/A</c:v>
                </c:pt>
                <c:pt idx="312">
                  <c:v>#N/A</c:v>
                </c:pt>
                <c:pt idx="313">
                  <c:v>#N/A</c:v>
                </c:pt>
                <c:pt idx="315">
                  <c:v>#N/A</c:v>
                </c:pt>
                <c:pt idx="316">
                  <c:v>#N/A</c:v>
                </c:pt>
                <c:pt idx="318">
                  <c:v>#N/A</c:v>
                </c:pt>
                <c:pt idx="319">
                  <c:v>#N/A</c:v>
                </c:pt>
                <c:pt idx="321">
                  <c:v>#N/A</c:v>
                </c:pt>
                <c:pt idx="322">
                  <c:v>#N/A</c:v>
                </c:pt>
                <c:pt idx="324">
                  <c:v>#N/A</c:v>
                </c:pt>
                <c:pt idx="325">
                  <c:v>#N/A</c:v>
                </c:pt>
                <c:pt idx="327">
                  <c:v>#N/A</c:v>
                </c:pt>
                <c:pt idx="328">
                  <c:v>#N/A</c:v>
                </c:pt>
                <c:pt idx="330">
                  <c:v>#N/A</c:v>
                </c:pt>
                <c:pt idx="331">
                  <c:v>#N/A</c:v>
                </c:pt>
                <c:pt idx="333">
                  <c:v>#N/A</c:v>
                </c:pt>
                <c:pt idx="334">
                  <c:v>#N/A</c:v>
                </c:pt>
                <c:pt idx="336">
                  <c:v>#N/A</c:v>
                </c:pt>
                <c:pt idx="337">
                  <c:v>#N/A</c:v>
                </c:pt>
                <c:pt idx="339">
                  <c:v>#N/A</c:v>
                </c:pt>
                <c:pt idx="340">
                  <c:v>#N/A</c:v>
                </c:pt>
                <c:pt idx="342">
                  <c:v>#N/A</c:v>
                </c:pt>
                <c:pt idx="343">
                  <c:v>#N/A</c:v>
                </c:pt>
                <c:pt idx="345">
                  <c:v>#N/A</c:v>
                </c:pt>
                <c:pt idx="346">
                  <c:v>#N/A</c:v>
                </c:pt>
                <c:pt idx="348">
                  <c:v>#N/A</c:v>
                </c:pt>
                <c:pt idx="349">
                  <c:v>#N/A</c:v>
                </c:pt>
                <c:pt idx="351">
                  <c:v>#N/A</c:v>
                </c:pt>
                <c:pt idx="352">
                  <c:v>#N/A</c:v>
                </c:pt>
                <c:pt idx="354">
                  <c:v>#N/A</c:v>
                </c:pt>
                <c:pt idx="355">
                  <c:v>#N/A</c:v>
                </c:pt>
                <c:pt idx="357">
                  <c:v>#N/A</c:v>
                </c:pt>
                <c:pt idx="358">
                  <c:v>#N/A</c:v>
                </c:pt>
                <c:pt idx="360">
                  <c:v>#N/A</c:v>
                </c:pt>
                <c:pt idx="361">
                  <c:v>#N/A</c:v>
                </c:pt>
                <c:pt idx="363">
                  <c:v>#N/A</c:v>
                </c:pt>
                <c:pt idx="364">
                  <c:v>#N/A</c:v>
                </c:pt>
                <c:pt idx="366">
                  <c:v>#N/A</c:v>
                </c:pt>
                <c:pt idx="367">
                  <c:v>#N/A</c:v>
                </c:pt>
                <c:pt idx="369">
                  <c:v>#N/A</c:v>
                </c:pt>
                <c:pt idx="370">
                  <c:v>#N/A</c:v>
                </c:pt>
                <c:pt idx="372">
                  <c:v>#N/A</c:v>
                </c:pt>
                <c:pt idx="373">
                  <c:v>#N/A</c:v>
                </c:pt>
                <c:pt idx="375">
                  <c:v>#N/A</c:v>
                </c:pt>
                <c:pt idx="376">
                  <c:v>#N/A</c:v>
                </c:pt>
                <c:pt idx="378">
                  <c:v>#N/A</c:v>
                </c:pt>
                <c:pt idx="379">
                  <c:v>#N/A</c:v>
                </c:pt>
                <c:pt idx="381">
                  <c:v>#N/A</c:v>
                </c:pt>
                <c:pt idx="382">
                  <c:v>#N/A</c:v>
                </c:pt>
                <c:pt idx="384">
                  <c:v>#N/A</c:v>
                </c:pt>
                <c:pt idx="385">
                  <c:v>#N/A</c:v>
                </c:pt>
                <c:pt idx="387">
                  <c:v>#N/A</c:v>
                </c:pt>
                <c:pt idx="388">
                  <c:v>#N/A</c:v>
                </c:pt>
                <c:pt idx="390">
                  <c:v>#N/A</c:v>
                </c:pt>
                <c:pt idx="391">
                  <c:v>#N/A</c:v>
                </c:pt>
                <c:pt idx="393">
                  <c:v>#N/A</c:v>
                </c:pt>
                <c:pt idx="394">
                  <c:v>#N/A</c:v>
                </c:pt>
                <c:pt idx="396">
                  <c:v>#N/A</c:v>
                </c:pt>
                <c:pt idx="397">
                  <c:v>#N/A</c:v>
                </c:pt>
                <c:pt idx="399">
                  <c:v>#N/A</c:v>
                </c:pt>
                <c:pt idx="400">
                  <c:v>#N/A</c:v>
                </c:pt>
                <c:pt idx="402">
                  <c:v>#N/A</c:v>
                </c:pt>
                <c:pt idx="403">
                  <c:v>#N/A</c:v>
                </c:pt>
                <c:pt idx="405">
                  <c:v>#N/A</c:v>
                </c:pt>
                <c:pt idx="406">
                  <c:v>#N/A</c:v>
                </c:pt>
                <c:pt idx="408">
                  <c:v>#N/A</c:v>
                </c:pt>
                <c:pt idx="409">
                  <c:v>#N/A</c:v>
                </c:pt>
                <c:pt idx="411">
                  <c:v>#N/A</c:v>
                </c:pt>
                <c:pt idx="412">
                  <c:v>#N/A</c:v>
                </c:pt>
                <c:pt idx="414">
                  <c:v>#N/A</c:v>
                </c:pt>
                <c:pt idx="415">
                  <c:v>#N/A</c:v>
                </c:pt>
                <c:pt idx="417">
                  <c:v>#N/A</c:v>
                </c:pt>
                <c:pt idx="418">
                  <c:v>#N/A</c:v>
                </c:pt>
                <c:pt idx="420">
                  <c:v>#N/A</c:v>
                </c:pt>
                <c:pt idx="421">
                  <c:v>#N/A</c:v>
                </c:pt>
                <c:pt idx="423">
                  <c:v>#N/A</c:v>
                </c:pt>
                <c:pt idx="424">
                  <c:v>#N/A</c:v>
                </c:pt>
                <c:pt idx="426">
                  <c:v>#N/A</c:v>
                </c:pt>
                <c:pt idx="427">
                  <c:v>#N/A</c:v>
                </c:pt>
                <c:pt idx="429">
                  <c:v>#N/A</c:v>
                </c:pt>
                <c:pt idx="430">
                  <c:v>#N/A</c:v>
                </c:pt>
                <c:pt idx="432">
                  <c:v>#N/A</c:v>
                </c:pt>
                <c:pt idx="433">
                  <c:v>#N/A</c:v>
                </c:pt>
                <c:pt idx="435">
                  <c:v>#N/A</c:v>
                </c:pt>
                <c:pt idx="436">
                  <c:v>#N/A</c:v>
                </c:pt>
                <c:pt idx="438">
                  <c:v>#N/A</c:v>
                </c:pt>
                <c:pt idx="439">
                  <c:v>#N/A</c:v>
                </c:pt>
                <c:pt idx="441">
                  <c:v>#N/A</c:v>
                </c:pt>
                <c:pt idx="442">
                  <c:v>#N/A</c:v>
                </c:pt>
                <c:pt idx="444">
                  <c:v>#N/A</c:v>
                </c:pt>
                <c:pt idx="445">
                  <c:v>#N/A</c:v>
                </c:pt>
                <c:pt idx="447">
                  <c:v>#N/A</c:v>
                </c:pt>
                <c:pt idx="448">
                  <c:v>#N/A</c:v>
                </c:pt>
                <c:pt idx="450">
                  <c:v>#N/A</c:v>
                </c:pt>
                <c:pt idx="451">
                  <c:v>#N/A</c:v>
                </c:pt>
                <c:pt idx="453">
                  <c:v>#N/A</c:v>
                </c:pt>
                <c:pt idx="454">
                  <c:v>#N/A</c:v>
                </c:pt>
                <c:pt idx="456">
                  <c:v>#N/A</c:v>
                </c:pt>
                <c:pt idx="457">
                  <c:v>#N/A</c:v>
                </c:pt>
                <c:pt idx="459">
                  <c:v>#N/A</c:v>
                </c:pt>
                <c:pt idx="460">
                  <c:v>#N/A</c:v>
                </c:pt>
                <c:pt idx="462">
                  <c:v>#N/A</c:v>
                </c:pt>
                <c:pt idx="463">
                  <c:v>#N/A</c:v>
                </c:pt>
                <c:pt idx="465">
                  <c:v>#N/A</c:v>
                </c:pt>
                <c:pt idx="466">
                  <c:v>#N/A</c:v>
                </c:pt>
                <c:pt idx="468">
                  <c:v>#N/A</c:v>
                </c:pt>
                <c:pt idx="469">
                  <c:v>#N/A</c:v>
                </c:pt>
                <c:pt idx="471">
                  <c:v>#N/A</c:v>
                </c:pt>
                <c:pt idx="472">
                  <c:v>#N/A</c:v>
                </c:pt>
                <c:pt idx="474">
                  <c:v>#N/A</c:v>
                </c:pt>
                <c:pt idx="475">
                  <c:v>#N/A</c:v>
                </c:pt>
                <c:pt idx="477">
                  <c:v>#N/A</c:v>
                </c:pt>
                <c:pt idx="478">
                  <c:v>#N/A</c:v>
                </c:pt>
                <c:pt idx="480">
                  <c:v>#N/A</c:v>
                </c:pt>
                <c:pt idx="481">
                  <c:v>#N/A</c:v>
                </c:pt>
                <c:pt idx="483">
                  <c:v>#N/A</c:v>
                </c:pt>
                <c:pt idx="484">
                  <c:v>#N/A</c:v>
                </c:pt>
                <c:pt idx="486">
                  <c:v>#N/A</c:v>
                </c:pt>
                <c:pt idx="487">
                  <c:v>#N/A</c:v>
                </c:pt>
                <c:pt idx="489">
                  <c:v>#N/A</c:v>
                </c:pt>
                <c:pt idx="490">
                  <c:v>#N/A</c:v>
                </c:pt>
                <c:pt idx="492">
                  <c:v>#N/A</c:v>
                </c:pt>
                <c:pt idx="493">
                  <c:v>#N/A</c:v>
                </c:pt>
                <c:pt idx="495">
                  <c:v>#N/A</c:v>
                </c:pt>
                <c:pt idx="496">
                  <c:v>#N/A</c:v>
                </c:pt>
                <c:pt idx="498">
                  <c:v>#N/A</c:v>
                </c:pt>
                <c:pt idx="499">
                  <c:v>#N/A</c:v>
                </c:pt>
                <c:pt idx="501">
                  <c:v>#N/A</c:v>
                </c:pt>
                <c:pt idx="502">
                  <c:v>#N/A</c:v>
                </c:pt>
                <c:pt idx="504">
                  <c:v>#N/A</c:v>
                </c:pt>
                <c:pt idx="505">
                  <c:v>#N/A</c:v>
                </c:pt>
                <c:pt idx="507">
                  <c:v>#N/A</c:v>
                </c:pt>
                <c:pt idx="508">
                  <c:v>#N/A</c:v>
                </c:pt>
                <c:pt idx="510">
                  <c:v>#N/A</c:v>
                </c:pt>
                <c:pt idx="511">
                  <c:v>#N/A</c:v>
                </c:pt>
                <c:pt idx="513">
                  <c:v>#N/A</c:v>
                </c:pt>
                <c:pt idx="514">
                  <c:v>#N/A</c:v>
                </c:pt>
                <c:pt idx="516">
                  <c:v>#N/A</c:v>
                </c:pt>
                <c:pt idx="517">
                  <c:v>#N/A</c:v>
                </c:pt>
                <c:pt idx="519">
                  <c:v>#N/A</c:v>
                </c:pt>
                <c:pt idx="520">
                  <c:v>#N/A</c:v>
                </c:pt>
                <c:pt idx="522">
                  <c:v>#N/A</c:v>
                </c:pt>
                <c:pt idx="523">
                  <c:v>#N/A</c:v>
                </c:pt>
                <c:pt idx="525">
                  <c:v>#N/A</c:v>
                </c:pt>
                <c:pt idx="526">
                  <c:v>#N/A</c:v>
                </c:pt>
                <c:pt idx="528">
                  <c:v>#N/A</c:v>
                </c:pt>
                <c:pt idx="529">
                  <c:v>#N/A</c:v>
                </c:pt>
                <c:pt idx="531">
                  <c:v>#N/A</c:v>
                </c:pt>
                <c:pt idx="532">
                  <c:v>#N/A</c:v>
                </c:pt>
                <c:pt idx="534">
                  <c:v>#N/A</c:v>
                </c:pt>
                <c:pt idx="535">
                  <c:v>#N/A</c:v>
                </c:pt>
                <c:pt idx="537">
                  <c:v>#N/A</c:v>
                </c:pt>
                <c:pt idx="538">
                  <c:v>#N/A</c:v>
                </c:pt>
                <c:pt idx="540">
                  <c:v>#N/A</c:v>
                </c:pt>
                <c:pt idx="541">
                  <c:v>#N/A</c:v>
                </c:pt>
                <c:pt idx="543">
                  <c:v>#N/A</c:v>
                </c:pt>
                <c:pt idx="544">
                  <c:v>#N/A</c:v>
                </c:pt>
                <c:pt idx="546">
                  <c:v>#N/A</c:v>
                </c:pt>
                <c:pt idx="547">
                  <c:v>#N/A</c:v>
                </c:pt>
                <c:pt idx="549">
                  <c:v>#N/A</c:v>
                </c:pt>
                <c:pt idx="550">
                  <c:v>#N/A</c:v>
                </c:pt>
                <c:pt idx="552">
                  <c:v>#N/A</c:v>
                </c:pt>
                <c:pt idx="553">
                  <c:v>#N/A</c:v>
                </c:pt>
                <c:pt idx="555">
                  <c:v>#N/A</c:v>
                </c:pt>
                <c:pt idx="556">
                  <c:v>#N/A</c:v>
                </c:pt>
                <c:pt idx="558">
                  <c:v>#N/A</c:v>
                </c:pt>
                <c:pt idx="559">
                  <c:v>#N/A</c:v>
                </c:pt>
                <c:pt idx="561">
                  <c:v>#N/A</c:v>
                </c:pt>
                <c:pt idx="562">
                  <c:v>#N/A</c:v>
                </c:pt>
                <c:pt idx="564">
                  <c:v>#N/A</c:v>
                </c:pt>
                <c:pt idx="565">
                  <c:v>#N/A</c:v>
                </c:pt>
                <c:pt idx="567">
                  <c:v>#N/A</c:v>
                </c:pt>
                <c:pt idx="568">
                  <c:v>#N/A</c:v>
                </c:pt>
                <c:pt idx="570">
                  <c:v>#N/A</c:v>
                </c:pt>
                <c:pt idx="571">
                  <c:v>#N/A</c:v>
                </c:pt>
                <c:pt idx="573">
                  <c:v>#N/A</c:v>
                </c:pt>
                <c:pt idx="574">
                  <c:v>#N/A</c:v>
                </c:pt>
                <c:pt idx="576">
                  <c:v>#N/A</c:v>
                </c:pt>
                <c:pt idx="577">
                  <c:v>#N/A</c:v>
                </c:pt>
                <c:pt idx="579">
                  <c:v>#N/A</c:v>
                </c:pt>
                <c:pt idx="580">
                  <c:v>#N/A</c:v>
                </c:pt>
                <c:pt idx="582">
                  <c:v>#N/A</c:v>
                </c:pt>
                <c:pt idx="583">
                  <c:v>#N/A</c:v>
                </c:pt>
                <c:pt idx="585">
                  <c:v>#N/A</c:v>
                </c:pt>
                <c:pt idx="586">
                  <c:v>#N/A</c:v>
                </c:pt>
                <c:pt idx="588">
                  <c:v>#N/A</c:v>
                </c:pt>
                <c:pt idx="589">
                  <c:v>#N/A</c:v>
                </c:pt>
                <c:pt idx="591">
                  <c:v>#N/A</c:v>
                </c:pt>
                <c:pt idx="592">
                  <c:v>#N/A</c:v>
                </c:pt>
                <c:pt idx="594">
                  <c:v>#N/A</c:v>
                </c:pt>
                <c:pt idx="595">
                  <c:v>#N/A</c:v>
                </c:pt>
                <c:pt idx="597">
                  <c:v>#N/A</c:v>
                </c:pt>
                <c:pt idx="598">
                  <c:v>#N/A</c:v>
                </c:pt>
                <c:pt idx="600">
                  <c:v>#N/A</c:v>
                </c:pt>
                <c:pt idx="601">
                  <c:v>#N/A</c:v>
                </c:pt>
                <c:pt idx="603">
                  <c:v>#N/A</c:v>
                </c:pt>
                <c:pt idx="604">
                  <c:v>#N/A</c:v>
                </c:pt>
                <c:pt idx="606">
                  <c:v>#N/A</c:v>
                </c:pt>
                <c:pt idx="607">
                  <c:v>#N/A</c:v>
                </c:pt>
                <c:pt idx="609">
                  <c:v>#N/A</c:v>
                </c:pt>
                <c:pt idx="610">
                  <c:v>#N/A</c:v>
                </c:pt>
                <c:pt idx="612">
                  <c:v>#N/A</c:v>
                </c:pt>
                <c:pt idx="613">
                  <c:v>#N/A</c:v>
                </c:pt>
                <c:pt idx="615">
                  <c:v>#N/A</c:v>
                </c:pt>
                <c:pt idx="616">
                  <c:v>#N/A</c:v>
                </c:pt>
                <c:pt idx="618">
                  <c:v>#N/A</c:v>
                </c:pt>
                <c:pt idx="619">
                  <c:v>#N/A</c:v>
                </c:pt>
                <c:pt idx="621">
                  <c:v>#N/A</c:v>
                </c:pt>
                <c:pt idx="622">
                  <c:v>#N/A</c:v>
                </c:pt>
                <c:pt idx="624">
                  <c:v>#N/A</c:v>
                </c:pt>
                <c:pt idx="625">
                  <c:v>#N/A</c:v>
                </c:pt>
                <c:pt idx="627">
                  <c:v>#N/A</c:v>
                </c:pt>
                <c:pt idx="628">
                  <c:v>#N/A</c:v>
                </c:pt>
                <c:pt idx="630">
                  <c:v>#N/A</c:v>
                </c:pt>
                <c:pt idx="631">
                  <c:v>#N/A</c:v>
                </c:pt>
                <c:pt idx="633">
                  <c:v>#N/A</c:v>
                </c:pt>
                <c:pt idx="634">
                  <c:v>#N/A</c:v>
                </c:pt>
                <c:pt idx="636">
                  <c:v>#N/A</c:v>
                </c:pt>
                <c:pt idx="637">
                  <c:v>#N/A</c:v>
                </c:pt>
                <c:pt idx="639">
                  <c:v>#N/A</c:v>
                </c:pt>
                <c:pt idx="640">
                  <c:v>#N/A</c:v>
                </c:pt>
                <c:pt idx="642">
                  <c:v>#N/A</c:v>
                </c:pt>
                <c:pt idx="643">
                  <c:v>#N/A</c:v>
                </c:pt>
                <c:pt idx="645">
                  <c:v>#N/A</c:v>
                </c:pt>
                <c:pt idx="646">
                  <c:v>#N/A</c:v>
                </c:pt>
                <c:pt idx="648">
                  <c:v>#N/A</c:v>
                </c:pt>
                <c:pt idx="649">
                  <c:v>#N/A</c:v>
                </c:pt>
                <c:pt idx="651">
                  <c:v>#N/A</c:v>
                </c:pt>
                <c:pt idx="652">
                  <c:v>#N/A</c:v>
                </c:pt>
                <c:pt idx="654">
                  <c:v>#N/A</c:v>
                </c:pt>
                <c:pt idx="655">
                  <c:v>#N/A</c:v>
                </c:pt>
                <c:pt idx="657">
                  <c:v>#N/A</c:v>
                </c:pt>
                <c:pt idx="658">
                  <c:v>#N/A</c:v>
                </c:pt>
                <c:pt idx="660">
                  <c:v>#N/A</c:v>
                </c:pt>
                <c:pt idx="661">
                  <c:v>#N/A</c:v>
                </c:pt>
                <c:pt idx="663">
                  <c:v>#N/A</c:v>
                </c:pt>
                <c:pt idx="664">
                  <c:v>#N/A</c:v>
                </c:pt>
                <c:pt idx="666">
                  <c:v>#N/A</c:v>
                </c:pt>
                <c:pt idx="667">
                  <c:v>#N/A</c:v>
                </c:pt>
                <c:pt idx="669">
                  <c:v>#N/A</c:v>
                </c:pt>
                <c:pt idx="670">
                  <c:v>#N/A</c:v>
                </c:pt>
                <c:pt idx="672">
                  <c:v>#N/A</c:v>
                </c:pt>
                <c:pt idx="673">
                  <c:v>#N/A</c:v>
                </c:pt>
                <c:pt idx="675">
                  <c:v>#N/A</c:v>
                </c:pt>
                <c:pt idx="676">
                  <c:v>#N/A</c:v>
                </c:pt>
                <c:pt idx="678">
                  <c:v>#N/A</c:v>
                </c:pt>
                <c:pt idx="679">
                  <c:v>#N/A</c:v>
                </c:pt>
                <c:pt idx="681">
                  <c:v>#N/A</c:v>
                </c:pt>
                <c:pt idx="682">
                  <c:v>#N/A</c:v>
                </c:pt>
                <c:pt idx="684">
                  <c:v>#N/A</c:v>
                </c:pt>
                <c:pt idx="685">
                  <c:v>#N/A</c:v>
                </c:pt>
                <c:pt idx="687">
                  <c:v>#N/A</c:v>
                </c:pt>
                <c:pt idx="688">
                  <c:v>#N/A</c:v>
                </c:pt>
                <c:pt idx="690">
                  <c:v>#N/A</c:v>
                </c:pt>
                <c:pt idx="691">
                  <c:v>#N/A</c:v>
                </c:pt>
                <c:pt idx="693">
                  <c:v>#N/A</c:v>
                </c:pt>
                <c:pt idx="694">
                  <c:v>#N/A</c:v>
                </c:pt>
                <c:pt idx="696">
                  <c:v>#N/A</c:v>
                </c:pt>
                <c:pt idx="697">
                  <c:v>#N/A</c:v>
                </c:pt>
                <c:pt idx="699">
                  <c:v>#N/A</c:v>
                </c:pt>
                <c:pt idx="700">
                  <c:v>#N/A</c:v>
                </c:pt>
                <c:pt idx="702">
                  <c:v>#N/A</c:v>
                </c:pt>
                <c:pt idx="703">
                  <c:v>#N/A</c:v>
                </c:pt>
                <c:pt idx="705">
                  <c:v>#N/A</c:v>
                </c:pt>
                <c:pt idx="706">
                  <c:v>#N/A</c:v>
                </c:pt>
                <c:pt idx="708">
                  <c:v>#N/A</c:v>
                </c:pt>
                <c:pt idx="709">
                  <c:v>#N/A</c:v>
                </c:pt>
                <c:pt idx="711">
                  <c:v>#N/A</c:v>
                </c:pt>
                <c:pt idx="712">
                  <c:v>#N/A</c:v>
                </c:pt>
                <c:pt idx="714">
                  <c:v>#N/A</c:v>
                </c:pt>
                <c:pt idx="715">
                  <c:v>#N/A</c:v>
                </c:pt>
                <c:pt idx="717">
                  <c:v>#N/A</c:v>
                </c:pt>
                <c:pt idx="718">
                  <c:v>#N/A</c:v>
                </c:pt>
                <c:pt idx="720">
                  <c:v>#N/A</c:v>
                </c:pt>
                <c:pt idx="721">
                  <c:v>#N/A</c:v>
                </c:pt>
                <c:pt idx="723">
                  <c:v>#N/A</c:v>
                </c:pt>
                <c:pt idx="724">
                  <c:v>#N/A</c:v>
                </c:pt>
                <c:pt idx="726">
                  <c:v>#N/A</c:v>
                </c:pt>
                <c:pt idx="727">
                  <c:v>#N/A</c:v>
                </c:pt>
                <c:pt idx="729">
                  <c:v>#N/A</c:v>
                </c:pt>
                <c:pt idx="730">
                  <c:v>#N/A</c:v>
                </c:pt>
                <c:pt idx="732">
                  <c:v>#N/A</c:v>
                </c:pt>
                <c:pt idx="733">
                  <c:v>#N/A</c:v>
                </c:pt>
                <c:pt idx="735">
                  <c:v>#N/A</c:v>
                </c:pt>
                <c:pt idx="736">
                  <c:v>#N/A</c:v>
                </c:pt>
                <c:pt idx="738">
                  <c:v>#N/A</c:v>
                </c:pt>
                <c:pt idx="739">
                  <c:v>#N/A</c:v>
                </c:pt>
                <c:pt idx="741">
                  <c:v>#N/A</c:v>
                </c:pt>
                <c:pt idx="742">
                  <c:v>#N/A</c:v>
                </c:pt>
                <c:pt idx="744">
                  <c:v>#N/A</c:v>
                </c:pt>
                <c:pt idx="745">
                  <c:v>#N/A</c:v>
                </c:pt>
                <c:pt idx="747">
                  <c:v>#N/A</c:v>
                </c:pt>
                <c:pt idx="748">
                  <c:v>#N/A</c:v>
                </c:pt>
                <c:pt idx="750">
                  <c:v>#N/A</c:v>
                </c:pt>
                <c:pt idx="751">
                  <c:v>#N/A</c:v>
                </c:pt>
                <c:pt idx="753">
                  <c:v>#N/A</c:v>
                </c:pt>
                <c:pt idx="754">
                  <c:v>#N/A</c:v>
                </c:pt>
                <c:pt idx="756">
                  <c:v>#N/A</c:v>
                </c:pt>
                <c:pt idx="757">
                  <c:v>#N/A</c:v>
                </c:pt>
                <c:pt idx="759">
                  <c:v>#N/A</c:v>
                </c:pt>
                <c:pt idx="760">
                  <c:v>#N/A</c:v>
                </c:pt>
                <c:pt idx="762">
                  <c:v>#N/A</c:v>
                </c:pt>
                <c:pt idx="763">
                  <c:v>#N/A</c:v>
                </c:pt>
                <c:pt idx="765">
                  <c:v>#N/A</c:v>
                </c:pt>
                <c:pt idx="766">
                  <c:v>#N/A</c:v>
                </c:pt>
                <c:pt idx="768">
                  <c:v>#N/A</c:v>
                </c:pt>
                <c:pt idx="769">
                  <c:v>#N/A</c:v>
                </c:pt>
                <c:pt idx="771">
                  <c:v>#N/A</c:v>
                </c:pt>
                <c:pt idx="772">
                  <c:v>#N/A</c:v>
                </c:pt>
                <c:pt idx="774">
                  <c:v>#N/A</c:v>
                </c:pt>
                <c:pt idx="775">
                  <c:v>#N/A</c:v>
                </c:pt>
                <c:pt idx="777">
                  <c:v>#N/A</c:v>
                </c:pt>
                <c:pt idx="778">
                  <c:v>#N/A</c:v>
                </c:pt>
                <c:pt idx="780">
                  <c:v>#N/A</c:v>
                </c:pt>
                <c:pt idx="781">
                  <c:v>#N/A</c:v>
                </c:pt>
                <c:pt idx="783">
                  <c:v>#N/A</c:v>
                </c:pt>
                <c:pt idx="784">
                  <c:v>#N/A</c:v>
                </c:pt>
                <c:pt idx="786">
                  <c:v>#N/A</c:v>
                </c:pt>
                <c:pt idx="787">
                  <c:v>#N/A</c:v>
                </c:pt>
                <c:pt idx="789">
                  <c:v>#N/A</c:v>
                </c:pt>
                <c:pt idx="790">
                  <c:v>#N/A</c:v>
                </c:pt>
                <c:pt idx="792">
                  <c:v>#N/A</c:v>
                </c:pt>
                <c:pt idx="793">
                  <c:v>#N/A</c:v>
                </c:pt>
                <c:pt idx="795">
                  <c:v>#N/A</c:v>
                </c:pt>
                <c:pt idx="796">
                  <c:v>#N/A</c:v>
                </c:pt>
                <c:pt idx="798">
                  <c:v>#N/A</c:v>
                </c:pt>
                <c:pt idx="799">
                  <c:v>#N/A</c:v>
                </c:pt>
                <c:pt idx="801">
                  <c:v>#N/A</c:v>
                </c:pt>
                <c:pt idx="802">
                  <c:v>#N/A</c:v>
                </c:pt>
                <c:pt idx="804">
                  <c:v>#N/A</c:v>
                </c:pt>
                <c:pt idx="805">
                  <c:v>#N/A</c:v>
                </c:pt>
                <c:pt idx="807">
                  <c:v>#N/A</c:v>
                </c:pt>
                <c:pt idx="808">
                  <c:v>#N/A</c:v>
                </c:pt>
                <c:pt idx="810">
                  <c:v>#N/A</c:v>
                </c:pt>
                <c:pt idx="811">
                  <c:v>#N/A</c:v>
                </c:pt>
                <c:pt idx="813">
                  <c:v>#N/A</c:v>
                </c:pt>
                <c:pt idx="814">
                  <c:v>#N/A</c:v>
                </c:pt>
                <c:pt idx="816">
                  <c:v>#N/A</c:v>
                </c:pt>
                <c:pt idx="817">
                  <c:v>#N/A</c:v>
                </c:pt>
                <c:pt idx="819">
                  <c:v>#N/A</c:v>
                </c:pt>
                <c:pt idx="820">
                  <c:v>#N/A</c:v>
                </c:pt>
                <c:pt idx="822">
                  <c:v>#N/A</c:v>
                </c:pt>
                <c:pt idx="823">
                  <c:v>#N/A</c:v>
                </c:pt>
                <c:pt idx="825">
                  <c:v>#N/A</c:v>
                </c:pt>
                <c:pt idx="826">
                  <c:v>#N/A</c:v>
                </c:pt>
                <c:pt idx="828">
                  <c:v>#N/A</c:v>
                </c:pt>
                <c:pt idx="829">
                  <c:v>#N/A</c:v>
                </c:pt>
                <c:pt idx="831">
                  <c:v>#N/A</c:v>
                </c:pt>
                <c:pt idx="832">
                  <c:v>#N/A</c:v>
                </c:pt>
                <c:pt idx="834">
                  <c:v>#N/A</c:v>
                </c:pt>
                <c:pt idx="835">
                  <c:v>#N/A</c:v>
                </c:pt>
                <c:pt idx="837">
                  <c:v>#N/A</c:v>
                </c:pt>
                <c:pt idx="838">
                  <c:v>#N/A</c:v>
                </c:pt>
                <c:pt idx="840">
                  <c:v>#N/A</c:v>
                </c:pt>
                <c:pt idx="841">
                  <c:v>#N/A</c:v>
                </c:pt>
                <c:pt idx="843">
                  <c:v>#N/A</c:v>
                </c:pt>
                <c:pt idx="844">
                  <c:v>#N/A</c:v>
                </c:pt>
                <c:pt idx="846">
                  <c:v>#N/A</c:v>
                </c:pt>
                <c:pt idx="847">
                  <c:v>#N/A</c:v>
                </c:pt>
                <c:pt idx="849">
                  <c:v>#N/A</c:v>
                </c:pt>
                <c:pt idx="850">
                  <c:v>#N/A</c:v>
                </c:pt>
                <c:pt idx="852">
                  <c:v>#N/A</c:v>
                </c:pt>
                <c:pt idx="853">
                  <c:v>#N/A</c:v>
                </c:pt>
                <c:pt idx="855">
                  <c:v>#N/A</c:v>
                </c:pt>
                <c:pt idx="856">
                  <c:v>#N/A</c:v>
                </c:pt>
                <c:pt idx="858">
                  <c:v>#N/A</c:v>
                </c:pt>
                <c:pt idx="859">
                  <c:v>#N/A</c:v>
                </c:pt>
                <c:pt idx="861">
                  <c:v>#N/A</c:v>
                </c:pt>
                <c:pt idx="862">
                  <c:v>#N/A</c:v>
                </c:pt>
                <c:pt idx="864">
                  <c:v>#N/A</c:v>
                </c:pt>
                <c:pt idx="865">
                  <c:v>#N/A</c:v>
                </c:pt>
                <c:pt idx="867">
                  <c:v>#N/A</c:v>
                </c:pt>
                <c:pt idx="868">
                  <c:v>#N/A</c:v>
                </c:pt>
                <c:pt idx="870">
                  <c:v>#N/A</c:v>
                </c:pt>
                <c:pt idx="871">
                  <c:v>#N/A</c:v>
                </c:pt>
                <c:pt idx="873">
                  <c:v>#N/A</c:v>
                </c:pt>
                <c:pt idx="874">
                  <c:v>#N/A</c:v>
                </c:pt>
                <c:pt idx="876">
                  <c:v>#N/A</c:v>
                </c:pt>
                <c:pt idx="877">
                  <c:v>#N/A</c:v>
                </c:pt>
                <c:pt idx="879">
                  <c:v>#N/A</c:v>
                </c:pt>
                <c:pt idx="880">
                  <c:v>#N/A</c:v>
                </c:pt>
                <c:pt idx="882">
                  <c:v>#N/A</c:v>
                </c:pt>
                <c:pt idx="883">
                  <c:v>#N/A</c:v>
                </c:pt>
              </c:numCache>
            </c:numRef>
          </c:yVal>
          <c:smooth val="0"/>
          <c:extLst>
            <c:ext xmlns:c16="http://schemas.microsoft.com/office/drawing/2014/chart" uri="{C3380CC4-5D6E-409C-BE32-E72D297353CC}">
              <c16:uniqueId val="{00000000-5F97-2E4A-A81D-30076CD276BB}"/>
            </c:ext>
          </c:extLst>
        </c:ser>
        <c:ser>
          <c:idx val="23"/>
          <c:order val="1"/>
          <c:tx>
            <c:strRef>
              <c:f>'Grid template'!$O$1</c:f>
              <c:strCache>
                <c:ptCount val="1"/>
                <c:pt idx="0">
                  <c:v>10% grid diamond</c:v>
                </c:pt>
              </c:strCache>
            </c:strRef>
          </c:tx>
          <c:spPr>
            <a:ln w="6350">
              <a:solidFill>
                <a:schemeClr val="bg1">
                  <a:lumMod val="65000"/>
                </a:schemeClr>
              </a:solidFill>
            </a:ln>
          </c:spPr>
          <c:marker>
            <c:symbol val="none"/>
          </c:marker>
          <c:xVal>
            <c:numRef>
              <c:f>'Grid template'!$O$3:$O$166</c:f>
              <c:numCache>
                <c:formatCode>0.000</c:formatCode>
                <c:ptCount val="164"/>
                <c:pt idx="0">
                  <c:v>0.65000000000000013</c:v>
                </c:pt>
                <c:pt idx="1">
                  <c:v>1.5500000000000003</c:v>
                </c:pt>
                <c:pt idx="3">
                  <c:v>0.70000000000000007</c:v>
                </c:pt>
                <c:pt idx="4">
                  <c:v>1.5000000000000004</c:v>
                </c:pt>
                <c:pt idx="6">
                  <c:v>0.75000000000000011</c:v>
                </c:pt>
                <c:pt idx="7">
                  <c:v>1.4500000000000002</c:v>
                </c:pt>
                <c:pt idx="9">
                  <c:v>0.80000000000000016</c:v>
                </c:pt>
                <c:pt idx="10">
                  <c:v>1.4000000000000004</c:v>
                </c:pt>
                <c:pt idx="12">
                  <c:v>0.8500000000000002</c:v>
                </c:pt>
                <c:pt idx="13">
                  <c:v>1.35</c:v>
                </c:pt>
                <c:pt idx="15">
                  <c:v>0.90000000000000013</c:v>
                </c:pt>
                <c:pt idx="16">
                  <c:v>1.3000000000000003</c:v>
                </c:pt>
                <c:pt idx="18">
                  <c:v>0.95000000000000007</c:v>
                </c:pt>
                <c:pt idx="19">
                  <c:v>1.2500000000000002</c:v>
                </c:pt>
                <c:pt idx="21">
                  <c:v>1.0000000000000002</c:v>
                </c:pt>
                <c:pt idx="22">
                  <c:v>1.2000000000000002</c:v>
                </c:pt>
                <c:pt idx="24">
                  <c:v>1.0500000000000003</c:v>
                </c:pt>
                <c:pt idx="25">
                  <c:v>1.1500000000000004</c:v>
                </c:pt>
                <c:pt idx="27">
                  <c:v>1.0500000000000003</c:v>
                </c:pt>
                <c:pt idx="28">
                  <c:v>1.5000000000000002</c:v>
                </c:pt>
                <c:pt idx="30">
                  <c:v>1.0000000000000002</c:v>
                </c:pt>
                <c:pt idx="31">
                  <c:v>1.4000000000000004</c:v>
                </c:pt>
                <c:pt idx="33">
                  <c:v>0.95000000000000007</c:v>
                </c:pt>
                <c:pt idx="34">
                  <c:v>1.3000000000000003</c:v>
                </c:pt>
                <c:pt idx="36">
                  <c:v>0.90000000000000013</c:v>
                </c:pt>
                <c:pt idx="37">
                  <c:v>1.2000000000000002</c:v>
                </c:pt>
                <c:pt idx="39">
                  <c:v>0.8500000000000002</c:v>
                </c:pt>
                <c:pt idx="40">
                  <c:v>1.1000000000000001</c:v>
                </c:pt>
                <c:pt idx="42">
                  <c:v>0.80000000000000016</c:v>
                </c:pt>
                <c:pt idx="43">
                  <c:v>1.0000000000000002</c:v>
                </c:pt>
                <c:pt idx="45">
                  <c:v>0.75000000000000011</c:v>
                </c:pt>
                <c:pt idx="46">
                  <c:v>0.9</c:v>
                </c:pt>
                <c:pt idx="48">
                  <c:v>0.70000000000000007</c:v>
                </c:pt>
                <c:pt idx="49">
                  <c:v>0.80000000000000016</c:v>
                </c:pt>
                <c:pt idx="51">
                  <c:v>0.65000000000000013</c:v>
                </c:pt>
                <c:pt idx="52">
                  <c:v>0.70000000000000007</c:v>
                </c:pt>
                <c:pt idx="54">
                  <c:v>1.1500000000000004</c:v>
                </c:pt>
                <c:pt idx="55">
                  <c:v>0.70000000000000007</c:v>
                </c:pt>
                <c:pt idx="57">
                  <c:v>1.2000000000000002</c:v>
                </c:pt>
                <c:pt idx="58">
                  <c:v>0.80000000000000016</c:v>
                </c:pt>
                <c:pt idx="60">
                  <c:v>1.2500000000000002</c:v>
                </c:pt>
                <c:pt idx="61">
                  <c:v>0.9</c:v>
                </c:pt>
                <c:pt idx="63">
                  <c:v>1.3000000000000003</c:v>
                </c:pt>
                <c:pt idx="64">
                  <c:v>1.0000000000000002</c:v>
                </c:pt>
                <c:pt idx="66">
                  <c:v>1.35</c:v>
                </c:pt>
                <c:pt idx="67">
                  <c:v>1.1000000000000001</c:v>
                </c:pt>
                <c:pt idx="69">
                  <c:v>1.4000000000000004</c:v>
                </c:pt>
                <c:pt idx="70">
                  <c:v>1.2000000000000002</c:v>
                </c:pt>
                <c:pt idx="72">
                  <c:v>1.4500000000000002</c:v>
                </c:pt>
                <c:pt idx="73">
                  <c:v>1.3000000000000003</c:v>
                </c:pt>
                <c:pt idx="75">
                  <c:v>1.5000000000000004</c:v>
                </c:pt>
                <c:pt idx="76">
                  <c:v>1.4000000000000004</c:v>
                </c:pt>
                <c:pt idx="78">
                  <c:v>1.5500000000000003</c:v>
                </c:pt>
                <c:pt idx="79">
                  <c:v>1.5000000000000002</c:v>
                </c:pt>
                <c:pt idx="81">
                  <c:v>0.60000000000000009</c:v>
                </c:pt>
                <c:pt idx="82">
                  <c:v>1.6</c:v>
                </c:pt>
                <c:pt idx="84">
                  <c:v>0.65000000000000013</c:v>
                </c:pt>
                <c:pt idx="85">
                  <c:v>1.5500000000000003</c:v>
                </c:pt>
                <c:pt idx="87">
                  <c:v>0.70000000000000007</c:v>
                </c:pt>
                <c:pt idx="88">
                  <c:v>1.5000000000000004</c:v>
                </c:pt>
                <c:pt idx="90">
                  <c:v>0.75000000000000011</c:v>
                </c:pt>
                <c:pt idx="91">
                  <c:v>1.4500000000000002</c:v>
                </c:pt>
                <c:pt idx="93">
                  <c:v>0.80000000000000016</c:v>
                </c:pt>
                <c:pt idx="94">
                  <c:v>1.4000000000000004</c:v>
                </c:pt>
                <c:pt idx="96">
                  <c:v>0.8500000000000002</c:v>
                </c:pt>
                <c:pt idx="97">
                  <c:v>1.35</c:v>
                </c:pt>
                <c:pt idx="99">
                  <c:v>0.90000000000000013</c:v>
                </c:pt>
                <c:pt idx="100">
                  <c:v>1.3000000000000003</c:v>
                </c:pt>
                <c:pt idx="102">
                  <c:v>0.95000000000000007</c:v>
                </c:pt>
                <c:pt idx="103">
                  <c:v>1.2500000000000002</c:v>
                </c:pt>
                <c:pt idx="105">
                  <c:v>1.0000000000000002</c:v>
                </c:pt>
                <c:pt idx="106">
                  <c:v>1.2000000000000002</c:v>
                </c:pt>
                <c:pt idx="108">
                  <c:v>1.0500000000000003</c:v>
                </c:pt>
                <c:pt idx="109">
                  <c:v>1.1500000000000004</c:v>
                </c:pt>
                <c:pt idx="111">
                  <c:v>1.0500000000000003</c:v>
                </c:pt>
                <c:pt idx="112">
                  <c:v>1.5000000000000002</c:v>
                </c:pt>
                <c:pt idx="114">
                  <c:v>1.0000000000000002</c:v>
                </c:pt>
                <c:pt idx="115">
                  <c:v>1.4000000000000004</c:v>
                </c:pt>
                <c:pt idx="117">
                  <c:v>0.95000000000000007</c:v>
                </c:pt>
                <c:pt idx="118">
                  <c:v>1.3000000000000003</c:v>
                </c:pt>
                <c:pt idx="120">
                  <c:v>0.90000000000000013</c:v>
                </c:pt>
                <c:pt idx="121">
                  <c:v>1.2000000000000002</c:v>
                </c:pt>
                <c:pt idx="123">
                  <c:v>0.8500000000000002</c:v>
                </c:pt>
                <c:pt idx="124">
                  <c:v>1.1000000000000001</c:v>
                </c:pt>
                <c:pt idx="126">
                  <c:v>0.80000000000000016</c:v>
                </c:pt>
                <c:pt idx="127">
                  <c:v>1.0000000000000002</c:v>
                </c:pt>
                <c:pt idx="129">
                  <c:v>0.75000000000000011</c:v>
                </c:pt>
                <c:pt idx="130">
                  <c:v>0.9</c:v>
                </c:pt>
                <c:pt idx="132">
                  <c:v>0.70000000000000007</c:v>
                </c:pt>
                <c:pt idx="133">
                  <c:v>0.80000000000000016</c:v>
                </c:pt>
                <c:pt idx="135">
                  <c:v>0.65000000000000013</c:v>
                </c:pt>
                <c:pt idx="136">
                  <c:v>0.70000000000000007</c:v>
                </c:pt>
                <c:pt idx="138">
                  <c:v>1.1500000000000004</c:v>
                </c:pt>
                <c:pt idx="139">
                  <c:v>0.70000000000000007</c:v>
                </c:pt>
                <c:pt idx="141">
                  <c:v>1.2000000000000002</c:v>
                </c:pt>
                <c:pt idx="142">
                  <c:v>0.80000000000000016</c:v>
                </c:pt>
                <c:pt idx="144">
                  <c:v>1.2500000000000002</c:v>
                </c:pt>
                <c:pt idx="145">
                  <c:v>0.9</c:v>
                </c:pt>
                <c:pt idx="147">
                  <c:v>1.3000000000000003</c:v>
                </c:pt>
                <c:pt idx="148">
                  <c:v>1.0000000000000002</c:v>
                </c:pt>
                <c:pt idx="150">
                  <c:v>1.35</c:v>
                </c:pt>
                <c:pt idx="151">
                  <c:v>1.1000000000000001</c:v>
                </c:pt>
                <c:pt idx="153">
                  <c:v>1.4000000000000004</c:v>
                </c:pt>
                <c:pt idx="154">
                  <c:v>1.2000000000000002</c:v>
                </c:pt>
                <c:pt idx="156">
                  <c:v>1.4500000000000002</c:v>
                </c:pt>
                <c:pt idx="157">
                  <c:v>1.3000000000000003</c:v>
                </c:pt>
                <c:pt idx="159">
                  <c:v>1.5000000000000004</c:v>
                </c:pt>
                <c:pt idx="160">
                  <c:v>1.4000000000000004</c:v>
                </c:pt>
                <c:pt idx="162">
                  <c:v>1.5500000000000003</c:v>
                </c:pt>
                <c:pt idx="163">
                  <c:v>1.5000000000000002</c:v>
                </c:pt>
              </c:numCache>
            </c:numRef>
          </c:xVal>
          <c:yVal>
            <c:numRef>
              <c:f>'Grid template'!$P$3:$P$166</c:f>
              <c:numCache>
                <c:formatCode>0.000</c:formatCode>
                <c:ptCount val="164"/>
                <c:pt idx="0">
                  <c:v>1.1258330249197701</c:v>
                </c:pt>
                <c:pt idx="1">
                  <c:v>1.1258330249197701</c:v>
                </c:pt>
                <c:pt idx="3">
                  <c:v>1.2124355652982139</c:v>
                </c:pt>
                <c:pt idx="4">
                  <c:v>1.2124355652982139</c:v>
                </c:pt>
                <c:pt idx="6">
                  <c:v>1.2990381056766578</c:v>
                </c:pt>
                <c:pt idx="7">
                  <c:v>1.2990381056766578</c:v>
                </c:pt>
                <c:pt idx="9">
                  <c:v>1.3856406460551018</c:v>
                </c:pt>
                <c:pt idx="10">
                  <c:v>1.3856406460551018</c:v>
                </c:pt>
                <c:pt idx="12">
                  <c:v>1.4722431864335457</c:v>
                </c:pt>
                <c:pt idx="13">
                  <c:v>1.4722431864335457</c:v>
                </c:pt>
                <c:pt idx="15">
                  <c:v>1.5588457268119895</c:v>
                </c:pt>
                <c:pt idx="16">
                  <c:v>1.5588457268119895</c:v>
                </c:pt>
                <c:pt idx="18">
                  <c:v>1.6454482671904334</c:v>
                </c:pt>
                <c:pt idx="19">
                  <c:v>1.6454482671904334</c:v>
                </c:pt>
                <c:pt idx="21">
                  <c:v>1.7320508075688772</c:v>
                </c:pt>
                <c:pt idx="22">
                  <c:v>1.7320508075688772</c:v>
                </c:pt>
                <c:pt idx="24">
                  <c:v>1.818653347947321</c:v>
                </c:pt>
                <c:pt idx="25">
                  <c:v>1.818653347947321</c:v>
                </c:pt>
                <c:pt idx="27">
                  <c:v>1.818653347947321</c:v>
                </c:pt>
                <c:pt idx="28">
                  <c:v>1.0392304845413263</c:v>
                </c:pt>
                <c:pt idx="30">
                  <c:v>1.7320508075688772</c:v>
                </c:pt>
                <c:pt idx="31">
                  <c:v>1.0392304845413263</c:v>
                </c:pt>
                <c:pt idx="33">
                  <c:v>1.6454482671904334</c:v>
                </c:pt>
                <c:pt idx="34">
                  <c:v>1.0392304845413263</c:v>
                </c:pt>
                <c:pt idx="36">
                  <c:v>1.5588457268119895</c:v>
                </c:pt>
                <c:pt idx="37">
                  <c:v>1.0392304845413263</c:v>
                </c:pt>
                <c:pt idx="39">
                  <c:v>1.4722431864335457</c:v>
                </c:pt>
                <c:pt idx="40">
                  <c:v>1.0392304845413263</c:v>
                </c:pt>
                <c:pt idx="42">
                  <c:v>1.3856406460551018</c:v>
                </c:pt>
                <c:pt idx="43">
                  <c:v>1.0392304845413263</c:v>
                </c:pt>
                <c:pt idx="45">
                  <c:v>1.2990381056766578</c:v>
                </c:pt>
                <c:pt idx="46">
                  <c:v>1.0392304845413263</c:v>
                </c:pt>
                <c:pt idx="48">
                  <c:v>1.2124355652982139</c:v>
                </c:pt>
                <c:pt idx="49">
                  <c:v>1.0392304845413263</c:v>
                </c:pt>
                <c:pt idx="51">
                  <c:v>1.1258330249197701</c:v>
                </c:pt>
                <c:pt idx="52">
                  <c:v>1.0392304845413263</c:v>
                </c:pt>
                <c:pt idx="54">
                  <c:v>1.818653347947321</c:v>
                </c:pt>
                <c:pt idx="55">
                  <c:v>1.0392304845413263</c:v>
                </c:pt>
                <c:pt idx="57">
                  <c:v>1.7320508075688772</c:v>
                </c:pt>
                <c:pt idx="58">
                  <c:v>1.0392304845413263</c:v>
                </c:pt>
                <c:pt idx="60">
                  <c:v>1.6454482671904334</c:v>
                </c:pt>
                <c:pt idx="61">
                  <c:v>1.0392304845413263</c:v>
                </c:pt>
                <c:pt idx="63">
                  <c:v>1.5588457268119895</c:v>
                </c:pt>
                <c:pt idx="64">
                  <c:v>1.0392304845413263</c:v>
                </c:pt>
                <c:pt idx="66">
                  <c:v>1.4722431864335457</c:v>
                </c:pt>
                <c:pt idx="67">
                  <c:v>1.0392304845413263</c:v>
                </c:pt>
                <c:pt idx="69">
                  <c:v>1.3856406460551018</c:v>
                </c:pt>
                <c:pt idx="70">
                  <c:v>1.0392304845413263</c:v>
                </c:pt>
                <c:pt idx="72">
                  <c:v>1.2990381056766578</c:v>
                </c:pt>
                <c:pt idx="73">
                  <c:v>1.0392304845413263</c:v>
                </c:pt>
                <c:pt idx="75">
                  <c:v>1.2124355652982139</c:v>
                </c:pt>
                <c:pt idx="76">
                  <c:v>1.0392304845413263</c:v>
                </c:pt>
                <c:pt idx="78">
                  <c:v>1.1258330249197701</c:v>
                </c:pt>
                <c:pt idx="79">
                  <c:v>1.0392304845413263</c:v>
                </c:pt>
                <c:pt idx="81">
                  <c:v>1.0392304845413263</c:v>
                </c:pt>
                <c:pt idx="82">
                  <c:v>1.0392304845413263</c:v>
                </c:pt>
                <c:pt idx="84">
                  <c:v>0.95262794416288243</c:v>
                </c:pt>
                <c:pt idx="85">
                  <c:v>0.95262794416288243</c:v>
                </c:pt>
                <c:pt idx="87">
                  <c:v>0.8660254037844386</c:v>
                </c:pt>
                <c:pt idx="88">
                  <c:v>0.8660254037844386</c:v>
                </c:pt>
                <c:pt idx="90">
                  <c:v>0.77942286340599476</c:v>
                </c:pt>
                <c:pt idx="91">
                  <c:v>0.77942286340599476</c:v>
                </c:pt>
                <c:pt idx="93">
                  <c:v>0.69282032302755092</c:v>
                </c:pt>
                <c:pt idx="94">
                  <c:v>0.69282032302755092</c:v>
                </c:pt>
                <c:pt idx="96">
                  <c:v>0.60621778264910708</c:v>
                </c:pt>
                <c:pt idx="97">
                  <c:v>0.60621778264910708</c:v>
                </c:pt>
                <c:pt idx="99">
                  <c:v>0.51961524227066325</c:v>
                </c:pt>
                <c:pt idx="100">
                  <c:v>0.51961524227066325</c:v>
                </c:pt>
                <c:pt idx="102">
                  <c:v>0.43301270189221935</c:v>
                </c:pt>
                <c:pt idx="103">
                  <c:v>0.43301270189221935</c:v>
                </c:pt>
                <c:pt idx="105">
                  <c:v>0.34641016151377541</c:v>
                </c:pt>
                <c:pt idx="106">
                  <c:v>0.34641016151377541</c:v>
                </c:pt>
                <c:pt idx="108">
                  <c:v>0.25980762113533157</c:v>
                </c:pt>
                <c:pt idx="109">
                  <c:v>0.25980762113533157</c:v>
                </c:pt>
                <c:pt idx="111">
                  <c:v>0.25980762113533157</c:v>
                </c:pt>
                <c:pt idx="112">
                  <c:v>1.0392304845413263</c:v>
                </c:pt>
                <c:pt idx="114">
                  <c:v>0.34641016151377541</c:v>
                </c:pt>
                <c:pt idx="115">
                  <c:v>1.0392304845413263</c:v>
                </c:pt>
                <c:pt idx="117">
                  <c:v>0.43301270189221935</c:v>
                </c:pt>
                <c:pt idx="118">
                  <c:v>1.0392304845413263</c:v>
                </c:pt>
                <c:pt idx="120">
                  <c:v>0.51961524227066325</c:v>
                </c:pt>
                <c:pt idx="121">
                  <c:v>1.0392304845413263</c:v>
                </c:pt>
                <c:pt idx="123">
                  <c:v>0.60621778264910708</c:v>
                </c:pt>
                <c:pt idx="124">
                  <c:v>1.0392304845413263</c:v>
                </c:pt>
                <c:pt idx="126">
                  <c:v>0.69282032302755092</c:v>
                </c:pt>
                <c:pt idx="127">
                  <c:v>1.0392304845413263</c:v>
                </c:pt>
                <c:pt idx="129">
                  <c:v>0.77942286340599476</c:v>
                </c:pt>
                <c:pt idx="130">
                  <c:v>1.0392304845413263</c:v>
                </c:pt>
                <c:pt idx="132">
                  <c:v>0.8660254037844386</c:v>
                </c:pt>
                <c:pt idx="133">
                  <c:v>1.0392304845413263</c:v>
                </c:pt>
                <c:pt idx="135">
                  <c:v>0.95262794416288243</c:v>
                </c:pt>
                <c:pt idx="136">
                  <c:v>1.0392304845413263</c:v>
                </c:pt>
                <c:pt idx="138">
                  <c:v>0.25980762113533157</c:v>
                </c:pt>
                <c:pt idx="139">
                  <c:v>1.0392304845413263</c:v>
                </c:pt>
                <c:pt idx="141">
                  <c:v>0.34641016151377541</c:v>
                </c:pt>
                <c:pt idx="142">
                  <c:v>1.0392304845413263</c:v>
                </c:pt>
                <c:pt idx="144">
                  <c:v>0.43301270189221935</c:v>
                </c:pt>
                <c:pt idx="145">
                  <c:v>1.0392304845413263</c:v>
                </c:pt>
                <c:pt idx="147">
                  <c:v>0.51961524227066325</c:v>
                </c:pt>
                <c:pt idx="148">
                  <c:v>1.0392304845413263</c:v>
                </c:pt>
                <c:pt idx="150">
                  <c:v>0.60621778264910708</c:v>
                </c:pt>
                <c:pt idx="151">
                  <c:v>1.0392304845413263</c:v>
                </c:pt>
                <c:pt idx="153">
                  <c:v>0.69282032302755092</c:v>
                </c:pt>
                <c:pt idx="154">
                  <c:v>1.0392304845413263</c:v>
                </c:pt>
                <c:pt idx="156">
                  <c:v>0.77942286340599476</c:v>
                </c:pt>
                <c:pt idx="157">
                  <c:v>1.0392304845413263</c:v>
                </c:pt>
                <c:pt idx="159">
                  <c:v>0.8660254037844386</c:v>
                </c:pt>
                <c:pt idx="160">
                  <c:v>1.0392304845413263</c:v>
                </c:pt>
                <c:pt idx="162">
                  <c:v>0.95262794416288243</c:v>
                </c:pt>
                <c:pt idx="163">
                  <c:v>1.0392304845413263</c:v>
                </c:pt>
              </c:numCache>
            </c:numRef>
          </c:yVal>
          <c:smooth val="0"/>
          <c:extLst>
            <c:ext xmlns:c16="http://schemas.microsoft.com/office/drawing/2014/chart" uri="{C3380CC4-5D6E-409C-BE32-E72D297353CC}">
              <c16:uniqueId val="{00000001-5F97-2E4A-A81D-30076CD276BB}"/>
            </c:ext>
          </c:extLst>
        </c:ser>
        <c:ser>
          <c:idx val="4"/>
          <c:order val="2"/>
          <c:tx>
            <c:strRef>
              <c:f>'Grid template'!$L$1</c:f>
              <c:strCache>
                <c:ptCount val="1"/>
                <c:pt idx="0">
                  <c:v>10% grid cation left</c:v>
                </c:pt>
              </c:strCache>
            </c:strRef>
          </c:tx>
          <c:spPr>
            <a:ln w="6350">
              <a:solidFill>
                <a:schemeClr val="bg1">
                  <a:lumMod val="65000"/>
                </a:schemeClr>
              </a:solidFill>
            </a:ln>
          </c:spPr>
          <c:marker>
            <c:symbol val="none"/>
          </c:marker>
          <c:xVal>
            <c:numRef>
              <c:f>'Grid template'!$L$3:$L$82</c:f>
              <c:numCache>
                <c:formatCode>0.000</c:formatCode>
                <c:ptCount val="80"/>
                <c:pt idx="0">
                  <c:v>5.0000000000000017E-2</c:v>
                </c:pt>
                <c:pt idx="1">
                  <c:v>0.95000000000000007</c:v>
                </c:pt>
                <c:pt idx="3">
                  <c:v>0.10000000000000003</c:v>
                </c:pt>
                <c:pt idx="4">
                  <c:v>0.90000000000000013</c:v>
                </c:pt>
                <c:pt idx="6">
                  <c:v>0.15000000000000002</c:v>
                </c:pt>
                <c:pt idx="7">
                  <c:v>0.85</c:v>
                </c:pt>
                <c:pt idx="9">
                  <c:v>0.20000000000000007</c:v>
                </c:pt>
                <c:pt idx="10">
                  <c:v>0.8</c:v>
                </c:pt>
                <c:pt idx="12">
                  <c:v>0.25000000000000006</c:v>
                </c:pt>
                <c:pt idx="13">
                  <c:v>0.75</c:v>
                </c:pt>
                <c:pt idx="15">
                  <c:v>0.30000000000000004</c:v>
                </c:pt>
                <c:pt idx="16">
                  <c:v>0.70000000000000007</c:v>
                </c:pt>
                <c:pt idx="18">
                  <c:v>0.35000000000000003</c:v>
                </c:pt>
                <c:pt idx="19">
                  <c:v>0.65</c:v>
                </c:pt>
                <c:pt idx="21">
                  <c:v>0.40000000000000013</c:v>
                </c:pt>
                <c:pt idx="22">
                  <c:v>0.60000000000000009</c:v>
                </c:pt>
                <c:pt idx="24">
                  <c:v>0.45000000000000012</c:v>
                </c:pt>
                <c:pt idx="25">
                  <c:v>0.55000000000000016</c:v>
                </c:pt>
                <c:pt idx="27">
                  <c:v>0.45000000000000012</c:v>
                </c:pt>
                <c:pt idx="28">
                  <c:v>0.9</c:v>
                </c:pt>
                <c:pt idx="30">
                  <c:v>0.40000000000000013</c:v>
                </c:pt>
                <c:pt idx="31">
                  <c:v>0.8</c:v>
                </c:pt>
                <c:pt idx="33">
                  <c:v>0.35000000000000003</c:v>
                </c:pt>
                <c:pt idx="34">
                  <c:v>0.7</c:v>
                </c:pt>
                <c:pt idx="36">
                  <c:v>0.30000000000000004</c:v>
                </c:pt>
                <c:pt idx="37">
                  <c:v>0.6</c:v>
                </c:pt>
                <c:pt idx="39">
                  <c:v>0.25000000000000006</c:v>
                </c:pt>
                <c:pt idx="40">
                  <c:v>0.5</c:v>
                </c:pt>
                <c:pt idx="42">
                  <c:v>0.20000000000000007</c:v>
                </c:pt>
                <c:pt idx="43">
                  <c:v>0.4</c:v>
                </c:pt>
                <c:pt idx="45">
                  <c:v>0.15000000000000002</c:v>
                </c:pt>
                <c:pt idx="46">
                  <c:v>0.3</c:v>
                </c:pt>
                <c:pt idx="48">
                  <c:v>0.10000000000000003</c:v>
                </c:pt>
                <c:pt idx="49">
                  <c:v>0.2</c:v>
                </c:pt>
                <c:pt idx="51">
                  <c:v>5.0000000000000017E-2</c:v>
                </c:pt>
                <c:pt idx="52">
                  <c:v>0.1</c:v>
                </c:pt>
                <c:pt idx="54">
                  <c:v>0.55000000000000016</c:v>
                </c:pt>
                <c:pt idx="55">
                  <c:v>0.1</c:v>
                </c:pt>
                <c:pt idx="57">
                  <c:v>0.60000000000000009</c:v>
                </c:pt>
                <c:pt idx="58">
                  <c:v>0.2</c:v>
                </c:pt>
                <c:pt idx="60">
                  <c:v>0.65</c:v>
                </c:pt>
                <c:pt idx="61">
                  <c:v>0.3</c:v>
                </c:pt>
                <c:pt idx="63">
                  <c:v>0.70000000000000007</c:v>
                </c:pt>
                <c:pt idx="64">
                  <c:v>0.4</c:v>
                </c:pt>
                <c:pt idx="66">
                  <c:v>0.75</c:v>
                </c:pt>
                <c:pt idx="67">
                  <c:v>0.5</c:v>
                </c:pt>
                <c:pt idx="69">
                  <c:v>0.8</c:v>
                </c:pt>
                <c:pt idx="70">
                  <c:v>0.6</c:v>
                </c:pt>
                <c:pt idx="72">
                  <c:v>0.85</c:v>
                </c:pt>
                <c:pt idx="73">
                  <c:v>0.7</c:v>
                </c:pt>
                <c:pt idx="75">
                  <c:v>0.90000000000000013</c:v>
                </c:pt>
                <c:pt idx="76">
                  <c:v>0.8</c:v>
                </c:pt>
                <c:pt idx="78">
                  <c:v>0.95000000000000007</c:v>
                </c:pt>
                <c:pt idx="79">
                  <c:v>0.9</c:v>
                </c:pt>
              </c:numCache>
            </c:numRef>
          </c:xVal>
          <c:yVal>
            <c:numRef>
              <c:f>'Grid template'!$N$3:$N$82</c:f>
              <c:numCache>
                <c:formatCode>0.000</c:formatCode>
                <c:ptCount val="80"/>
                <c:pt idx="0">
                  <c:v>8.6602540378443865E-2</c:v>
                </c:pt>
                <c:pt idx="1">
                  <c:v>8.6602540378443865E-2</c:v>
                </c:pt>
                <c:pt idx="3">
                  <c:v>0.17320508075688773</c:v>
                </c:pt>
                <c:pt idx="4">
                  <c:v>0.17320508075688773</c:v>
                </c:pt>
                <c:pt idx="6">
                  <c:v>0.25980762113533157</c:v>
                </c:pt>
                <c:pt idx="7">
                  <c:v>0.25980762113533157</c:v>
                </c:pt>
                <c:pt idx="9">
                  <c:v>0.34641016151377546</c:v>
                </c:pt>
                <c:pt idx="10">
                  <c:v>0.34641016151377546</c:v>
                </c:pt>
                <c:pt idx="12">
                  <c:v>0.4330127018922193</c:v>
                </c:pt>
                <c:pt idx="13">
                  <c:v>0.4330127018922193</c:v>
                </c:pt>
                <c:pt idx="15">
                  <c:v>0.51961524227066314</c:v>
                </c:pt>
                <c:pt idx="16">
                  <c:v>0.51961524227066314</c:v>
                </c:pt>
                <c:pt idx="18">
                  <c:v>0.60621778264910697</c:v>
                </c:pt>
                <c:pt idx="19">
                  <c:v>0.60621778264910697</c:v>
                </c:pt>
                <c:pt idx="21">
                  <c:v>0.69282032302755092</c:v>
                </c:pt>
                <c:pt idx="22">
                  <c:v>0.69282032302755092</c:v>
                </c:pt>
                <c:pt idx="24">
                  <c:v>0.77942286340599476</c:v>
                </c:pt>
                <c:pt idx="25">
                  <c:v>0.77942286340599476</c:v>
                </c:pt>
                <c:pt idx="27">
                  <c:v>0.77942286340599476</c:v>
                </c:pt>
                <c:pt idx="28">
                  <c:v>0</c:v>
                </c:pt>
                <c:pt idx="30">
                  <c:v>0.69282032302755092</c:v>
                </c:pt>
                <c:pt idx="31">
                  <c:v>0</c:v>
                </c:pt>
                <c:pt idx="33">
                  <c:v>0.60621778264910697</c:v>
                </c:pt>
                <c:pt idx="34">
                  <c:v>0</c:v>
                </c:pt>
                <c:pt idx="36">
                  <c:v>0.51961524227066314</c:v>
                </c:pt>
                <c:pt idx="37">
                  <c:v>0</c:v>
                </c:pt>
                <c:pt idx="39">
                  <c:v>0.4330127018922193</c:v>
                </c:pt>
                <c:pt idx="40">
                  <c:v>0</c:v>
                </c:pt>
                <c:pt idx="42">
                  <c:v>0.34641016151377546</c:v>
                </c:pt>
                <c:pt idx="43">
                  <c:v>0</c:v>
                </c:pt>
                <c:pt idx="45">
                  <c:v>0.25980762113533157</c:v>
                </c:pt>
                <c:pt idx="46">
                  <c:v>0</c:v>
                </c:pt>
                <c:pt idx="48">
                  <c:v>0.17320508075688773</c:v>
                </c:pt>
                <c:pt idx="49">
                  <c:v>0</c:v>
                </c:pt>
                <c:pt idx="51">
                  <c:v>8.6602540378443865E-2</c:v>
                </c:pt>
                <c:pt idx="52">
                  <c:v>0</c:v>
                </c:pt>
                <c:pt idx="54">
                  <c:v>0.77942286340599476</c:v>
                </c:pt>
                <c:pt idx="55">
                  <c:v>0</c:v>
                </c:pt>
                <c:pt idx="57">
                  <c:v>0.69282032302755092</c:v>
                </c:pt>
                <c:pt idx="58">
                  <c:v>0</c:v>
                </c:pt>
                <c:pt idx="60">
                  <c:v>0.60621778264910697</c:v>
                </c:pt>
                <c:pt idx="61">
                  <c:v>0</c:v>
                </c:pt>
                <c:pt idx="63">
                  <c:v>0.51961524227066314</c:v>
                </c:pt>
                <c:pt idx="64">
                  <c:v>0</c:v>
                </c:pt>
                <c:pt idx="66">
                  <c:v>0.4330127018922193</c:v>
                </c:pt>
                <c:pt idx="67">
                  <c:v>0</c:v>
                </c:pt>
                <c:pt idx="69">
                  <c:v>0.34641016151377546</c:v>
                </c:pt>
                <c:pt idx="70">
                  <c:v>0</c:v>
                </c:pt>
                <c:pt idx="72">
                  <c:v>0.25980762113533157</c:v>
                </c:pt>
                <c:pt idx="73">
                  <c:v>0</c:v>
                </c:pt>
                <c:pt idx="75">
                  <c:v>0.17320508075688773</c:v>
                </c:pt>
                <c:pt idx="76">
                  <c:v>0</c:v>
                </c:pt>
                <c:pt idx="78">
                  <c:v>8.6602540378443865E-2</c:v>
                </c:pt>
                <c:pt idx="79">
                  <c:v>0</c:v>
                </c:pt>
              </c:numCache>
            </c:numRef>
          </c:yVal>
          <c:smooth val="0"/>
          <c:extLst>
            <c:ext xmlns:c16="http://schemas.microsoft.com/office/drawing/2014/chart" uri="{C3380CC4-5D6E-409C-BE32-E72D297353CC}">
              <c16:uniqueId val="{00000003-82AF-3742-BD05-3CCB2C329EBA}"/>
            </c:ext>
          </c:extLst>
        </c:ser>
        <c:ser>
          <c:idx val="5"/>
          <c:order val="3"/>
          <c:tx>
            <c:strRef>
              <c:f>'Grid template'!$M$1</c:f>
              <c:strCache>
                <c:ptCount val="1"/>
                <c:pt idx="0">
                  <c:v>10% grid anion right</c:v>
                </c:pt>
              </c:strCache>
            </c:strRef>
          </c:tx>
          <c:spPr>
            <a:ln w="6350">
              <a:solidFill>
                <a:schemeClr val="bg1">
                  <a:lumMod val="65000"/>
                </a:schemeClr>
              </a:solidFill>
            </a:ln>
          </c:spPr>
          <c:marker>
            <c:symbol val="none"/>
          </c:marker>
          <c:xVal>
            <c:numRef>
              <c:f>'Grid template'!$M$3:$M$82</c:f>
              <c:numCache>
                <c:formatCode>0.000</c:formatCode>
                <c:ptCount val="80"/>
                <c:pt idx="0">
                  <c:v>1.25</c:v>
                </c:pt>
                <c:pt idx="1">
                  <c:v>2.1500000000000004</c:v>
                </c:pt>
                <c:pt idx="3">
                  <c:v>1.3</c:v>
                </c:pt>
                <c:pt idx="4">
                  <c:v>2.1</c:v>
                </c:pt>
                <c:pt idx="6">
                  <c:v>1.3499999999999999</c:v>
                </c:pt>
                <c:pt idx="7">
                  <c:v>2.0500000000000003</c:v>
                </c:pt>
                <c:pt idx="9">
                  <c:v>1.4000000000000001</c:v>
                </c:pt>
                <c:pt idx="10">
                  <c:v>2</c:v>
                </c:pt>
                <c:pt idx="12">
                  <c:v>1.45</c:v>
                </c:pt>
                <c:pt idx="13">
                  <c:v>1.95</c:v>
                </c:pt>
                <c:pt idx="15">
                  <c:v>1.5</c:v>
                </c:pt>
                <c:pt idx="16">
                  <c:v>1.9000000000000001</c:v>
                </c:pt>
                <c:pt idx="18">
                  <c:v>1.55</c:v>
                </c:pt>
                <c:pt idx="19">
                  <c:v>1.8499999999999999</c:v>
                </c:pt>
                <c:pt idx="21">
                  <c:v>1.6</c:v>
                </c:pt>
                <c:pt idx="22">
                  <c:v>1.8</c:v>
                </c:pt>
                <c:pt idx="24">
                  <c:v>1.6500000000000001</c:v>
                </c:pt>
                <c:pt idx="25">
                  <c:v>1.7500000000000002</c:v>
                </c:pt>
                <c:pt idx="27">
                  <c:v>1.6500000000000001</c:v>
                </c:pt>
                <c:pt idx="28">
                  <c:v>2.1</c:v>
                </c:pt>
                <c:pt idx="30">
                  <c:v>1.6</c:v>
                </c:pt>
                <c:pt idx="31">
                  <c:v>2</c:v>
                </c:pt>
                <c:pt idx="33">
                  <c:v>1.55</c:v>
                </c:pt>
                <c:pt idx="34">
                  <c:v>1.9</c:v>
                </c:pt>
                <c:pt idx="36">
                  <c:v>1.5</c:v>
                </c:pt>
                <c:pt idx="37">
                  <c:v>1.8</c:v>
                </c:pt>
                <c:pt idx="39">
                  <c:v>1.45</c:v>
                </c:pt>
                <c:pt idx="40">
                  <c:v>1.7</c:v>
                </c:pt>
                <c:pt idx="42">
                  <c:v>1.4000000000000001</c:v>
                </c:pt>
                <c:pt idx="43">
                  <c:v>1.5999999999999999</c:v>
                </c:pt>
                <c:pt idx="45">
                  <c:v>1.3499999999999999</c:v>
                </c:pt>
                <c:pt idx="46">
                  <c:v>1.5</c:v>
                </c:pt>
                <c:pt idx="48">
                  <c:v>1.3</c:v>
                </c:pt>
                <c:pt idx="49">
                  <c:v>1.4</c:v>
                </c:pt>
                <c:pt idx="51">
                  <c:v>1.25</c:v>
                </c:pt>
                <c:pt idx="52">
                  <c:v>1.3</c:v>
                </c:pt>
                <c:pt idx="54">
                  <c:v>1.7500000000000002</c:v>
                </c:pt>
                <c:pt idx="55">
                  <c:v>1.3</c:v>
                </c:pt>
                <c:pt idx="57">
                  <c:v>1.8</c:v>
                </c:pt>
                <c:pt idx="58">
                  <c:v>1.4</c:v>
                </c:pt>
                <c:pt idx="60">
                  <c:v>1.8499999999999999</c:v>
                </c:pt>
                <c:pt idx="61">
                  <c:v>1.5</c:v>
                </c:pt>
                <c:pt idx="63">
                  <c:v>1.9000000000000001</c:v>
                </c:pt>
                <c:pt idx="64">
                  <c:v>1.5999999999999999</c:v>
                </c:pt>
                <c:pt idx="66">
                  <c:v>1.95</c:v>
                </c:pt>
                <c:pt idx="67">
                  <c:v>1.7</c:v>
                </c:pt>
                <c:pt idx="69">
                  <c:v>2</c:v>
                </c:pt>
                <c:pt idx="70">
                  <c:v>1.8</c:v>
                </c:pt>
                <c:pt idx="72">
                  <c:v>2.0500000000000003</c:v>
                </c:pt>
                <c:pt idx="73">
                  <c:v>1.9</c:v>
                </c:pt>
                <c:pt idx="75">
                  <c:v>2.1</c:v>
                </c:pt>
                <c:pt idx="76">
                  <c:v>2</c:v>
                </c:pt>
                <c:pt idx="78">
                  <c:v>2.1500000000000004</c:v>
                </c:pt>
                <c:pt idx="79">
                  <c:v>2.1</c:v>
                </c:pt>
              </c:numCache>
            </c:numRef>
          </c:xVal>
          <c:yVal>
            <c:numRef>
              <c:f>'Grid template'!$N$3:$N$82</c:f>
              <c:numCache>
                <c:formatCode>0.000</c:formatCode>
                <c:ptCount val="80"/>
                <c:pt idx="0">
                  <c:v>8.6602540378443865E-2</c:v>
                </c:pt>
                <c:pt idx="1">
                  <c:v>8.6602540378443865E-2</c:v>
                </c:pt>
                <c:pt idx="3">
                  <c:v>0.17320508075688773</c:v>
                </c:pt>
                <c:pt idx="4">
                  <c:v>0.17320508075688773</c:v>
                </c:pt>
                <c:pt idx="6">
                  <c:v>0.25980762113533157</c:v>
                </c:pt>
                <c:pt idx="7">
                  <c:v>0.25980762113533157</c:v>
                </c:pt>
                <c:pt idx="9">
                  <c:v>0.34641016151377546</c:v>
                </c:pt>
                <c:pt idx="10">
                  <c:v>0.34641016151377546</c:v>
                </c:pt>
                <c:pt idx="12">
                  <c:v>0.4330127018922193</c:v>
                </c:pt>
                <c:pt idx="13">
                  <c:v>0.4330127018922193</c:v>
                </c:pt>
                <c:pt idx="15">
                  <c:v>0.51961524227066314</c:v>
                </c:pt>
                <c:pt idx="16">
                  <c:v>0.51961524227066314</c:v>
                </c:pt>
                <c:pt idx="18">
                  <c:v>0.60621778264910697</c:v>
                </c:pt>
                <c:pt idx="19">
                  <c:v>0.60621778264910697</c:v>
                </c:pt>
                <c:pt idx="21">
                  <c:v>0.69282032302755092</c:v>
                </c:pt>
                <c:pt idx="22">
                  <c:v>0.69282032302755092</c:v>
                </c:pt>
                <c:pt idx="24">
                  <c:v>0.77942286340599476</c:v>
                </c:pt>
                <c:pt idx="25">
                  <c:v>0.77942286340599476</c:v>
                </c:pt>
                <c:pt idx="27">
                  <c:v>0.77942286340599476</c:v>
                </c:pt>
                <c:pt idx="28">
                  <c:v>0</c:v>
                </c:pt>
                <c:pt idx="30">
                  <c:v>0.69282032302755092</c:v>
                </c:pt>
                <c:pt idx="31">
                  <c:v>0</c:v>
                </c:pt>
                <c:pt idx="33">
                  <c:v>0.60621778264910697</c:v>
                </c:pt>
                <c:pt idx="34">
                  <c:v>0</c:v>
                </c:pt>
                <c:pt idx="36">
                  <c:v>0.51961524227066314</c:v>
                </c:pt>
                <c:pt idx="37">
                  <c:v>0</c:v>
                </c:pt>
                <c:pt idx="39">
                  <c:v>0.4330127018922193</c:v>
                </c:pt>
                <c:pt idx="40">
                  <c:v>0</c:v>
                </c:pt>
                <c:pt idx="42">
                  <c:v>0.34641016151377546</c:v>
                </c:pt>
                <c:pt idx="43">
                  <c:v>0</c:v>
                </c:pt>
                <c:pt idx="45">
                  <c:v>0.25980762113533157</c:v>
                </c:pt>
                <c:pt idx="46">
                  <c:v>0</c:v>
                </c:pt>
                <c:pt idx="48">
                  <c:v>0.17320508075688773</c:v>
                </c:pt>
                <c:pt idx="49">
                  <c:v>0</c:v>
                </c:pt>
                <c:pt idx="51">
                  <c:v>8.6602540378443865E-2</c:v>
                </c:pt>
                <c:pt idx="52">
                  <c:v>0</c:v>
                </c:pt>
                <c:pt idx="54">
                  <c:v>0.77942286340599476</c:v>
                </c:pt>
                <c:pt idx="55">
                  <c:v>0</c:v>
                </c:pt>
                <c:pt idx="57">
                  <c:v>0.69282032302755092</c:v>
                </c:pt>
                <c:pt idx="58">
                  <c:v>0</c:v>
                </c:pt>
                <c:pt idx="60">
                  <c:v>0.60621778264910697</c:v>
                </c:pt>
                <c:pt idx="61">
                  <c:v>0</c:v>
                </c:pt>
                <c:pt idx="63">
                  <c:v>0.51961524227066314</c:v>
                </c:pt>
                <c:pt idx="64">
                  <c:v>0</c:v>
                </c:pt>
                <c:pt idx="66">
                  <c:v>0.4330127018922193</c:v>
                </c:pt>
                <c:pt idx="67">
                  <c:v>0</c:v>
                </c:pt>
                <c:pt idx="69">
                  <c:v>0.34641016151377546</c:v>
                </c:pt>
                <c:pt idx="70">
                  <c:v>0</c:v>
                </c:pt>
                <c:pt idx="72">
                  <c:v>0.25980762113533157</c:v>
                </c:pt>
                <c:pt idx="73">
                  <c:v>0</c:v>
                </c:pt>
                <c:pt idx="75">
                  <c:v>0.17320508075688773</c:v>
                </c:pt>
                <c:pt idx="76">
                  <c:v>0</c:v>
                </c:pt>
                <c:pt idx="78">
                  <c:v>8.6602540378443865E-2</c:v>
                </c:pt>
                <c:pt idx="79">
                  <c:v>0</c:v>
                </c:pt>
              </c:numCache>
            </c:numRef>
          </c:yVal>
          <c:smooth val="0"/>
          <c:extLst>
            <c:ext xmlns:c16="http://schemas.microsoft.com/office/drawing/2014/chart" uri="{C3380CC4-5D6E-409C-BE32-E72D297353CC}">
              <c16:uniqueId val="{00000004-82AF-3742-BD05-3CCB2C329EBA}"/>
            </c:ext>
          </c:extLst>
        </c:ser>
        <c:ser>
          <c:idx val="6"/>
          <c:order val="4"/>
          <c:tx>
            <c:strRef>
              <c:f>'Grid template'!$L$173</c:f>
              <c:strCache>
                <c:ptCount val="1"/>
                <c:pt idx="0">
                  <c:v>2% grid cation</c:v>
                </c:pt>
              </c:strCache>
            </c:strRef>
          </c:tx>
          <c:spPr>
            <a:ln w="3175">
              <a:solidFill>
                <a:schemeClr val="bg1">
                  <a:lumMod val="65000"/>
                </a:schemeClr>
              </a:solidFill>
            </a:ln>
          </c:spPr>
          <c:marker>
            <c:symbol val="none"/>
          </c:marker>
          <c:xVal>
            <c:numRef>
              <c:f>'Grid template'!$L$175:$L$614</c:f>
              <c:numCache>
                <c:formatCode>0.000</c:formatCode>
                <c:ptCount val="440"/>
                <c:pt idx="0">
                  <c:v>#N/A</c:v>
                </c:pt>
                <c:pt idx="1">
                  <c:v>#N/A</c:v>
                </c:pt>
                <c:pt idx="3">
                  <c:v>#N/A</c:v>
                </c:pt>
                <c:pt idx="4">
                  <c:v>#N/A</c:v>
                </c:pt>
                <c:pt idx="6">
                  <c:v>#N/A</c:v>
                </c:pt>
                <c:pt idx="7">
                  <c:v>#N/A</c:v>
                </c:pt>
                <c:pt idx="9">
                  <c:v>#N/A</c:v>
                </c:pt>
                <c:pt idx="10">
                  <c:v>#N/A</c:v>
                </c:pt>
                <c:pt idx="12">
                  <c:v>#N/A</c:v>
                </c:pt>
                <c:pt idx="13">
                  <c:v>#N/A</c:v>
                </c:pt>
                <c:pt idx="15">
                  <c:v>#N/A</c:v>
                </c:pt>
                <c:pt idx="16">
                  <c:v>#N/A</c:v>
                </c:pt>
                <c:pt idx="18">
                  <c:v>#N/A</c:v>
                </c:pt>
                <c:pt idx="19">
                  <c:v>#N/A</c:v>
                </c:pt>
                <c:pt idx="21">
                  <c:v>#N/A</c:v>
                </c:pt>
                <c:pt idx="22">
                  <c:v>#N/A</c:v>
                </c:pt>
                <c:pt idx="24">
                  <c:v>#N/A</c:v>
                </c:pt>
                <c:pt idx="25">
                  <c:v>#N/A</c:v>
                </c:pt>
                <c:pt idx="27">
                  <c:v>#N/A</c:v>
                </c:pt>
                <c:pt idx="28">
                  <c:v>#N/A</c:v>
                </c:pt>
                <c:pt idx="30">
                  <c:v>#N/A</c:v>
                </c:pt>
                <c:pt idx="31">
                  <c:v>#N/A</c:v>
                </c:pt>
                <c:pt idx="33">
                  <c:v>#N/A</c:v>
                </c:pt>
                <c:pt idx="34">
                  <c:v>#N/A</c:v>
                </c:pt>
                <c:pt idx="36">
                  <c:v>#N/A</c:v>
                </c:pt>
                <c:pt idx="37">
                  <c:v>#N/A</c:v>
                </c:pt>
                <c:pt idx="39">
                  <c:v>#N/A</c:v>
                </c:pt>
                <c:pt idx="40">
                  <c:v>#N/A</c:v>
                </c:pt>
                <c:pt idx="42">
                  <c:v>#N/A</c:v>
                </c:pt>
                <c:pt idx="43">
                  <c:v>#N/A</c:v>
                </c:pt>
                <c:pt idx="45">
                  <c:v>#N/A</c:v>
                </c:pt>
                <c:pt idx="46">
                  <c:v>#N/A</c:v>
                </c:pt>
                <c:pt idx="48">
                  <c:v>#N/A</c:v>
                </c:pt>
                <c:pt idx="49">
                  <c:v>#N/A</c:v>
                </c:pt>
                <c:pt idx="51">
                  <c:v>#N/A</c:v>
                </c:pt>
                <c:pt idx="52">
                  <c:v>#N/A</c:v>
                </c:pt>
                <c:pt idx="54">
                  <c:v>#N/A</c:v>
                </c:pt>
                <c:pt idx="55">
                  <c:v>#N/A</c:v>
                </c:pt>
                <c:pt idx="57">
                  <c:v>#N/A</c:v>
                </c:pt>
                <c:pt idx="58">
                  <c:v>#N/A</c:v>
                </c:pt>
                <c:pt idx="60">
                  <c:v>#N/A</c:v>
                </c:pt>
                <c:pt idx="61">
                  <c:v>#N/A</c:v>
                </c:pt>
                <c:pt idx="63">
                  <c:v>#N/A</c:v>
                </c:pt>
                <c:pt idx="64">
                  <c:v>#N/A</c:v>
                </c:pt>
                <c:pt idx="66">
                  <c:v>#N/A</c:v>
                </c:pt>
                <c:pt idx="67">
                  <c:v>#N/A</c:v>
                </c:pt>
                <c:pt idx="69">
                  <c:v>#N/A</c:v>
                </c:pt>
                <c:pt idx="70">
                  <c:v>#N/A</c:v>
                </c:pt>
                <c:pt idx="72">
                  <c:v>#N/A</c:v>
                </c:pt>
                <c:pt idx="73">
                  <c:v>#N/A</c:v>
                </c:pt>
                <c:pt idx="75">
                  <c:v>#N/A</c:v>
                </c:pt>
                <c:pt idx="76">
                  <c:v>#N/A</c:v>
                </c:pt>
                <c:pt idx="78">
                  <c:v>#N/A</c:v>
                </c:pt>
                <c:pt idx="79">
                  <c:v>#N/A</c:v>
                </c:pt>
                <c:pt idx="81">
                  <c:v>#N/A</c:v>
                </c:pt>
                <c:pt idx="82">
                  <c:v>#N/A</c:v>
                </c:pt>
                <c:pt idx="84">
                  <c:v>#N/A</c:v>
                </c:pt>
                <c:pt idx="85">
                  <c:v>#N/A</c:v>
                </c:pt>
                <c:pt idx="87">
                  <c:v>#N/A</c:v>
                </c:pt>
                <c:pt idx="88">
                  <c:v>#N/A</c:v>
                </c:pt>
                <c:pt idx="90">
                  <c:v>#N/A</c:v>
                </c:pt>
                <c:pt idx="91">
                  <c:v>#N/A</c:v>
                </c:pt>
                <c:pt idx="93">
                  <c:v>#N/A</c:v>
                </c:pt>
                <c:pt idx="94">
                  <c:v>#N/A</c:v>
                </c:pt>
                <c:pt idx="96">
                  <c:v>#N/A</c:v>
                </c:pt>
                <c:pt idx="97">
                  <c:v>#N/A</c:v>
                </c:pt>
                <c:pt idx="99">
                  <c:v>#N/A</c:v>
                </c:pt>
                <c:pt idx="100">
                  <c:v>#N/A</c:v>
                </c:pt>
                <c:pt idx="102">
                  <c:v>#N/A</c:v>
                </c:pt>
                <c:pt idx="103">
                  <c:v>#N/A</c:v>
                </c:pt>
                <c:pt idx="105">
                  <c:v>#N/A</c:v>
                </c:pt>
                <c:pt idx="106">
                  <c:v>#N/A</c:v>
                </c:pt>
                <c:pt idx="108">
                  <c:v>#N/A</c:v>
                </c:pt>
                <c:pt idx="109">
                  <c:v>#N/A</c:v>
                </c:pt>
                <c:pt idx="111">
                  <c:v>#N/A</c:v>
                </c:pt>
                <c:pt idx="112">
                  <c:v>#N/A</c:v>
                </c:pt>
                <c:pt idx="114">
                  <c:v>#N/A</c:v>
                </c:pt>
                <c:pt idx="115">
                  <c:v>#N/A</c:v>
                </c:pt>
                <c:pt idx="117">
                  <c:v>#N/A</c:v>
                </c:pt>
                <c:pt idx="118">
                  <c:v>#N/A</c:v>
                </c:pt>
                <c:pt idx="120">
                  <c:v>#N/A</c:v>
                </c:pt>
                <c:pt idx="121">
                  <c:v>#N/A</c:v>
                </c:pt>
                <c:pt idx="123">
                  <c:v>#N/A</c:v>
                </c:pt>
                <c:pt idx="124">
                  <c:v>#N/A</c:v>
                </c:pt>
                <c:pt idx="126">
                  <c:v>#N/A</c:v>
                </c:pt>
                <c:pt idx="127">
                  <c:v>#N/A</c:v>
                </c:pt>
                <c:pt idx="129">
                  <c:v>#N/A</c:v>
                </c:pt>
                <c:pt idx="130">
                  <c:v>#N/A</c:v>
                </c:pt>
                <c:pt idx="132">
                  <c:v>#N/A</c:v>
                </c:pt>
                <c:pt idx="133">
                  <c:v>#N/A</c:v>
                </c:pt>
                <c:pt idx="135">
                  <c:v>#N/A</c:v>
                </c:pt>
                <c:pt idx="136">
                  <c:v>#N/A</c:v>
                </c:pt>
                <c:pt idx="138">
                  <c:v>#N/A</c:v>
                </c:pt>
                <c:pt idx="139">
                  <c:v>#N/A</c:v>
                </c:pt>
                <c:pt idx="141">
                  <c:v>#N/A</c:v>
                </c:pt>
                <c:pt idx="142">
                  <c:v>#N/A</c:v>
                </c:pt>
                <c:pt idx="144">
                  <c:v>#N/A</c:v>
                </c:pt>
                <c:pt idx="145">
                  <c:v>#N/A</c:v>
                </c:pt>
                <c:pt idx="147">
                  <c:v>#N/A</c:v>
                </c:pt>
                <c:pt idx="148">
                  <c:v>#N/A</c:v>
                </c:pt>
                <c:pt idx="150">
                  <c:v>#N/A</c:v>
                </c:pt>
                <c:pt idx="151">
                  <c:v>#N/A</c:v>
                </c:pt>
                <c:pt idx="153">
                  <c:v>#N/A</c:v>
                </c:pt>
                <c:pt idx="154">
                  <c:v>#N/A</c:v>
                </c:pt>
                <c:pt idx="156">
                  <c:v>#N/A</c:v>
                </c:pt>
                <c:pt idx="157">
                  <c:v>#N/A</c:v>
                </c:pt>
                <c:pt idx="159">
                  <c:v>#N/A</c:v>
                </c:pt>
                <c:pt idx="160">
                  <c:v>#N/A</c:v>
                </c:pt>
                <c:pt idx="162">
                  <c:v>#N/A</c:v>
                </c:pt>
                <c:pt idx="163">
                  <c:v>#N/A</c:v>
                </c:pt>
                <c:pt idx="165">
                  <c:v>#N/A</c:v>
                </c:pt>
                <c:pt idx="166">
                  <c:v>#N/A</c:v>
                </c:pt>
                <c:pt idx="168">
                  <c:v>#N/A</c:v>
                </c:pt>
                <c:pt idx="169">
                  <c:v>#N/A</c:v>
                </c:pt>
                <c:pt idx="171">
                  <c:v>#N/A</c:v>
                </c:pt>
                <c:pt idx="172">
                  <c:v>#N/A</c:v>
                </c:pt>
                <c:pt idx="174">
                  <c:v>#N/A</c:v>
                </c:pt>
                <c:pt idx="175">
                  <c:v>#N/A</c:v>
                </c:pt>
                <c:pt idx="177">
                  <c:v>#N/A</c:v>
                </c:pt>
                <c:pt idx="178">
                  <c:v>#N/A</c:v>
                </c:pt>
                <c:pt idx="180">
                  <c:v>#N/A</c:v>
                </c:pt>
                <c:pt idx="181">
                  <c:v>#N/A</c:v>
                </c:pt>
                <c:pt idx="183">
                  <c:v>#N/A</c:v>
                </c:pt>
                <c:pt idx="184">
                  <c:v>#N/A</c:v>
                </c:pt>
                <c:pt idx="186">
                  <c:v>#N/A</c:v>
                </c:pt>
                <c:pt idx="187">
                  <c:v>#N/A</c:v>
                </c:pt>
                <c:pt idx="189">
                  <c:v>#N/A</c:v>
                </c:pt>
                <c:pt idx="190">
                  <c:v>#N/A</c:v>
                </c:pt>
                <c:pt idx="192">
                  <c:v>#N/A</c:v>
                </c:pt>
                <c:pt idx="193">
                  <c:v>#N/A</c:v>
                </c:pt>
                <c:pt idx="195">
                  <c:v>#N/A</c:v>
                </c:pt>
                <c:pt idx="196">
                  <c:v>#N/A</c:v>
                </c:pt>
                <c:pt idx="198">
                  <c:v>#N/A</c:v>
                </c:pt>
                <c:pt idx="199">
                  <c:v>#N/A</c:v>
                </c:pt>
                <c:pt idx="201">
                  <c:v>#N/A</c:v>
                </c:pt>
                <c:pt idx="202">
                  <c:v>#N/A</c:v>
                </c:pt>
                <c:pt idx="204">
                  <c:v>#N/A</c:v>
                </c:pt>
                <c:pt idx="205">
                  <c:v>#N/A</c:v>
                </c:pt>
                <c:pt idx="207">
                  <c:v>#N/A</c:v>
                </c:pt>
                <c:pt idx="208">
                  <c:v>#N/A</c:v>
                </c:pt>
                <c:pt idx="210">
                  <c:v>#N/A</c:v>
                </c:pt>
                <c:pt idx="211">
                  <c:v>#N/A</c:v>
                </c:pt>
                <c:pt idx="213">
                  <c:v>#N/A</c:v>
                </c:pt>
                <c:pt idx="214">
                  <c:v>#N/A</c:v>
                </c:pt>
                <c:pt idx="216">
                  <c:v>#N/A</c:v>
                </c:pt>
                <c:pt idx="217">
                  <c:v>#N/A</c:v>
                </c:pt>
                <c:pt idx="219">
                  <c:v>#N/A</c:v>
                </c:pt>
                <c:pt idx="220">
                  <c:v>#N/A</c:v>
                </c:pt>
                <c:pt idx="222">
                  <c:v>#N/A</c:v>
                </c:pt>
                <c:pt idx="223">
                  <c:v>#N/A</c:v>
                </c:pt>
                <c:pt idx="225">
                  <c:v>#N/A</c:v>
                </c:pt>
                <c:pt idx="226">
                  <c:v>#N/A</c:v>
                </c:pt>
                <c:pt idx="228">
                  <c:v>#N/A</c:v>
                </c:pt>
                <c:pt idx="229">
                  <c:v>#N/A</c:v>
                </c:pt>
                <c:pt idx="231">
                  <c:v>#N/A</c:v>
                </c:pt>
                <c:pt idx="232">
                  <c:v>#N/A</c:v>
                </c:pt>
                <c:pt idx="234">
                  <c:v>#N/A</c:v>
                </c:pt>
                <c:pt idx="235">
                  <c:v>#N/A</c:v>
                </c:pt>
                <c:pt idx="237">
                  <c:v>#N/A</c:v>
                </c:pt>
                <c:pt idx="238">
                  <c:v>#N/A</c:v>
                </c:pt>
                <c:pt idx="240">
                  <c:v>#N/A</c:v>
                </c:pt>
                <c:pt idx="241">
                  <c:v>#N/A</c:v>
                </c:pt>
                <c:pt idx="243">
                  <c:v>#N/A</c:v>
                </c:pt>
                <c:pt idx="244">
                  <c:v>#N/A</c:v>
                </c:pt>
                <c:pt idx="246">
                  <c:v>#N/A</c:v>
                </c:pt>
                <c:pt idx="247">
                  <c:v>#N/A</c:v>
                </c:pt>
                <c:pt idx="249">
                  <c:v>#N/A</c:v>
                </c:pt>
                <c:pt idx="250">
                  <c:v>#N/A</c:v>
                </c:pt>
                <c:pt idx="252">
                  <c:v>#N/A</c:v>
                </c:pt>
                <c:pt idx="253">
                  <c:v>#N/A</c:v>
                </c:pt>
                <c:pt idx="255">
                  <c:v>#N/A</c:v>
                </c:pt>
                <c:pt idx="256">
                  <c:v>#N/A</c:v>
                </c:pt>
                <c:pt idx="258">
                  <c:v>#N/A</c:v>
                </c:pt>
                <c:pt idx="259">
                  <c:v>#N/A</c:v>
                </c:pt>
                <c:pt idx="261">
                  <c:v>#N/A</c:v>
                </c:pt>
                <c:pt idx="262">
                  <c:v>#N/A</c:v>
                </c:pt>
                <c:pt idx="264">
                  <c:v>#N/A</c:v>
                </c:pt>
                <c:pt idx="265">
                  <c:v>#N/A</c:v>
                </c:pt>
                <c:pt idx="267">
                  <c:v>#N/A</c:v>
                </c:pt>
                <c:pt idx="268">
                  <c:v>#N/A</c:v>
                </c:pt>
                <c:pt idx="270">
                  <c:v>#N/A</c:v>
                </c:pt>
                <c:pt idx="271">
                  <c:v>#N/A</c:v>
                </c:pt>
                <c:pt idx="273">
                  <c:v>#N/A</c:v>
                </c:pt>
                <c:pt idx="274">
                  <c:v>#N/A</c:v>
                </c:pt>
                <c:pt idx="276">
                  <c:v>#N/A</c:v>
                </c:pt>
                <c:pt idx="277">
                  <c:v>#N/A</c:v>
                </c:pt>
                <c:pt idx="279">
                  <c:v>#N/A</c:v>
                </c:pt>
                <c:pt idx="280">
                  <c:v>#N/A</c:v>
                </c:pt>
                <c:pt idx="282">
                  <c:v>#N/A</c:v>
                </c:pt>
                <c:pt idx="283">
                  <c:v>#N/A</c:v>
                </c:pt>
                <c:pt idx="285">
                  <c:v>#N/A</c:v>
                </c:pt>
                <c:pt idx="286">
                  <c:v>#N/A</c:v>
                </c:pt>
                <c:pt idx="288">
                  <c:v>#N/A</c:v>
                </c:pt>
                <c:pt idx="289">
                  <c:v>#N/A</c:v>
                </c:pt>
                <c:pt idx="291">
                  <c:v>#N/A</c:v>
                </c:pt>
                <c:pt idx="292">
                  <c:v>#N/A</c:v>
                </c:pt>
                <c:pt idx="294">
                  <c:v>#N/A</c:v>
                </c:pt>
                <c:pt idx="295">
                  <c:v>#N/A</c:v>
                </c:pt>
                <c:pt idx="297">
                  <c:v>#N/A</c:v>
                </c:pt>
                <c:pt idx="298">
                  <c:v>#N/A</c:v>
                </c:pt>
                <c:pt idx="300">
                  <c:v>#N/A</c:v>
                </c:pt>
                <c:pt idx="301">
                  <c:v>#N/A</c:v>
                </c:pt>
                <c:pt idx="303">
                  <c:v>#N/A</c:v>
                </c:pt>
                <c:pt idx="304">
                  <c:v>#N/A</c:v>
                </c:pt>
                <c:pt idx="306">
                  <c:v>#N/A</c:v>
                </c:pt>
                <c:pt idx="307">
                  <c:v>#N/A</c:v>
                </c:pt>
                <c:pt idx="309">
                  <c:v>#N/A</c:v>
                </c:pt>
                <c:pt idx="310">
                  <c:v>#N/A</c:v>
                </c:pt>
                <c:pt idx="312">
                  <c:v>#N/A</c:v>
                </c:pt>
                <c:pt idx="313">
                  <c:v>#N/A</c:v>
                </c:pt>
                <c:pt idx="315">
                  <c:v>#N/A</c:v>
                </c:pt>
                <c:pt idx="316">
                  <c:v>#N/A</c:v>
                </c:pt>
                <c:pt idx="318">
                  <c:v>#N/A</c:v>
                </c:pt>
                <c:pt idx="319">
                  <c:v>#N/A</c:v>
                </c:pt>
                <c:pt idx="321">
                  <c:v>#N/A</c:v>
                </c:pt>
                <c:pt idx="322">
                  <c:v>#N/A</c:v>
                </c:pt>
                <c:pt idx="324">
                  <c:v>#N/A</c:v>
                </c:pt>
                <c:pt idx="325">
                  <c:v>#N/A</c:v>
                </c:pt>
                <c:pt idx="327">
                  <c:v>#N/A</c:v>
                </c:pt>
                <c:pt idx="328">
                  <c:v>#N/A</c:v>
                </c:pt>
                <c:pt idx="330">
                  <c:v>#N/A</c:v>
                </c:pt>
                <c:pt idx="331">
                  <c:v>#N/A</c:v>
                </c:pt>
                <c:pt idx="333">
                  <c:v>#N/A</c:v>
                </c:pt>
                <c:pt idx="334">
                  <c:v>#N/A</c:v>
                </c:pt>
                <c:pt idx="336">
                  <c:v>#N/A</c:v>
                </c:pt>
                <c:pt idx="337">
                  <c:v>#N/A</c:v>
                </c:pt>
                <c:pt idx="339">
                  <c:v>#N/A</c:v>
                </c:pt>
                <c:pt idx="340">
                  <c:v>#N/A</c:v>
                </c:pt>
                <c:pt idx="342">
                  <c:v>#N/A</c:v>
                </c:pt>
                <c:pt idx="343">
                  <c:v>#N/A</c:v>
                </c:pt>
                <c:pt idx="345">
                  <c:v>#N/A</c:v>
                </c:pt>
                <c:pt idx="346">
                  <c:v>#N/A</c:v>
                </c:pt>
                <c:pt idx="348">
                  <c:v>#N/A</c:v>
                </c:pt>
                <c:pt idx="349">
                  <c:v>#N/A</c:v>
                </c:pt>
                <c:pt idx="351">
                  <c:v>#N/A</c:v>
                </c:pt>
                <c:pt idx="352">
                  <c:v>#N/A</c:v>
                </c:pt>
                <c:pt idx="354">
                  <c:v>#N/A</c:v>
                </c:pt>
                <c:pt idx="355">
                  <c:v>#N/A</c:v>
                </c:pt>
                <c:pt idx="357">
                  <c:v>#N/A</c:v>
                </c:pt>
                <c:pt idx="358">
                  <c:v>#N/A</c:v>
                </c:pt>
                <c:pt idx="360">
                  <c:v>#N/A</c:v>
                </c:pt>
                <c:pt idx="361">
                  <c:v>#N/A</c:v>
                </c:pt>
                <c:pt idx="363">
                  <c:v>#N/A</c:v>
                </c:pt>
                <c:pt idx="364">
                  <c:v>#N/A</c:v>
                </c:pt>
                <c:pt idx="366">
                  <c:v>#N/A</c:v>
                </c:pt>
                <c:pt idx="367">
                  <c:v>#N/A</c:v>
                </c:pt>
                <c:pt idx="369">
                  <c:v>#N/A</c:v>
                </c:pt>
                <c:pt idx="370">
                  <c:v>#N/A</c:v>
                </c:pt>
                <c:pt idx="372">
                  <c:v>#N/A</c:v>
                </c:pt>
                <c:pt idx="373">
                  <c:v>#N/A</c:v>
                </c:pt>
                <c:pt idx="375">
                  <c:v>#N/A</c:v>
                </c:pt>
                <c:pt idx="376">
                  <c:v>#N/A</c:v>
                </c:pt>
                <c:pt idx="378">
                  <c:v>#N/A</c:v>
                </c:pt>
                <c:pt idx="379">
                  <c:v>#N/A</c:v>
                </c:pt>
                <c:pt idx="381">
                  <c:v>#N/A</c:v>
                </c:pt>
                <c:pt idx="382">
                  <c:v>#N/A</c:v>
                </c:pt>
                <c:pt idx="384">
                  <c:v>#N/A</c:v>
                </c:pt>
                <c:pt idx="385">
                  <c:v>#N/A</c:v>
                </c:pt>
                <c:pt idx="387">
                  <c:v>#N/A</c:v>
                </c:pt>
                <c:pt idx="388">
                  <c:v>#N/A</c:v>
                </c:pt>
                <c:pt idx="390">
                  <c:v>#N/A</c:v>
                </c:pt>
                <c:pt idx="391">
                  <c:v>#N/A</c:v>
                </c:pt>
                <c:pt idx="393">
                  <c:v>#N/A</c:v>
                </c:pt>
                <c:pt idx="394">
                  <c:v>#N/A</c:v>
                </c:pt>
                <c:pt idx="396">
                  <c:v>#N/A</c:v>
                </c:pt>
                <c:pt idx="397">
                  <c:v>#N/A</c:v>
                </c:pt>
                <c:pt idx="399">
                  <c:v>#N/A</c:v>
                </c:pt>
                <c:pt idx="400">
                  <c:v>#N/A</c:v>
                </c:pt>
                <c:pt idx="402">
                  <c:v>#N/A</c:v>
                </c:pt>
                <c:pt idx="403">
                  <c:v>#N/A</c:v>
                </c:pt>
                <c:pt idx="405">
                  <c:v>#N/A</c:v>
                </c:pt>
                <c:pt idx="406">
                  <c:v>#N/A</c:v>
                </c:pt>
                <c:pt idx="408">
                  <c:v>#N/A</c:v>
                </c:pt>
                <c:pt idx="409">
                  <c:v>#N/A</c:v>
                </c:pt>
                <c:pt idx="411">
                  <c:v>#N/A</c:v>
                </c:pt>
                <c:pt idx="412">
                  <c:v>#N/A</c:v>
                </c:pt>
                <c:pt idx="414">
                  <c:v>#N/A</c:v>
                </c:pt>
                <c:pt idx="415">
                  <c:v>#N/A</c:v>
                </c:pt>
                <c:pt idx="417">
                  <c:v>#N/A</c:v>
                </c:pt>
                <c:pt idx="418">
                  <c:v>#N/A</c:v>
                </c:pt>
                <c:pt idx="420">
                  <c:v>#N/A</c:v>
                </c:pt>
                <c:pt idx="421">
                  <c:v>#N/A</c:v>
                </c:pt>
                <c:pt idx="423">
                  <c:v>#N/A</c:v>
                </c:pt>
                <c:pt idx="424">
                  <c:v>#N/A</c:v>
                </c:pt>
                <c:pt idx="426">
                  <c:v>#N/A</c:v>
                </c:pt>
                <c:pt idx="427">
                  <c:v>#N/A</c:v>
                </c:pt>
                <c:pt idx="429">
                  <c:v>#N/A</c:v>
                </c:pt>
                <c:pt idx="430">
                  <c:v>#N/A</c:v>
                </c:pt>
                <c:pt idx="432">
                  <c:v>#N/A</c:v>
                </c:pt>
                <c:pt idx="433">
                  <c:v>#N/A</c:v>
                </c:pt>
                <c:pt idx="435">
                  <c:v>#N/A</c:v>
                </c:pt>
                <c:pt idx="436">
                  <c:v>#N/A</c:v>
                </c:pt>
                <c:pt idx="438">
                  <c:v>#N/A</c:v>
                </c:pt>
                <c:pt idx="439">
                  <c:v>#N/A</c:v>
                </c:pt>
              </c:numCache>
            </c:numRef>
          </c:xVal>
          <c:yVal>
            <c:numRef>
              <c:f>'Grid template'!$N$175:$N$614</c:f>
              <c:numCache>
                <c:formatCode>0.000</c:formatCode>
                <c:ptCount val="440"/>
                <c:pt idx="0">
                  <c:v>#N/A</c:v>
                </c:pt>
                <c:pt idx="1">
                  <c:v>#N/A</c:v>
                </c:pt>
                <c:pt idx="3">
                  <c:v>#N/A</c:v>
                </c:pt>
                <c:pt idx="4">
                  <c:v>#N/A</c:v>
                </c:pt>
                <c:pt idx="6">
                  <c:v>#N/A</c:v>
                </c:pt>
                <c:pt idx="7">
                  <c:v>#N/A</c:v>
                </c:pt>
                <c:pt idx="9">
                  <c:v>#N/A</c:v>
                </c:pt>
                <c:pt idx="10">
                  <c:v>#N/A</c:v>
                </c:pt>
                <c:pt idx="12">
                  <c:v>#N/A</c:v>
                </c:pt>
                <c:pt idx="13">
                  <c:v>#N/A</c:v>
                </c:pt>
                <c:pt idx="15">
                  <c:v>#N/A</c:v>
                </c:pt>
                <c:pt idx="16">
                  <c:v>#N/A</c:v>
                </c:pt>
                <c:pt idx="18">
                  <c:v>#N/A</c:v>
                </c:pt>
                <c:pt idx="19">
                  <c:v>#N/A</c:v>
                </c:pt>
                <c:pt idx="21">
                  <c:v>#N/A</c:v>
                </c:pt>
                <c:pt idx="22">
                  <c:v>#N/A</c:v>
                </c:pt>
                <c:pt idx="24">
                  <c:v>#N/A</c:v>
                </c:pt>
                <c:pt idx="25">
                  <c:v>#N/A</c:v>
                </c:pt>
                <c:pt idx="27">
                  <c:v>#N/A</c:v>
                </c:pt>
                <c:pt idx="28">
                  <c:v>#N/A</c:v>
                </c:pt>
                <c:pt idx="30">
                  <c:v>#N/A</c:v>
                </c:pt>
                <c:pt idx="31">
                  <c:v>#N/A</c:v>
                </c:pt>
                <c:pt idx="33">
                  <c:v>#N/A</c:v>
                </c:pt>
                <c:pt idx="34">
                  <c:v>#N/A</c:v>
                </c:pt>
                <c:pt idx="36">
                  <c:v>#N/A</c:v>
                </c:pt>
                <c:pt idx="37">
                  <c:v>#N/A</c:v>
                </c:pt>
                <c:pt idx="39">
                  <c:v>#N/A</c:v>
                </c:pt>
                <c:pt idx="40">
                  <c:v>#N/A</c:v>
                </c:pt>
                <c:pt idx="42">
                  <c:v>#N/A</c:v>
                </c:pt>
                <c:pt idx="43">
                  <c:v>#N/A</c:v>
                </c:pt>
                <c:pt idx="45">
                  <c:v>#N/A</c:v>
                </c:pt>
                <c:pt idx="46">
                  <c:v>#N/A</c:v>
                </c:pt>
                <c:pt idx="48">
                  <c:v>#N/A</c:v>
                </c:pt>
                <c:pt idx="49">
                  <c:v>#N/A</c:v>
                </c:pt>
                <c:pt idx="51">
                  <c:v>#N/A</c:v>
                </c:pt>
                <c:pt idx="52">
                  <c:v>#N/A</c:v>
                </c:pt>
                <c:pt idx="54">
                  <c:v>#N/A</c:v>
                </c:pt>
                <c:pt idx="55">
                  <c:v>#N/A</c:v>
                </c:pt>
                <c:pt idx="57">
                  <c:v>#N/A</c:v>
                </c:pt>
                <c:pt idx="58">
                  <c:v>#N/A</c:v>
                </c:pt>
                <c:pt idx="60">
                  <c:v>#N/A</c:v>
                </c:pt>
                <c:pt idx="61">
                  <c:v>#N/A</c:v>
                </c:pt>
                <c:pt idx="63">
                  <c:v>#N/A</c:v>
                </c:pt>
                <c:pt idx="64">
                  <c:v>#N/A</c:v>
                </c:pt>
                <c:pt idx="66">
                  <c:v>#N/A</c:v>
                </c:pt>
                <c:pt idx="67">
                  <c:v>#N/A</c:v>
                </c:pt>
                <c:pt idx="69">
                  <c:v>#N/A</c:v>
                </c:pt>
                <c:pt idx="70">
                  <c:v>#N/A</c:v>
                </c:pt>
                <c:pt idx="72">
                  <c:v>#N/A</c:v>
                </c:pt>
                <c:pt idx="73">
                  <c:v>#N/A</c:v>
                </c:pt>
                <c:pt idx="75">
                  <c:v>#N/A</c:v>
                </c:pt>
                <c:pt idx="76">
                  <c:v>#N/A</c:v>
                </c:pt>
                <c:pt idx="78">
                  <c:v>#N/A</c:v>
                </c:pt>
                <c:pt idx="79">
                  <c:v>#N/A</c:v>
                </c:pt>
                <c:pt idx="81">
                  <c:v>#N/A</c:v>
                </c:pt>
                <c:pt idx="82">
                  <c:v>#N/A</c:v>
                </c:pt>
                <c:pt idx="84">
                  <c:v>#N/A</c:v>
                </c:pt>
                <c:pt idx="85">
                  <c:v>#N/A</c:v>
                </c:pt>
                <c:pt idx="87">
                  <c:v>#N/A</c:v>
                </c:pt>
                <c:pt idx="88">
                  <c:v>#N/A</c:v>
                </c:pt>
                <c:pt idx="90">
                  <c:v>#N/A</c:v>
                </c:pt>
                <c:pt idx="91">
                  <c:v>#N/A</c:v>
                </c:pt>
                <c:pt idx="93">
                  <c:v>#N/A</c:v>
                </c:pt>
                <c:pt idx="94">
                  <c:v>#N/A</c:v>
                </c:pt>
                <c:pt idx="96">
                  <c:v>#N/A</c:v>
                </c:pt>
                <c:pt idx="97">
                  <c:v>#N/A</c:v>
                </c:pt>
                <c:pt idx="99">
                  <c:v>#N/A</c:v>
                </c:pt>
                <c:pt idx="100">
                  <c:v>#N/A</c:v>
                </c:pt>
                <c:pt idx="102">
                  <c:v>#N/A</c:v>
                </c:pt>
                <c:pt idx="103">
                  <c:v>#N/A</c:v>
                </c:pt>
                <c:pt idx="105">
                  <c:v>#N/A</c:v>
                </c:pt>
                <c:pt idx="106">
                  <c:v>#N/A</c:v>
                </c:pt>
                <c:pt idx="108">
                  <c:v>#N/A</c:v>
                </c:pt>
                <c:pt idx="109">
                  <c:v>#N/A</c:v>
                </c:pt>
                <c:pt idx="111">
                  <c:v>#N/A</c:v>
                </c:pt>
                <c:pt idx="112">
                  <c:v>#N/A</c:v>
                </c:pt>
                <c:pt idx="114">
                  <c:v>#N/A</c:v>
                </c:pt>
                <c:pt idx="115">
                  <c:v>#N/A</c:v>
                </c:pt>
                <c:pt idx="117">
                  <c:v>#N/A</c:v>
                </c:pt>
                <c:pt idx="118">
                  <c:v>#N/A</c:v>
                </c:pt>
                <c:pt idx="120">
                  <c:v>#N/A</c:v>
                </c:pt>
                <c:pt idx="121">
                  <c:v>#N/A</c:v>
                </c:pt>
                <c:pt idx="123">
                  <c:v>#N/A</c:v>
                </c:pt>
                <c:pt idx="124">
                  <c:v>#N/A</c:v>
                </c:pt>
                <c:pt idx="126">
                  <c:v>#N/A</c:v>
                </c:pt>
                <c:pt idx="127">
                  <c:v>#N/A</c:v>
                </c:pt>
                <c:pt idx="129">
                  <c:v>#N/A</c:v>
                </c:pt>
                <c:pt idx="130">
                  <c:v>#N/A</c:v>
                </c:pt>
                <c:pt idx="132">
                  <c:v>#N/A</c:v>
                </c:pt>
                <c:pt idx="133">
                  <c:v>#N/A</c:v>
                </c:pt>
                <c:pt idx="135">
                  <c:v>#N/A</c:v>
                </c:pt>
                <c:pt idx="136">
                  <c:v>#N/A</c:v>
                </c:pt>
                <c:pt idx="138">
                  <c:v>#N/A</c:v>
                </c:pt>
                <c:pt idx="139">
                  <c:v>#N/A</c:v>
                </c:pt>
                <c:pt idx="141">
                  <c:v>#N/A</c:v>
                </c:pt>
                <c:pt idx="142">
                  <c:v>#N/A</c:v>
                </c:pt>
                <c:pt idx="144">
                  <c:v>#N/A</c:v>
                </c:pt>
                <c:pt idx="145">
                  <c:v>#N/A</c:v>
                </c:pt>
                <c:pt idx="147">
                  <c:v>#N/A</c:v>
                </c:pt>
                <c:pt idx="148">
                  <c:v>#N/A</c:v>
                </c:pt>
                <c:pt idx="150">
                  <c:v>#N/A</c:v>
                </c:pt>
                <c:pt idx="151">
                  <c:v>#N/A</c:v>
                </c:pt>
                <c:pt idx="153">
                  <c:v>#N/A</c:v>
                </c:pt>
                <c:pt idx="154">
                  <c:v>#N/A</c:v>
                </c:pt>
                <c:pt idx="156">
                  <c:v>#N/A</c:v>
                </c:pt>
                <c:pt idx="157">
                  <c:v>#N/A</c:v>
                </c:pt>
                <c:pt idx="159">
                  <c:v>#N/A</c:v>
                </c:pt>
                <c:pt idx="160">
                  <c:v>#N/A</c:v>
                </c:pt>
                <c:pt idx="162">
                  <c:v>#N/A</c:v>
                </c:pt>
                <c:pt idx="163">
                  <c:v>#N/A</c:v>
                </c:pt>
                <c:pt idx="165">
                  <c:v>#N/A</c:v>
                </c:pt>
                <c:pt idx="166">
                  <c:v>#N/A</c:v>
                </c:pt>
                <c:pt idx="168">
                  <c:v>#N/A</c:v>
                </c:pt>
                <c:pt idx="169">
                  <c:v>#N/A</c:v>
                </c:pt>
                <c:pt idx="171">
                  <c:v>#N/A</c:v>
                </c:pt>
                <c:pt idx="172">
                  <c:v>#N/A</c:v>
                </c:pt>
                <c:pt idx="174">
                  <c:v>#N/A</c:v>
                </c:pt>
                <c:pt idx="175">
                  <c:v>#N/A</c:v>
                </c:pt>
                <c:pt idx="177">
                  <c:v>#N/A</c:v>
                </c:pt>
                <c:pt idx="178">
                  <c:v>#N/A</c:v>
                </c:pt>
                <c:pt idx="180">
                  <c:v>#N/A</c:v>
                </c:pt>
                <c:pt idx="181">
                  <c:v>#N/A</c:v>
                </c:pt>
                <c:pt idx="183">
                  <c:v>#N/A</c:v>
                </c:pt>
                <c:pt idx="184">
                  <c:v>#N/A</c:v>
                </c:pt>
                <c:pt idx="186">
                  <c:v>#N/A</c:v>
                </c:pt>
                <c:pt idx="187">
                  <c:v>#N/A</c:v>
                </c:pt>
                <c:pt idx="189">
                  <c:v>#N/A</c:v>
                </c:pt>
                <c:pt idx="190">
                  <c:v>#N/A</c:v>
                </c:pt>
                <c:pt idx="192">
                  <c:v>#N/A</c:v>
                </c:pt>
                <c:pt idx="193">
                  <c:v>#N/A</c:v>
                </c:pt>
                <c:pt idx="195">
                  <c:v>#N/A</c:v>
                </c:pt>
                <c:pt idx="196">
                  <c:v>#N/A</c:v>
                </c:pt>
                <c:pt idx="198">
                  <c:v>#N/A</c:v>
                </c:pt>
                <c:pt idx="199">
                  <c:v>#N/A</c:v>
                </c:pt>
                <c:pt idx="201">
                  <c:v>#N/A</c:v>
                </c:pt>
                <c:pt idx="202">
                  <c:v>#N/A</c:v>
                </c:pt>
                <c:pt idx="204">
                  <c:v>#N/A</c:v>
                </c:pt>
                <c:pt idx="205">
                  <c:v>#N/A</c:v>
                </c:pt>
                <c:pt idx="207">
                  <c:v>#N/A</c:v>
                </c:pt>
                <c:pt idx="208">
                  <c:v>#N/A</c:v>
                </c:pt>
                <c:pt idx="210">
                  <c:v>#N/A</c:v>
                </c:pt>
                <c:pt idx="211">
                  <c:v>#N/A</c:v>
                </c:pt>
                <c:pt idx="213">
                  <c:v>#N/A</c:v>
                </c:pt>
                <c:pt idx="214">
                  <c:v>#N/A</c:v>
                </c:pt>
                <c:pt idx="216">
                  <c:v>#N/A</c:v>
                </c:pt>
                <c:pt idx="217">
                  <c:v>#N/A</c:v>
                </c:pt>
                <c:pt idx="219">
                  <c:v>#N/A</c:v>
                </c:pt>
                <c:pt idx="220">
                  <c:v>#N/A</c:v>
                </c:pt>
                <c:pt idx="222">
                  <c:v>#N/A</c:v>
                </c:pt>
                <c:pt idx="223">
                  <c:v>#N/A</c:v>
                </c:pt>
                <c:pt idx="225">
                  <c:v>#N/A</c:v>
                </c:pt>
                <c:pt idx="226">
                  <c:v>#N/A</c:v>
                </c:pt>
                <c:pt idx="228">
                  <c:v>#N/A</c:v>
                </c:pt>
                <c:pt idx="229">
                  <c:v>#N/A</c:v>
                </c:pt>
                <c:pt idx="231">
                  <c:v>#N/A</c:v>
                </c:pt>
                <c:pt idx="232">
                  <c:v>#N/A</c:v>
                </c:pt>
                <c:pt idx="234">
                  <c:v>#N/A</c:v>
                </c:pt>
                <c:pt idx="235">
                  <c:v>#N/A</c:v>
                </c:pt>
                <c:pt idx="237">
                  <c:v>#N/A</c:v>
                </c:pt>
                <c:pt idx="238">
                  <c:v>#N/A</c:v>
                </c:pt>
                <c:pt idx="240">
                  <c:v>#N/A</c:v>
                </c:pt>
                <c:pt idx="241">
                  <c:v>#N/A</c:v>
                </c:pt>
                <c:pt idx="243">
                  <c:v>#N/A</c:v>
                </c:pt>
                <c:pt idx="244">
                  <c:v>#N/A</c:v>
                </c:pt>
                <c:pt idx="246">
                  <c:v>#N/A</c:v>
                </c:pt>
                <c:pt idx="247">
                  <c:v>#N/A</c:v>
                </c:pt>
                <c:pt idx="249">
                  <c:v>#N/A</c:v>
                </c:pt>
                <c:pt idx="250">
                  <c:v>#N/A</c:v>
                </c:pt>
                <c:pt idx="252">
                  <c:v>#N/A</c:v>
                </c:pt>
                <c:pt idx="253">
                  <c:v>#N/A</c:v>
                </c:pt>
                <c:pt idx="255">
                  <c:v>#N/A</c:v>
                </c:pt>
                <c:pt idx="256">
                  <c:v>#N/A</c:v>
                </c:pt>
                <c:pt idx="258">
                  <c:v>#N/A</c:v>
                </c:pt>
                <c:pt idx="259">
                  <c:v>#N/A</c:v>
                </c:pt>
                <c:pt idx="261">
                  <c:v>#N/A</c:v>
                </c:pt>
                <c:pt idx="262">
                  <c:v>#N/A</c:v>
                </c:pt>
                <c:pt idx="264">
                  <c:v>#N/A</c:v>
                </c:pt>
                <c:pt idx="265">
                  <c:v>#N/A</c:v>
                </c:pt>
                <c:pt idx="267">
                  <c:v>#N/A</c:v>
                </c:pt>
                <c:pt idx="268">
                  <c:v>#N/A</c:v>
                </c:pt>
                <c:pt idx="270">
                  <c:v>#N/A</c:v>
                </c:pt>
                <c:pt idx="271">
                  <c:v>#N/A</c:v>
                </c:pt>
                <c:pt idx="273">
                  <c:v>#N/A</c:v>
                </c:pt>
                <c:pt idx="274">
                  <c:v>#N/A</c:v>
                </c:pt>
                <c:pt idx="276">
                  <c:v>#N/A</c:v>
                </c:pt>
                <c:pt idx="277">
                  <c:v>#N/A</c:v>
                </c:pt>
                <c:pt idx="279">
                  <c:v>#N/A</c:v>
                </c:pt>
                <c:pt idx="280">
                  <c:v>#N/A</c:v>
                </c:pt>
                <c:pt idx="282">
                  <c:v>#N/A</c:v>
                </c:pt>
                <c:pt idx="283">
                  <c:v>#N/A</c:v>
                </c:pt>
                <c:pt idx="285">
                  <c:v>#N/A</c:v>
                </c:pt>
                <c:pt idx="286">
                  <c:v>#N/A</c:v>
                </c:pt>
                <c:pt idx="288">
                  <c:v>#N/A</c:v>
                </c:pt>
                <c:pt idx="289">
                  <c:v>#N/A</c:v>
                </c:pt>
                <c:pt idx="291">
                  <c:v>#N/A</c:v>
                </c:pt>
                <c:pt idx="292">
                  <c:v>#N/A</c:v>
                </c:pt>
                <c:pt idx="294">
                  <c:v>#N/A</c:v>
                </c:pt>
                <c:pt idx="295">
                  <c:v>#N/A</c:v>
                </c:pt>
                <c:pt idx="297">
                  <c:v>#N/A</c:v>
                </c:pt>
                <c:pt idx="298">
                  <c:v>#N/A</c:v>
                </c:pt>
                <c:pt idx="300">
                  <c:v>#N/A</c:v>
                </c:pt>
                <c:pt idx="301">
                  <c:v>#N/A</c:v>
                </c:pt>
                <c:pt idx="303">
                  <c:v>#N/A</c:v>
                </c:pt>
                <c:pt idx="304">
                  <c:v>#N/A</c:v>
                </c:pt>
                <c:pt idx="306">
                  <c:v>#N/A</c:v>
                </c:pt>
                <c:pt idx="307">
                  <c:v>#N/A</c:v>
                </c:pt>
                <c:pt idx="309">
                  <c:v>#N/A</c:v>
                </c:pt>
                <c:pt idx="310">
                  <c:v>#N/A</c:v>
                </c:pt>
                <c:pt idx="312">
                  <c:v>#N/A</c:v>
                </c:pt>
                <c:pt idx="313">
                  <c:v>#N/A</c:v>
                </c:pt>
                <c:pt idx="315">
                  <c:v>#N/A</c:v>
                </c:pt>
                <c:pt idx="316">
                  <c:v>#N/A</c:v>
                </c:pt>
                <c:pt idx="318">
                  <c:v>#N/A</c:v>
                </c:pt>
                <c:pt idx="319">
                  <c:v>#N/A</c:v>
                </c:pt>
                <c:pt idx="321">
                  <c:v>#N/A</c:v>
                </c:pt>
                <c:pt idx="322">
                  <c:v>#N/A</c:v>
                </c:pt>
                <c:pt idx="324">
                  <c:v>#N/A</c:v>
                </c:pt>
                <c:pt idx="325">
                  <c:v>#N/A</c:v>
                </c:pt>
                <c:pt idx="327">
                  <c:v>#N/A</c:v>
                </c:pt>
                <c:pt idx="328">
                  <c:v>#N/A</c:v>
                </c:pt>
                <c:pt idx="330">
                  <c:v>#N/A</c:v>
                </c:pt>
                <c:pt idx="331">
                  <c:v>#N/A</c:v>
                </c:pt>
                <c:pt idx="333">
                  <c:v>#N/A</c:v>
                </c:pt>
                <c:pt idx="334">
                  <c:v>#N/A</c:v>
                </c:pt>
                <c:pt idx="336">
                  <c:v>#N/A</c:v>
                </c:pt>
                <c:pt idx="337">
                  <c:v>#N/A</c:v>
                </c:pt>
                <c:pt idx="339">
                  <c:v>#N/A</c:v>
                </c:pt>
                <c:pt idx="340">
                  <c:v>#N/A</c:v>
                </c:pt>
                <c:pt idx="342">
                  <c:v>#N/A</c:v>
                </c:pt>
                <c:pt idx="343">
                  <c:v>#N/A</c:v>
                </c:pt>
                <c:pt idx="345">
                  <c:v>#N/A</c:v>
                </c:pt>
                <c:pt idx="346">
                  <c:v>#N/A</c:v>
                </c:pt>
                <c:pt idx="348">
                  <c:v>#N/A</c:v>
                </c:pt>
                <c:pt idx="349">
                  <c:v>#N/A</c:v>
                </c:pt>
                <c:pt idx="351">
                  <c:v>#N/A</c:v>
                </c:pt>
                <c:pt idx="352">
                  <c:v>#N/A</c:v>
                </c:pt>
                <c:pt idx="354">
                  <c:v>#N/A</c:v>
                </c:pt>
                <c:pt idx="355">
                  <c:v>#N/A</c:v>
                </c:pt>
                <c:pt idx="357">
                  <c:v>#N/A</c:v>
                </c:pt>
                <c:pt idx="358">
                  <c:v>#N/A</c:v>
                </c:pt>
                <c:pt idx="360">
                  <c:v>#N/A</c:v>
                </c:pt>
                <c:pt idx="361">
                  <c:v>#N/A</c:v>
                </c:pt>
                <c:pt idx="363">
                  <c:v>#N/A</c:v>
                </c:pt>
                <c:pt idx="364">
                  <c:v>#N/A</c:v>
                </c:pt>
                <c:pt idx="366">
                  <c:v>#N/A</c:v>
                </c:pt>
                <c:pt idx="367">
                  <c:v>#N/A</c:v>
                </c:pt>
                <c:pt idx="369">
                  <c:v>#N/A</c:v>
                </c:pt>
                <c:pt idx="370">
                  <c:v>#N/A</c:v>
                </c:pt>
                <c:pt idx="372">
                  <c:v>#N/A</c:v>
                </c:pt>
                <c:pt idx="373">
                  <c:v>#N/A</c:v>
                </c:pt>
                <c:pt idx="375">
                  <c:v>#N/A</c:v>
                </c:pt>
                <c:pt idx="376">
                  <c:v>#N/A</c:v>
                </c:pt>
                <c:pt idx="378">
                  <c:v>#N/A</c:v>
                </c:pt>
                <c:pt idx="379">
                  <c:v>#N/A</c:v>
                </c:pt>
                <c:pt idx="381">
                  <c:v>#N/A</c:v>
                </c:pt>
                <c:pt idx="382">
                  <c:v>#N/A</c:v>
                </c:pt>
                <c:pt idx="384">
                  <c:v>#N/A</c:v>
                </c:pt>
                <c:pt idx="385">
                  <c:v>#N/A</c:v>
                </c:pt>
                <c:pt idx="387">
                  <c:v>#N/A</c:v>
                </c:pt>
                <c:pt idx="388">
                  <c:v>#N/A</c:v>
                </c:pt>
                <c:pt idx="390">
                  <c:v>#N/A</c:v>
                </c:pt>
                <c:pt idx="391">
                  <c:v>#N/A</c:v>
                </c:pt>
                <c:pt idx="393">
                  <c:v>#N/A</c:v>
                </c:pt>
                <c:pt idx="394">
                  <c:v>#N/A</c:v>
                </c:pt>
                <c:pt idx="396">
                  <c:v>#N/A</c:v>
                </c:pt>
                <c:pt idx="397">
                  <c:v>#N/A</c:v>
                </c:pt>
                <c:pt idx="399">
                  <c:v>#N/A</c:v>
                </c:pt>
                <c:pt idx="400">
                  <c:v>#N/A</c:v>
                </c:pt>
                <c:pt idx="402">
                  <c:v>#N/A</c:v>
                </c:pt>
                <c:pt idx="403">
                  <c:v>#N/A</c:v>
                </c:pt>
                <c:pt idx="405">
                  <c:v>#N/A</c:v>
                </c:pt>
                <c:pt idx="406">
                  <c:v>#N/A</c:v>
                </c:pt>
                <c:pt idx="408">
                  <c:v>#N/A</c:v>
                </c:pt>
                <c:pt idx="409">
                  <c:v>#N/A</c:v>
                </c:pt>
                <c:pt idx="411">
                  <c:v>#N/A</c:v>
                </c:pt>
                <c:pt idx="412">
                  <c:v>#N/A</c:v>
                </c:pt>
                <c:pt idx="414">
                  <c:v>#N/A</c:v>
                </c:pt>
                <c:pt idx="415">
                  <c:v>#N/A</c:v>
                </c:pt>
                <c:pt idx="417">
                  <c:v>#N/A</c:v>
                </c:pt>
                <c:pt idx="418">
                  <c:v>#N/A</c:v>
                </c:pt>
                <c:pt idx="420">
                  <c:v>#N/A</c:v>
                </c:pt>
                <c:pt idx="421">
                  <c:v>#N/A</c:v>
                </c:pt>
                <c:pt idx="423">
                  <c:v>#N/A</c:v>
                </c:pt>
                <c:pt idx="424">
                  <c:v>#N/A</c:v>
                </c:pt>
                <c:pt idx="426">
                  <c:v>#N/A</c:v>
                </c:pt>
                <c:pt idx="427">
                  <c:v>#N/A</c:v>
                </c:pt>
                <c:pt idx="429">
                  <c:v>#N/A</c:v>
                </c:pt>
                <c:pt idx="430">
                  <c:v>#N/A</c:v>
                </c:pt>
                <c:pt idx="432">
                  <c:v>#N/A</c:v>
                </c:pt>
                <c:pt idx="433">
                  <c:v>#N/A</c:v>
                </c:pt>
                <c:pt idx="435">
                  <c:v>#N/A</c:v>
                </c:pt>
                <c:pt idx="436">
                  <c:v>#N/A</c:v>
                </c:pt>
                <c:pt idx="438">
                  <c:v>#N/A</c:v>
                </c:pt>
                <c:pt idx="439">
                  <c:v>#N/A</c:v>
                </c:pt>
              </c:numCache>
            </c:numRef>
          </c:yVal>
          <c:smooth val="0"/>
          <c:extLst>
            <c:ext xmlns:c16="http://schemas.microsoft.com/office/drawing/2014/chart" uri="{C3380CC4-5D6E-409C-BE32-E72D297353CC}">
              <c16:uniqueId val="{00000006-82AF-3742-BD05-3CCB2C329EBA}"/>
            </c:ext>
          </c:extLst>
        </c:ser>
        <c:ser>
          <c:idx val="7"/>
          <c:order val="5"/>
          <c:tx>
            <c:strRef>
              <c:f>'Grid template'!$O$173</c:f>
              <c:strCache>
                <c:ptCount val="1"/>
                <c:pt idx="0">
                  <c:v>2% grid diamond</c:v>
                </c:pt>
              </c:strCache>
            </c:strRef>
          </c:tx>
          <c:spPr>
            <a:ln w="3175">
              <a:solidFill>
                <a:schemeClr val="bg1">
                  <a:lumMod val="65000"/>
                </a:schemeClr>
              </a:solidFill>
            </a:ln>
          </c:spPr>
          <c:marker>
            <c:symbol val="none"/>
          </c:marker>
          <c:xVal>
            <c:numRef>
              <c:f>'Grid template'!$O$175:$O$1058</c:f>
              <c:numCache>
                <c:formatCode>0.000</c:formatCode>
                <c:ptCount val="884"/>
                <c:pt idx="0">
                  <c:v>#N/A</c:v>
                </c:pt>
                <c:pt idx="1">
                  <c:v>#N/A</c:v>
                </c:pt>
                <c:pt idx="3">
                  <c:v>#N/A</c:v>
                </c:pt>
                <c:pt idx="4">
                  <c:v>#N/A</c:v>
                </c:pt>
                <c:pt idx="6">
                  <c:v>#N/A</c:v>
                </c:pt>
                <c:pt idx="7">
                  <c:v>#N/A</c:v>
                </c:pt>
                <c:pt idx="9">
                  <c:v>#N/A</c:v>
                </c:pt>
                <c:pt idx="10">
                  <c:v>#N/A</c:v>
                </c:pt>
                <c:pt idx="12">
                  <c:v>#N/A</c:v>
                </c:pt>
                <c:pt idx="13">
                  <c:v>#N/A</c:v>
                </c:pt>
                <c:pt idx="15">
                  <c:v>#N/A</c:v>
                </c:pt>
                <c:pt idx="16">
                  <c:v>#N/A</c:v>
                </c:pt>
                <c:pt idx="18">
                  <c:v>#N/A</c:v>
                </c:pt>
                <c:pt idx="19">
                  <c:v>#N/A</c:v>
                </c:pt>
                <c:pt idx="21">
                  <c:v>#N/A</c:v>
                </c:pt>
                <c:pt idx="22">
                  <c:v>#N/A</c:v>
                </c:pt>
                <c:pt idx="24">
                  <c:v>#N/A</c:v>
                </c:pt>
                <c:pt idx="25">
                  <c:v>#N/A</c:v>
                </c:pt>
                <c:pt idx="27">
                  <c:v>#N/A</c:v>
                </c:pt>
                <c:pt idx="28">
                  <c:v>#N/A</c:v>
                </c:pt>
                <c:pt idx="30">
                  <c:v>#N/A</c:v>
                </c:pt>
                <c:pt idx="31">
                  <c:v>#N/A</c:v>
                </c:pt>
                <c:pt idx="33">
                  <c:v>#N/A</c:v>
                </c:pt>
                <c:pt idx="34">
                  <c:v>#N/A</c:v>
                </c:pt>
                <c:pt idx="36">
                  <c:v>#N/A</c:v>
                </c:pt>
                <c:pt idx="37">
                  <c:v>#N/A</c:v>
                </c:pt>
                <c:pt idx="39">
                  <c:v>#N/A</c:v>
                </c:pt>
                <c:pt idx="40">
                  <c:v>#N/A</c:v>
                </c:pt>
                <c:pt idx="42">
                  <c:v>#N/A</c:v>
                </c:pt>
                <c:pt idx="43">
                  <c:v>#N/A</c:v>
                </c:pt>
                <c:pt idx="45">
                  <c:v>#N/A</c:v>
                </c:pt>
                <c:pt idx="46">
                  <c:v>#N/A</c:v>
                </c:pt>
                <c:pt idx="48">
                  <c:v>#N/A</c:v>
                </c:pt>
                <c:pt idx="49">
                  <c:v>#N/A</c:v>
                </c:pt>
                <c:pt idx="51">
                  <c:v>#N/A</c:v>
                </c:pt>
                <c:pt idx="52">
                  <c:v>#N/A</c:v>
                </c:pt>
                <c:pt idx="54">
                  <c:v>#N/A</c:v>
                </c:pt>
                <c:pt idx="55">
                  <c:v>#N/A</c:v>
                </c:pt>
                <c:pt idx="57">
                  <c:v>#N/A</c:v>
                </c:pt>
                <c:pt idx="58">
                  <c:v>#N/A</c:v>
                </c:pt>
                <c:pt idx="60">
                  <c:v>#N/A</c:v>
                </c:pt>
                <c:pt idx="61">
                  <c:v>#N/A</c:v>
                </c:pt>
                <c:pt idx="63">
                  <c:v>#N/A</c:v>
                </c:pt>
                <c:pt idx="64">
                  <c:v>#N/A</c:v>
                </c:pt>
                <c:pt idx="66">
                  <c:v>#N/A</c:v>
                </c:pt>
                <c:pt idx="67">
                  <c:v>#N/A</c:v>
                </c:pt>
                <c:pt idx="69">
                  <c:v>#N/A</c:v>
                </c:pt>
                <c:pt idx="70">
                  <c:v>#N/A</c:v>
                </c:pt>
                <c:pt idx="72">
                  <c:v>#N/A</c:v>
                </c:pt>
                <c:pt idx="73">
                  <c:v>#N/A</c:v>
                </c:pt>
                <c:pt idx="75">
                  <c:v>#N/A</c:v>
                </c:pt>
                <c:pt idx="76">
                  <c:v>#N/A</c:v>
                </c:pt>
                <c:pt idx="78">
                  <c:v>#N/A</c:v>
                </c:pt>
                <c:pt idx="79">
                  <c:v>#N/A</c:v>
                </c:pt>
                <c:pt idx="81">
                  <c:v>#N/A</c:v>
                </c:pt>
                <c:pt idx="82">
                  <c:v>#N/A</c:v>
                </c:pt>
                <c:pt idx="84">
                  <c:v>#N/A</c:v>
                </c:pt>
                <c:pt idx="85">
                  <c:v>#N/A</c:v>
                </c:pt>
                <c:pt idx="87">
                  <c:v>#N/A</c:v>
                </c:pt>
                <c:pt idx="88">
                  <c:v>#N/A</c:v>
                </c:pt>
                <c:pt idx="90">
                  <c:v>#N/A</c:v>
                </c:pt>
                <c:pt idx="91">
                  <c:v>#N/A</c:v>
                </c:pt>
                <c:pt idx="93">
                  <c:v>#N/A</c:v>
                </c:pt>
                <c:pt idx="94">
                  <c:v>#N/A</c:v>
                </c:pt>
                <c:pt idx="96">
                  <c:v>#N/A</c:v>
                </c:pt>
                <c:pt idx="97">
                  <c:v>#N/A</c:v>
                </c:pt>
                <c:pt idx="99">
                  <c:v>#N/A</c:v>
                </c:pt>
                <c:pt idx="100">
                  <c:v>#N/A</c:v>
                </c:pt>
                <c:pt idx="102">
                  <c:v>#N/A</c:v>
                </c:pt>
                <c:pt idx="103">
                  <c:v>#N/A</c:v>
                </c:pt>
                <c:pt idx="105">
                  <c:v>#N/A</c:v>
                </c:pt>
                <c:pt idx="106">
                  <c:v>#N/A</c:v>
                </c:pt>
                <c:pt idx="108">
                  <c:v>#N/A</c:v>
                </c:pt>
                <c:pt idx="109">
                  <c:v>#N/A</c:v>
                </c:pt>
                <c:pt idx="111">
                  <c:v>#N/A</c:v>
                </c:pt>
                <c:pt idx="112">
                  <c:v>#N/A</c:v>
                </c:pt>
                <c:pt idx="114">
                  <c:v>#N/A</c:v>
                </c:pt>
                <c:pt idx="115">
                  <c:v>#N/A</c:v>
                </c:pt>
                <c:pt idx="117">
                  <c:v>#N/A</c:v>
                </c:pt>
                <c:pt idx="118">
                  <c:v>#N/A</c:v>
                </c:pt>
                <c:pt idx="120">
                  <c:v>#N/A</c:v>
                </c:pt>
                <c:pt idx="121">
                  <c:v>#N/A</c:v>
                </c:pt>
                <c:pt idx="123">
                  <c:v>#N/A</c:v>
                </c:pt>
                <c:pt idx="124">
                  <c:v>#N/A</c:v>
                </c:pt>
                <c:pt idx="126">
                  <c:v>#N/A</c:v>
                </c:pt>
                <c:pt idx="127">
                  <c:v>#N/A</c:v>
                </c:pt>
                <c:pt idx="129">
                  <c:v>#N/A</c:v>
                </c:pt>
                <c:pt idx="130">
                  <c:v>#N/A</c:v>
                </c:pt>
                <c:pt idx="132">
                  <c:v>#N/A</c:v>
                </c:pt>
                <c:pt idx="133">
                  <c:v>#N/A</c:v>
                </c:pt>
                <c:pt idx="135">
                  <c:v>#N/A</c:v>
                </c:pt>
                <c:pt idx="136">
                  <c:v>#N/A</c:v>
                </c:pt>
                <c:pt idx="138">
                  <c:v>#N/A</c:v>
                </c:pt>
                <c:pt idx="139">
                  <c:v>#N/A</c:v>
                </c:pt>
                <c:pt idx="141">
                  <c:v>#N/A</c:v>
                </c:pt>
                <c:pt idx="142">
                  <c:v>#N/A</c:v>
                </c:pt>
                <c:pt idx="144">
                  <c:v>#N/A</c:v>
                </c:pt>
                <c:pt idx="145">
                  <c:v>#N/A</c:v>
                </c:pt>
                <c:pt idx="147">
                  <c:v>#N/A</c:v>
                </c:pt>
                <c:pt idx="148">
                  <c:v>#N/A</c:v>
                </c:pt>
                <c:pt idx="150">
                  <c:v>#N/A</c:v>
                </c:pt>
                <c:pt idx="151">
                  <c:v>#N/A</c:v>
                </c:pt>
                <c:pt idx="153">
                  <c:v>#N/A</c:v>
                </c:pt>
                <c:pt idx="154">
                  <c:v>#N/A</c:v>
                </c:pt>
                <c:pt idx="156">
                  <c:v>#N/A</c:v>
                </c:pt>
                <c:pt idx="157">
                  <c:v>#N/A</c:v>
                </c:pt>
                <c:pt idx="159">
                  <c:v>#N/A</c:v>
                </c:pt>
                <c:pt idx="160">
                  <c:v>#N/A</c:v>
                </c:pt>
                <c:pt idx="162">
                  <c:v>#N/A</c:v>
                </c:pt>
                <c:pt idx="163">
                  <c:v>#N/A</c:v>
                </c:pt>
                <c:pt idx="165">
                  <c:v>#N/A</c:v>
                </c:pt>
                <c:pt idx="166">
                  <c:v>#N/A</c:v>
                </c:pt>
                <c:pt idx="168">
                  <c:v>#N/A</c:v>
                </c:pt>
                <c:pt idx="169">
                  <c:v>#N/A</c:v>
                </c:pt>
                <c:pt idx="171">
                  <c:v>#N/A</c:v>
                </c:pt>
                <c:pt idx="172">
                  <c:v>#N/A</c:v>
                </c:pt>
                <c:pt idx="174">
                  <c:v>#N/A</c:v>
                </c:pt>
                <c:pt idx="175">
                  <c:v>#N/A</c:v>
                </c:pt>
                <c:pt idx="177">
                  <c:v>#N/A</c:v>
                </c:pt>
                <c:pt idx="178">
                  <c:v>#N/A</c:v>
                </c:pt>
                <c:pt idx="180">
                  <c:v>#N/A</c:v>
                </c:pt>
                <c:pt idx="181">
                  <c:v>#N/A</c:v>
                </c:pt>
                <c:pt idx="183">
                  <c:v>#N/A</c:v>
                </c:pt>
                <c:pt idx="184">
                  <c:v>#N/A</c:v>
                </c:pt>
                <c:pt idx="186">
                  <c:v>#N/A</c:v>
                </c:pt>
                <c:pt idx="187">
                  <c:v>#N/A</c:v>
                </c:pt>
                <c:pt idx="189">
                  <c:v>#N/A</c:v>
                </c:pt>
                <c:pt idx="190">
                  <c:v>#N/A</c:v>
                </c:pt>
                <c:pt idx="192">
                  <c:v>#N/A</c:v>
                </c:pt>
                <c:pt idx="193">
                  <c:v>#N/A</c:v>
                </c:pt>
                <c:pt idx="195">
                  <c:v>#N/A</c:v>
                </c:pt>
                <c:pt idx="196">
                  <c:v>#N/A</c:v>
                </c:pt>
                <c:pt idx="198">
                  <c:v>#N/A</c:v>
                </c:pt>
                <c:pt idx="199">
                  <c:v>#N/A</c:v>
                </c:pt>
                <c:pt idx="201">
                  <c:v>#N/A</c:v>
                </c:pt>
                <c:pt idx="202">
                  <c:v>#N/A</c:v>
                </c:pt>
                <c:pt idx="204">
                  <c:v>#N/A</c:v>
                </c:pt>
                <c:pt idx="205">
                  <c:v>#N/A</c:v>
                </c:pt>
                <c:pt idx="207">
                  <c:v>#N/A</c:v>
                </c:pt>
                <c:pt idx="208">
                  <c:v>#N/A</c:v>
                </c:pt>
                <c:pt idx="210">
                  <c:v>#N/A</c:v>
                </c:pt>
                <c:pt idx="211">
                  <c:v>#N/A</c:v>
                </c:pt>
                <c:pt idx="213">
                  <c:v>#N/A</c:v>
                </c:pt>
                <c:pt idx="214">
                  <c:v>#N/A</c:v>
                </c:pt>
                <c:pt idx="216">
                  <c:v>#N/A</c:v>
                </c:pt>
                <c:pt idx="217">
                  <c:v>#N/A</c:v>
                </c:pt>
                <c:pt idx="219">
                  <c:v>#N/A</c:v>
                </c:pt>
                <c:pt idx="220">
                  <c:v>#N/A</c:v>
                </c:pt>
                <c:pt idx="222">
                  <c:v>#N/A</c:v>
                </c:pt>
                <c:pt idx="223">
                  <c:v>#N/A</c:v>
                </c:pt>
                <c:pt idx="225">
                  <c:v>#N/A</c:v>
                </c:pt>
                <c:pt idx="226">
                  <c:v>#N/A</c:v>
                </c:pt>
                <c:pt idx="228">
                  <c:v>#N/A</c:v>
                </c:pt>
                <c:pt idx="229">
                  <c:v>#N/A</c:v>
                </c:pt>
                <c:pt idx="231">
                  <c:v>#N/A</c:v>
                </c:pt>
                <c:pt idx="232">
                  <c:v>#N/A</c:v>
                </c:pt>
                <c:pt idx="234">
                  <c:v>#N/A</c:v>
                </c:pt>
                <c:pt idx="235">
                  <c:v>#N/A</c:v>
                </c:pt>
                <c:pt idx="237">
                  <c:v>#N/A</c:v>
                </c:pt>
                <c:pt idx="238">
                  <c:v>#N/A</c:v>
                </c:pt>
                <c:pt idx="240">
                  <c:v>#N/A</c:v>
                </c:pt>
                <c:pt idx="241">
                  <c:v>#N/A</c:v>
                </c:pt>
                <c:pt idx="243">
                  <c:v>#N/A</c:v>
                </c:pt>
                <c:pt idx="244">
                  <c:v>#N/A</c:v>
                </c:pt>
                <c:pt idx="246">
                  <c:v>#N/A</c:v>
                </c:pt>
                <c:pt idx="247">
                  <c:v>#N/A</c:v>
                </c:pt>
                <c:pt idx="249">
                  <c:v>#N/A</c:v>
                </c:pt>
                <c:pt idx="250">
                  <c:v>#N/A</c:v>
                </c:pt>
                <c:pt idx="252">
                  <c:v>#N/A</c:v>
                </c:pt>
                <c:pt idx="253">
                  <c:v>#N/A</c:v>
                </c:pt>
                <c:pt idx="255">
                  <c:v>#N/A</c:v>
                </c:pt>
                <c:pt idx="256">
                  <c:v>#N/A</c:v>
                </c:pt>
                <c:pt idx="258">
                  <c:v>#N/A</c:v>
                </c:pt>
                <c:pt idx="259">
                  <c:v>#N/A</c:v>
                </c:pt>
                <c:pt idx="261">
                  <c:v>#N/A</c:v>
                </c:pt>
                <c:pt idx="262">
                  <c:v>#N/A</c:v>
                </c:pt>
                <c:pt idx="264">
                  <c:v>#N/A</c:v>
                </c:pt>
                <c:pt idx="265">
                  <c:v>#N/A</c:v>
                </c:pt>
                <c:pt idx="267">
                  <c:v>#N/A</c:v>
                </c:pt>
                <c:pt idx="268">
                  <c:v>#N/A</c:v>
                </c:pt>
                <c:pt idx="270">
                  <c:v>#N/A</c:v>
                </c:pt>
                <c:pt idx="271">
                  <c:v>#N/A</c:v>
                </c:pt>
                <c:pt idx="273">
                  <c:v>#N/A</c:v>
                </c:pt>
                <c:pt idx="274">
                  <c:v>#N/A</c:v>
                </c:pt>
                <c:pt idx="276">
                  <c:v>#N/A</c:v>
                </c:pt>
                <c:pt idx="277">
                  <c:v>#N/A</c:v>
                </c:pt>
                <c:pt idx="279">
                  <c:v>#N/A</c:v>
                </c:pt>
                <c:pt idx="280">
                  <c:v>#N/A</c:v>
                </c:pt>
                <c:pt idx="282">
                  <c:v>#N/A</c:v>
                </c:pt>
                <c:pt idx="283">
                  <c:v>#N/A</c:v>
                </c:pt>
                <c:pt idx="285">
                  <c:v>#N/A</c:v>
                </c:pt>
                <c:pt idx="286">
                  <c:v>#N/A</c:v>
                </c:pt>
                <c:pt idx="288">
                  <c:v>#N/A</c:v>
                </c:pt>
                <c:pt idx="289">
                  <c:v>#N/A</c:v>
                </c:pt>
                <c:pt idx="291">
                  <c:v>#N/A</c:v>
                </c:pt>
                <c:pt idx="292">
                  <c:v>#N/A</c:v>
                </c:pt>
                <c:pt idx="294">
                  <c:v>#N/A</c:v>
                </c:pt>
                <c:pt idx="295">
                  <c:v>#N/A</c:v>
                </c:pt>
                <c:pt idx="297">
                  <c:v>#N/A</c:v>
                </c:pt>
                <c:pt idx="298">
                  <c:v>#N/A</c:v>
                </c:pt>
                <c:pt idx="300">
                  <c:v>#N/A</c:v>
                </c:pt>
                <c:pt idx="301">
                  <c:v>#N/A</c:v>
                </c:pt>
                <c:pt idx="303">
                  <c:v>#N/A</c:v>
                </c:pt>
                <c:pt idx="304">
                  <c:v>#N/A</c:v>
                </c:pt>
                <c:pt idx="306">
                  <c:v>#N/A</c:v>
                </c:pt>
                <c:pt idx="307">
                  <c:v>#N/A</c:v>
                </c:pt>
                <c:pt idx="309">
                  <c:v>#N/A</c:v>
                </c:pt>
                <c:pt idx="310">
                  <c:v>#N/A</c:v>
                </c:pt>
                <c:pt idx="312">
                  <c:v>#N/A</c:v>
                </c:pt>
                <c:pt idx="313">
                  <c:v>#N/A</c:v>
                </c:pt>
                <c:pt idx="315">
                  <c:v>#N/A</c:v>
                </c:pt>
                <c:pt idx="316">
                  <c:v>#N/A</c:v>
                </c:pt>
                <c:pt idx="318">
                  <c:v>#N/A</c:v>
                </c:pt>
                <c:pt idx="319">
                  <c:v>#N/A</c:v>
                </c:pt>
                <c:pt idx="321">
                  <c:v>#N/A</c:v>
                </c:pt>
                <c:pt idx="322">
                  <c:v>#N/A</c:v>
                </c:pt>
                <c:pt idx="324">
                  <c:v>#N/A</c:v>
                </c:pt>
                <c:pt idx="325">
                  <c:v>#N/A</c:v>
                </c:pt>
                <c:pt idx="327">
                  <c:v>#N/A</c:v>
                </c:pt>
                <c:pt idx="328">
                  <c:v>#N/A</c:v>
                </c:pt>
                <c:pt idx="330">
                  <c:v>#N/A</c:v>
                </c:pt>
                <c:pt idx="331">
                  <c:v>#N/A</c:v>
                </c:pt>
                <c:pt idx="333">
                  <c:v>#N/A</c:v>
                </c:pt>
                <c:pt idx="334">
                  <c:v>#N/A</c:v>
                </c:pt>
                <c:pt idx="336">
                  <c:v>#N/A</c:v>
                </c:pt>
                <c:pt idx="337">
                  <c:v>#N/A</c:v>
                </c:pt>
                <c:pt idx="339">
                  <c:v>#N/A</c:v>
                </c:pt>
                <c:pt idx="340">
                  <c:v>#N/A</c:v>
                </c:pt>
                <c:pt idx="342">
                  <c:v>#N/A</c:v>
                </c:pt>
                <c:pt idx="343">
                  <c:v>#N/A</c:v>
                </c:pt>
                <c:pt idx="345">
                  <c:v>#N/A</c:v>
                </c:pt>
                <c:pt idx="346">
                  <c:v>#N/A</c:v>
                </c:pt>
                <c:pt idx="348">
                  <c:v>#N/A</c:v>
                </c:pt>
                <c:pt idx="349">
                  <c:v>#N/A</c:v>
                </c:pt>
                <c:pt idx="351">
                  <c:v>#N/A</c:v>
                </c:pt>
                <c:pt idx="352">
                  <c:v>#N/A</c:v>
                </c:pt>
                <c:pt idx="354">
                  <c:v>#N/A</c:v>
                </c:pt>
                <c:pt idx="355">
                  <c:v>#N/A</c:v>
                </c:pt>
                <c:pt idx="357">
                  <c:v>#N/A</c:v>
                </c:pt>
                <c:pt idx="358">
                  <c:v>#N/A</c:v>
                </c:pt>
                <c:pt idx="360">
                  <c:v>#N/A</c:v>
                </c:pt>
                <c:pt idx="361">
                  <c:v>#N/A</c:v>
                </c:pt>
                <c:pt idx="363">
                  <c:v>#N/A</c:v>
                </c:pt>
                <c:pt idx="364">
                  <c:v>#N/A</c:v>
                </c:pt>
                <c:pt idx="366">
                  <c:v>#N/A</c:v>
                </c:pt>
                <c:pt idx="367">
                  <c:v>#N/A</c:v>
                </c:pt>
                <c:pt idx="369">
                  <c:v>#N/A</c:v>
                </c:pt>
                <c:pt idx="370">
                  <c:v>#N/A</c:v>
                </c:pt>
                <c:pt idx="372">
                  <c:v>#N/A</c:v>
                </c:pt>
                <c:pt idx="373">
                  <c:v>#N/A</c:v>
                </c:pt>
                <c:pt idx="375">
                  <c:v>#N/A</c:v>
                </c:pt>
                <c:pt idx="376">
                  <c:v>#N/A</c:v>
                </c:pt>
                <c:pt idx="378">
                  <c:v>#N/A</c:v>
                </c:pt>
                <c:pt idx="379">
                  <c:v>#N/A</c:v>
                </c:pt>
                <c:pt idx="381">
                  <c:v>#N/A</c:v>
                </c:pt>
                <c:pt idx="382">
                  <c:v>#N/A</c:v>
                </c:pt>
                <c:pt idx="384">
                  <c:v>#N/A</c:v>
                </c:pt>
                <c:pt idx="385">
                  <c:v>#N/A</c:v>
                </c:pt>
                <c:pt idx="387">
                  <c:v>#N/A</c:v>
                </c:pt>
                <c:pt idx="388">
                  <c:v>#N/A</c:v>
                </c:pt>
                <c:pt idx="390">
                  <c:v>#N/A</c:v>
                </c:pt>
                <c:pt idx="391">
                  <c:v>#N/A</c:v>
                </c:pt>
                <c:pt idx="393">
                  <c:v>#N/A</c:v>
                </c:pt>
                <c:pt idx="394">
                  <c:v>#N/A</c:v>
                </c:pt>
                <c:pt idx="396">
                  <c:v>#N/A</c:v>
                </c:pt>
                <c:pt idx="397">
                  <c:v>#N/A</c:v>
                </c:pt>
                <c:pt idx="399">
                  <c:v>#N/A</c:v>
                </c:pt>
                <c:pt idx="400">
                  <c:v>#N/A</c:v>
                </c:pt>
                <c:pt idx="402">
                  <c:v>#N/A</c:v>
                </c:pt>
                <c:pt idx="403">
                  <c:v>#N/A</c:v>
                </c:pt>
                <c:pt idx="405">
                  <c:v>#N/A</c:v>
                </c:pt>
                <c:pt idx="406">
                  <c:v>#N/A</c:v>
                </c:pt>
                <c:pt idx="408">
                  <c:v>#N/A</c:v>
                </c:pt>
                <c:pt idx="409">
                  <c:v>#N/A</c:v>
                </c:pt>
                <c:pt idx="411">
                  <c:v>#N/A</c:v>
                </c:pt>
                <c:pt idx="412">
                  <c:v>#N/A</c:v>
                </c:pt>
                <c:pt idx="414">
                  <c:v>#N/A</c:v>
                </c:pt>
                <c:pt idx="415">
                  <c:v>#N/A</c:v>
                </c:pt>
                <c:pt idx="417">
                  <c:v>#N/A</c:v>
                </c:pt>
                <c:pt idx="418">
                  <c:v>#N/A</c:v>
                </c:pt>
                <c:pt idx="420">
                  <c:v>#N/A</c:v>
                </c:pt>
                <c:pt idx="421">
                  <c:v>#N/A</c:v>
                </c:pt>
                <c:pt idx="423">
                  <c:v>#N/A</c:v>
                </c:pt>
                <c:pt idx="424">
                  <c:v>#N/A</c:v>
                </c:pt>
                <c:pt idx="426">
                  <c:v>#N/A</c:v>
                </c:pt>
                <c:pt idx="427">
                  <c:v>#N/A</c:v>
                </c:pt>
                <c:pt idx="429">
                  <c:v>#N/A</c:v>
                </c:pt>
                <c:pt idx="430">
                  <c:v>#N/A</c:v>
                </c:pt>
                <c:pt idx="432">
                  <c:v>#N/A</c:v>
                </c:pt>
                <c:pt idx="433">
                  <c:v>#N/A</c:v>
                </c:pt>
                <c:pt idx="435">
                  <c:v>#N/A</c:v>
                </c:pt>
                <c:pt idx="436">
                  <c:v>#N/A</c:v>
                </c:pt>
                <c:pt idx="438">
                  <c:v>#N/A</c:v>
                </c:pt>
                <c:pt idx="439">
                  <c:v>#N/A</c:v>
                </c:pt>
                <c:pt idx="441">
                  <c:v>#N/A</c:v>
                </c:pt>
                <c:pt idx="442">
                  <c:v>#N/A</c:v>
                </c:pt>
                <c:pt idx="444">
                  <c:v>#N/A</c:v>
                </c:pt>
                <c:pt idx="445">
                  <c:v>#N/A</c:v>
                </c:pt>
                <c:pt idx="447">
                  <c:v>#N/A</c:v>
                </c:pt>
                <c:pt idx="448">
                  <c:v>#N/A</c:v>
                </c:pt>
                <c:pt idx="450">
                  <c:v>#N/A</c:v>
                </c:pt>
                <c:pt idx="451">
                  <c:v>#N/A</c:v>
                </c:pt>
                <c:pt idx="453">
                  <c:v>#N/A</c:v>
                </c:pt>
                <c:pt idx="454">
                  <c:v>#N/A</c:v>
                </c:pt>
                <c:pt idx="456">
                  <c:v>#N/A</c:v>
                </c:pt>
                <c:pt idx="457">
                  <c:v>#N/A</c:v>
                </c:pt>
                <c:pt idx="459">
                  <c:v>#N/A</c:v>
                </c:pt>
                <c:pt idx="460">
                  <c:v>#N/A</c:v>
                </c:pt>
                <c:pt idx="462">
                  <c:v>#N/A</c:v>
                </c:pt>
                <c:pt idx="463">
                  <c:v>#N/A</c:v>
                </c:pt>
                <c:pt idx="465">
                  <c:v>#N/A</c:v>
                </c:pt>
                <c:pt idx="466">
                  <c:v>#N/A</c:v>
                </c:pt>
                <c:pt idx="468">
                  <c:v>#N/A</c:v>
                </c:pt>
                <c:pt idx="469">
                  <c:v>#N/A</c:v>
                </c:pt>
                <c:pt idx="471">
                  <c:v>#N/A</c:v>
                </c:pt>
                <c:pt idx="472">
                  <c:v>#N/A</c:v>
                </c:pt>
                <c:pt idx="474">
                  <c:v>#N/A</c:v>
                </c:pt>
                <c:pt idx="475">
                  <c:v>#N/A</c:v>
                </c:pt>
                <c:pt idx="477">
                  <c:v>#N/A</c:v>
                </c:pt>
                <c:pt idx="478">
                  <c:v>#N/A</c:v>
                </c:pt>
                <c:pt idx="480">
                  <c:v>#N/A</c:v>
                </c:pt>
                <c:pt idx="481">
                  <c:v>#N/A</c:v>
                </c:pt>
                <c:pt idx="483">
                  <c:v>#N/A</c:v>
                </c:pt>
                <c:pt idx="484">
                  <c:v>#N/A</c:v>
                </c:pt>
                <c:pt idx="486">
                  <c:v>#N/A</c:v>
                </c:pt>
                <c:pt idx="487">
                  <c:v>#N/A</c:v>
                </c:pt>
                <c:pt idx="489">
                  <c:v>#N/A</c:v>
                </c:pt>
                <c:pt idx="490">
                  <c:v>#N/A</c:v>
                </c:pt>
                <c:pt idx="492">
                  <c:v>#N/A</c:v>
                </c:pt>
                <c:pt idx="493">
                  <c:v>#N/A</c:v>
                </c:pt>
                <c:pt idx="495">
                  <c:v>#N/A</c:v>
                </c:pt>
                <c:pt idx="496">
                  <c:v>#N/A</c:v>
                </c:pt>
                <c:pt idx="498">
                  <c:v>#N/A</c:v>
                </c:pt>
                <c:pt idx="499">
                  <c:v>#N/A</c:v>
                </c:pt>
                <c:pt idx="501">
                  <c:v>#N/A</c:v>
                </c:pt>
                <c:pt idx="502">
                  <c:v>#N/A</c:v>
                </c:pt>
                <c:pt idx="504">
                  <c:v>#N/A</c:v>
                </c:pt>
                <c:pt idx="505">
                  <c:v>#N/A</c:v>
                </c:pt>
                <c:pt idx="507">
                  <c:v>#N/A</c:v>
                </c:pt>
                <c:pt idx="508">
                  <c:v>#N/A</c:v>
                </c:pt>
                <c:pt idx="510">
                  <c:v>#N/A</c:v>
                </c:pt>
                <c:pt idx="511">
                  <c:v>#N/A</c:v>
                </c:pt>
                <c:pt idx="513">
                  <c:v>#N/A</c:v>
                </c:pt>
                <c:pt idx="514">
                  <c:v>#N/A</c:v>
                </c:pt>
                <c:pt idx="516">
                  <c:v>#N/A</c:v>
                </c:pt>
                <c:pt idx="517">
                  <c:v>#N/A</c:v>
                </c:pt>
                <c:pt idx="519">
                  <c:v>#N/A</c:v>
                </c:pt>
                <c:pt idx="520">
                  <c:v>#N/A</c:v>
                </c:pt>
                <c:pt idx="522">
                  <c:v>#N/A</c:v>
                </c:pt>
                <c:pt idx="523">
                  <c:v>#N/A</c:v>
                </c:pt>
                <c:pt idx="525">
                  <c:v>#N/A</c:v>
                </c:pt>
                <c:pt idx="526">
                  <c:v>#N/A</c:v>
                </c:pt>
                <c:pt idx="528">
                  <c:v>#N/A</c:v>
                </c:pt>
                <c:pt idx="529">
                  <c:v>#N/A</c:v>
                </c:pt>
                <c:pt idx="531">
                  <c:v>#N/A</c:v>
                </c:pt>
                <c:pt idx="532">
                  <c:v>#N/A</c:v>
                </c:pt>
                <c:pt idx="534">
                  <c:v>#N/A</c:v>
                </c:pt>
                <c:pt idx="535">
                  <c:v>#N/A</c:v>
                </c:pt>
                <c:pt idx="537">
                  <c:v>#N/A</c:v>
                </c:pt>
                <c:pt idx="538">
                  <c:v>#N/A</c:v>
                </c:pt>
                <c:pt idx="540">
                  <c:v>#N/A</c:v>
                </c:pt>
                <c:pt idx="541">
                  <c:v>#N/A</c:v>
                </c:pt>
                <c:pt idx="543">
                  <c:v>#N/A</c:v>
                </c:pt>
                <c:pt idx="544">
                  <c:v>#N/A</c:v>
                </c:pt>
                <c:pt idx="546">
                  <c:v>#N/A</c:v>
                </c:pt>
                <c:pt idx="547">
                  <c:v>#N/A</c:v>
                </c:pt>
                <c:pt idx="549">
                  <c:v>#N/A</c:v>
                </c:pt>
                <c:pt idx="550">
                  <c:v>#N/A</c:v>
                </c:pt>
                <c:pt idx="552">
                  <c:v>#N/A</c:v>
                </c:pt>
                <c:pt idx="553">
                  <c:v>#N/A</c:v>
                </c:pt>
                <c:pt idx="555">
                  <c:v>#N/A</c:v>
                </c:pt>
                <c:pt idx="556">
                  <c:v>#N/A</c:v>
                </c:pt>
                <c:pt idx="558">
                  <c:v>#N/A</c:v>
                </c:pt>
                <c:pt idx="559">
                  <c:v>#N/A</c:v>
                </c:pt>
                <c:pt idx="561">
                  <c:v>#N/A</c:v>
                </c:pt>
                <c:pt idx="562">
                  <c:v>#N/A</c:v>
                </c:pt>
                <c:pt idx="564">
                  <c:v>#N/A</c:v>
                </c:pt>
                <c:pt idx="565">
                  <c:v>#N/A</c:v>
                </c:pt>
                <c:pt idx="567">
                  <c:v>#N/A</c:v>
                </c:pt>
                <c:pt idx="568">
                  <c:v>#N/A</c:v>
                </c:pt>
                <c:pt idx="570">
                  <c:v>#N/A</c:v>
                </c:pt>
                <c:pt idx="571">
                  <c:v>#N/A</c:v>
                </c:pt>
                <c:pt idx="573">
                  <c:v>#N/A</c:v>
                </c:pt>
                <c:pt idx="574">
                  <c:v>#N/A</c:v>
                </c:pt>
                <c:pt idx="576">
                  <c:v>#N/A</c:v>
                </c:pt>
                <c:pt idx="577">
                  <c:v>#N/A</c:v>
                </c:pt>
                <c:pt idx="579">
                  <c:v>#N/A</c:v>
                </c:pt>
                <c:pt idx="580">
                  <c:v>#N/A</c:v>
                </c:pt>
                <c:pt idx="582">
                  <c:v>#N/A</c:v>
                </c:pt>
                <c:pt idx="583">
                  <c:v>#N/A</c:v>
                </c:pt>
                <c:pt idx="585">
                  <c:v>#N/A</c:v>
                </c:pt>
                <c:pt idx="586">
                  <c:v>#N/A</c:v>
                </c:pt>
                <c:pt idx="588">
                  <c:v>#N/A</c:v>
                </c:pt>
                <c:pt idx="589">
                  <c:v>#N/A</c:v>
                </c:pt>
                <c:pt idx="591">
                  <c:v>#N/A</c:v>
                </c:pt>
                <c:pt idx="592">
                  <c:v>#N/A</c:v>
                </c:pt>
                <c:pt idx="594">
                  <c:v>#N/A</c:v>
                </c:pt>
                <c:pt idx="595">
                  <c:v>#N/A</c:v>
                </c:pt>
                <c:pt idx="597">
                  <c:v>#N/A</c:v>
                </c:pt>
                <c:pt idx="598">
                  <c:v>#N/A</c:v>
                </c:pt>
                <c:pt idx="600">
                  <c:v>#N/A</c:v>
                </c:pt>
                <c:pt idx="601">
                  <c:v>#N/A</c:v>
                </c:pt>
                <c:pt idx="603">
                  <c:v>#N/A</c:v>
                </c:pt>
                <c:pt idx="604">
                  <c:v>#N/A</c:v>
                </c:pt>
                <c:pt idx="606">
                  <c:v>#N/A</c:v>
                </c:pt>
                <c:pt idx="607">
                  <c:v>#N/A</c:v>
                </c:pt>
                <c:pt idx="609">
                  <c:v>#N/A</c:v>
                </c:pt>
                <c:pt idx="610">
                  <c:v>#N/A</c:v>
                </c:pt>
                <c:pt idx="612">
                  <c:v>#N/A</c:v>
                </c:pt>
                <c:pt idx="613">
                  <c:v>#N/A</c:v>
                </c:pt>
                <c:pt idx="615">
                  <c:v>#N/A</c:v>
                </c:pt>
                <c:pt idx="616">
                  <c:v>#N/A</c:v>
                </c:pt>
                <c:pt idx="618">
                  <c:v>#N/A</c:v>
                </c:pt>
                <c:pt idx="619">
                  <c:v>#N/A</c:v>
                </c:pt>
                <c:pt idx="621">
                  <c:v>#N/A</c:v>
                </c:pt>
                <c:pt idx="622">
                  <c:v>#N/A</c:v>
                </c:pt>
                <c:pt idx="624">
                  <c:v>#N/A</c:v>
                </c:pt>
                <c:pt idx="625">
                  <c:v>#N/A</c:v>
                </c:pt>
                <c:pt idx="627">
                  <c:v>#N/A</c:v>
                </c:pt>
                <c:pt idx="628">
                  <c:v>#N/A</c:v>
                </c:pt>
                <c:pt idx="630">
                  <c:v>#N/A</c:v>
                </c:pt>
                <c:pt idx="631">
                  <c:v>#N/A</c:v>
                </c:pt>
                <c:pt idx="633">
                  <c:v>#N/A</c:v>
                </c:pt>
                <c:pt idx="634">
                  <c:v>#N/A</c:v>
                </c:pt>
                <c:pt idx="636">
                  <c:v>#N/A</c:v>
                </c:pt>
                <c:pt idx="637">
                  <c:v>#N/A</c:v>
                </c:pt>
                <c:pt idx="639">
                  <c:v>#N/A</c:v>
                </c:pt>
                <c:pt idx="640">
                  <c:v>#N/A</c:v>
                </c:pt>
                <c:pt idx="642">
                  <c:v>#N/A</c:v>
                </c:pt>
                <c:pt idx="643">
                  <c:v>#N/A</c:v>
                </c:pt>
                <c:pt idx="645">
                  <c:v>#N/A</c:v>
                </c:pt>
                <c:pt idx="646">
                  <c:v>#N/A</c:v>
                </c:pt>
                <c:pt idx="648">
                  <c:v>#N/A</c:v>
                </c:pt>
                <c:pt idx="649">
                  <c:v>#N/A</c:v>
                </c:pt>
                <c:pt idx="651">
                  <c:v>#N/A</c:v>
                </c:pt>
                <c:pt idx="652">
                  <c:v>#N/A</c:v>
                </c:pt>
                <c:pt idx="654">
                  <c:v>#N/A</c:v>
                </c:pt>
                <c:pt idx="655">
                  <c:v>#N/A</c:v>
                </c:pt>
                <c:pt idx="657">
                  <c:v>#N/A</c:v>
                </c:pt>
                <c:pt idx="658">
                  <c:v>#N/A</c:v>
                </c:pt>
                <c:pt idx="660">
                  <c:v>#N/A</c:v>
                </c:pt>
                <c:pt idx="661">
                  <c:v>#N/A</c:v>
                </c:pt>
                <c:pt idx="663">
                  <c:v>#N/A</c:v>
                </c:pt>
                <c:pt idx="664">
                  <c:v>#N/A</c:v>
                </c:pt>
                <c:pt idx="666">
                  <c:v>#N/A</c:v>
                </c:pt>
                <c:pt idx="667">
                  <c:v>#N/A</c:v>
                </c:pt>
                <c:pt idx="669">
                  <c:v>#N/A</c:v>
                </c:pt>
                <c:pt idx="670">
                  <c:v>#N/A</c:v>
                </c:pt>
                <c:pt idx="672">
                  <c:v>#N/A</c:v>
                </c:pt>
                <c:pt idx="673">
                  <c:v>#N/A</c:v>
                </c:pt>
                <c:pt idx="675">
                  <c:v>#N/A</c:v>
                </c:pt>
                <c:pt idx="676">
                  <c:v>#N/A</c:v>
                </c:pt>
                <c:pt idx="678">
                  <c:v>#N/A</c:v>
                </c:pt>
                <c:pt idx="679">
                  <c:v>#N/A</c:v>
                </c:pt>
                <c:pt idx="681">
                  <c:v>#N/A</c:v>
                </c:pt>
                <c:pt idx="682">
                  <c:v>#N/A</c:v>
                </c:pt>
                <c:pt idx="684">
                  <c:v>#N/A</c:v>
                </c:pt>
                <c:pt idx="685">
                  <c:v>#N/A</c:v>
                </c:pt>
                <c:pt idx="687">
                  <c:v>#N/A</c:v>
                </c:pt>
                <c:pt idx="688">
                  <c:v>#N/A</c:v>
                </c:pt>
                <c:pt idx="690">
                  <c:v>#N/A</c:v>
                </c:pt>
                <c:pt idx="691">
                  <c:v>#N/A</c:v>
                </c:pt>
                <c:pt idx="693">
                  <c:v>#N/A</c:v>
                </c:pt>
                <c:pt idx="694">
                  <c:v>#N/A</c:v>
                </c:pt>
                <c:pt idx="696">
                  <c:v>#N/A</c:v>
                </c:pt>
                <c:pt idx="697">
                  <c:v>#N/A</c:v>
                </c:pt>
                <c:pt idx="699">
                  <c:v>#N/A</c:v>
                </c:pt>
                <c:pt idx="700">
                  <c:v>#N/A</c:v>
                </c:pt>
                <c:pt idx="702">
                  <c:v>#N/A</c:v>
                </c:pt>
                <c:pt idx="703">
                  <c:v>#N/A</c:v>
                </c:pt>
                <c:pt idx="705">
                  <c:v>#N/A</c:v>
                </c:pt>
                <c:pt idx="706">
                  <c:v>#N/A</c:v>
                </c:pt>
                <c:pt idx="708">
                  <c:v>#N/A</c:v>
                </c:pt>
                <c:pt idx="709">
                  <c:v>#N/A</c:v>
                </c:pt>
                <c:pt idx="711">
                  <c:v>#N/A</c:v>
                </c:pt>
                <c:pt idx="712">
                  <c:v>#N/A</c:v>
                </c:pt>
                <c:pt idx="714">
                  <c:v>#N/A</c:v>
                </c:pt>
                <c:pt idx="715">
                  <c:v>#N/A</c:v>
                </c:pt>
                <c:pt idx="717">
                  <c:v>#N/A</c:v>
                </c:pt>
                <c:pt idx="718">
                  <c:v>#N/A</c:v>
                </c:pt>
                <c:pt idx="720">
                  <c:v>#N/A</c:v>
                </c:pt>
                <c:pt idx="721">
                  <c:v>#N/A</c:v>
                </c:pt>
                <c:pt idx="723">
                  <c:v>#N/A</c:v>
                </c:pt>
                <c:pt idx="724">
                  <c:v>#N/A</c:v>
                </c:pt>
                <c:pt idx="726">
                  <c:v>#N/A</c:v>
                </c:pt>
                <c:pt idx="727">
                  <c:v>#N/A</c:v>
                </c:pt>
                <c:pt idx="729">
                  <c:v>#N/A</c:v>
                </c:pt>
                <c:pt idx="730">
                  <c:v>#N/A</c:v>
                </c:pt>
                <c:pt idx="732">
                  <c:v>#N/A</c:v>
                </c:pt>
                <c:pt idx="733">
                  <c:v>#N/A</c:v>
                </c:pt>
                <c:pt idx="735">
                  <c:v>#N/A</c:v>
                </c:pt>
                <c:pt idx="736">
                  <c:v>#N/A</c:v>
                </c:pt>
                <c:pt idx="738">
                  <c:v>#N/A</c:v>
                </c:pt>
                <c:pt idx="739">
                  <c:v>#N/A</c:v>
                </c:pt>
                <c:pt idx="741">
                  <c:v>#N/A</c:v>
                </c:pt>
                <c:pt idx="742">
                  <c:v>#N/A</c:v>
                </c:pt>
                <c:pt idx="744">
                  <c:v>#N/A</c:v>
                </c:pt>
                <c:pt idx="745">
                  <c:v>#N/A</c:v>
                </c:pt>
                <c:pt idx="747">
                  <c:v>#N/A</c:v>
                </c:pt>
                <c:pt idx="748">
                  <c:v>#N/A</c:v>
                </c:pt>
                <c:pt idx="750">
                  <c:v>#N/A</c:v>
                </c:pt>
                <c:pt idx="751">
                  <c:v>#N/A</c:v>
                </c:pt>
                <c:pt idx="753">
                  <c:v>#N/A</c:v>
                </c:pt>
                <c:pt idx="754">
                  <c:v>#N/A</c:v>
                </c:pt>
                <c:pt idx="756">
                  <c:v>#N/A</c:v>
                </c:pt>
                <c:pt idx="757">
                  <c:v>#N/A</c:v>
                </c:pt>
                <c:pt idx="759">
                  <c:v>#N/A</c:v>
                </c:pt>
                <c:pt idx="760">
                  <c:v>#N/A</c:v>
                </c:pt>
                <c:pt idx="762">
                  <c:v>#N/A</c:v>
                </c:pt>
                <c:pt idx="763">
                  <c:v>#N/A</c:v>
                </c:pt>
                <c:pt idx="765">
                  <c:v>#N/A</c:v>
                </c:pt>
                <c:pt idx="766">
                  <c:v>#N/A</c:v>
                </c:pt>
                <c:pt idx="768">
                  <c:v>#N/A</c:v>
                </c:pt>
                <c:pt idx="769">
                  <c:v>#N/A</c:v>
                </c:pt>
                <c:pt idx="771">
                  <c:v>#N/A</c:v>
                </c:pt>
                <c:pt idx="772">
                  <c:v>#N/A</c:v>
                </c:pt>
                <c:pt idx="774">
                  <c:v>#N/A</c:v>
                </c:pt>
                <c:pt idx="775">
                  <c:v>#N/A</c:v>
                </c:pt>
                <c:pt idx="777">
                  <c:v>#N/A</c:v>
                </c:pt>
                <c:pt idx="778">
                  <c:v>#N/A</c:v>
                </c:pt>
                <c:pt idx="780">
                  <c:v>#N/A</c:v>
                </c:pt>
                <c:pt idx="781">
                  <c:v>#N/A</c:v>
                </c:pt>
                <c:pt idx="783">
                  <c:v>#N/A</c:v>
                </c:pt>
                <c:pt idx="784">
                  <c:v>#N/A</c:v>
                </c:pt>
                <c:pt idx="786">
                  <c:v>#N/A</c:v>
                </c:pt>
                <c:pt idx="787">
                  <c:v>#N/A</c:v>
                </c:pt>
                <c:pt idx="789">
                  <c:v>#N/A</c:v>
                </c:pt>
                <c:pt idx="790">
                  <c:v>#N/A</c:v>
                </c:pt>
                <c:pt idx="792">
                  <c:v>#N/A</c:v>
                </c:pt>
                <c:pt idx="793">
                  <c:v>#N/A</c:v>
                </c:pt>
                <c:pt idx="795">
                  <c:v>#N/A</c:v>
                </c:pt>
                <c:pt idx="796">
                  <c:v>#N/A</c:v>
                </c:pt>
                <c:pt idx="798">
                  <c:v>#N/A</c:v>
                </c:pt>
                <c:pt idx="799">
                  <c:v>#N/A</c:v>
                </c:pt>
                <c:pt idx="801">
                  <c:v>#N/A</c:v>
                </c:pt>
                <c:pt idx="802">
                  <c:v>#N/A</c:v>
                </c:pt>
                <c:pt idx="804">
                  <c:v>#N/A</c:v>
                </c:pt>
                <c:pt idx="805">
                  <c:v>#N/A</c:v>
                </c:pt>
                <c:pt idx="807">
                  <c:v>#N/A</c:v>
                </c:pt>
                <c:pt idx="808">
                  <c:v>#N/A</c:v>
                </c:pt>
                <c:pt idx="810">
                  <c:v>#N/A</c:v>
                </c:pt>
                <c:pt idx="811">
                  <c:v>#N/A</c:v>
                </c:pt>
                <c:pt idx="813">
                  <c:v>#N/A</c:v>
                </c:pt>
                <c:pt idx="814">
                  <c:v>#N/A</c:v>
                </c:pt>
                <c:pt idx="816">
                  <c:v>#N/A</c:v>
                </c:pt>
                <c:pt idx="817">
                  <c:v>#N/A</c:v>
                </c:pt>
                <c:pt idx="819">
                  <c:v>#N/A</c:v>
                </c:pt>
                <c:pt idx="820">
                  <c:v>#N/A</c:v>
                </c:pt>
                <c:pt idx="822">
                  <c:v>#N/A</c:v>
                </c:pt>
                <c:pt idx="823">
                  <c:v>#N/A</c:v>
                </c:pt>
                <c:pt idx="825">
                  <c:v>#N/A</c:v>
                </c:pt>
                <c:pt idx="826">
                  <c:v>#N/A</c:v>
                </c:pt>
                <c:pt idx="828">
                  <c:v>#N/A</c:v>
                </c:pt>
                <c:pt idx="829">
                  <c:v>#N/A</c:v>
                </c:pt>
                <c:pt idx="831">
                  <c:v>#N/A</c:v>
                </c:pt>
                <c:pt idx="832">
                  <c:v>#N/A</c:v>
                </c:pt>
                <c:pt idx="834">
                  <c:v>#N/A</c:v>
                </c:pt>
                <c:pt idx="835">
                  <c:v>#N/A</c:v>
                </c:pt>
                <c:pt idx="837">
                  <c:v>#N/A</c:v>
                </c:pt>
                <c:pt idx="838">
                  <c:v>#N/A</c:v>
                </c:pt>
                <c:pt idx="840">
                  <c:v>#N/A</c:v>
                </c:pt>
                <c:pt idx="841">
                  <c:v>#N/A</c:v>
                </c:pt>
                <c:pt idx="843">
                  <c:v>#N/A</c:v>
                </c:pt>
                <c:pt idx="844">
                  <c:v>#N/A</c:v>
                </c:pt>
                <c:pt idx="846">
                  <c:v>#N/A</c:v>
                </c:pt>
                <c:pt idx="847">
                  <c:v>#N/A</c:v>
                </c:pt>
                <c:pt idx="849">
                  <c:v>#N/A</c:v>
                </c:pt>
                <c:pt idx="850">
                  <c:v>#N/A</c:v>
                </c:pt>
                <c:pt idx="852">
                  <c:v>#N/A</c:v>
                </c:pt>
                <c:pt idx="853">
                  <c:v>#N/A</c:v>
                </c:pt>
                <c:pt idx="855">
                  <c:v>#N/A</c:v>
                </c:pt>
                <c:pt idx="856">
                  <c:v>#N/A</c:v>
                </c:pt>
                <c:pt idx="858">
                  <c:v>#N/A</c:v>
                </c:pt>
                <c:pt idx="859">
                  <c:v>#N/A</c:v>
                </c:pt>
                <c:pt idx="861">
                  <c:v>#N/A</c:v>
                </c:pt>
                <c:pt idx="862">
                  <c:v>#N/A</c:v>
                </c:pt>
                <c:pt idx="864">
                  <c:v>#N/A</c:v>
                </c:pt>
                <c:pt idx="865">
                  <c:v>#N/A</c:v>
                </c:pt>
                <c:pt idx="867">
                  <c:v>#N/A</c:v>
                </c:pt>
                <c:pt idx="868">
                  <c:v>#N/A</c:v>
                </c:pt>
                <c:pt idx="870">
                  <c:v>#N/A</c:v>
                </c:pt>
                <c:pt idx="871">
                  <c:v>#N/A</c:v>
                </c:pt>
                <c:pt idx="873">
                  <c:v>#N/A</c:v>
                </c:pt>
                <c:pt idx="874">
                  <c:v>#N/A</c:v>
                </c:pt>
                <c:pt idx="876">
                  <c:v>#N/A</c:v>
                </c:pt>
                <c:pt idx="877">
                  <c:v>#N/A</c:v>
                </c:pt>
                <c:pt idx="879">
                  <c:v>#N/A</c:v>
                </c:pt>
                <c:pt idx="880">
                  <c:v>#N/A</c:v>
                </c:pt>
                <c:pt idx="882">
                  <c:v>#N/A</c:v>
                </c:pt>
                <c:pt idx="883">
                  <c:v>#N/A</c:v>
                </c:pt>
              </c:numCache>
            </c:numRef>
          </c:xVal>
          <c:yVal>
            <c:numRef>
              <c:f>'Grid template'!$P$175:$P$1058</c:f>
              <c:numCache>
                <c:formatCode>0.000</c:formatCode>
                <c:ptCount val="884"/>
                <c:pt idx="0">
                  <c:v>#N/A</c:v>
                </c:pt>
                <c:pt idx="1">
                  <c:v>#N/A</c:v>
                </c:pt>
                <c:pt idx="3">
                  <c:v>#N/A</c:v>
                </c:pt>
                <c:pt idx="4">
                  <c:v>#N/A</c:v>
                </c:pt>
                <c:pt idx="6">
                  <c:v>#N/A</c:v>
                </c:pt>
                <c:pt idx="7">
                  <c:v>#N/A</c:v>
                </c:pt>
                <c:pt idx="9">
                  <c:v>#N/A</c:v>
                </c:pt>
                <c:pt idx="10">
                  <c:v>#N/A</c:v>
                </c:pt>
                <c:pt idx="12">
                  <c:v>#N/A</c:v>
                </c:pt>
                <c:pt idx="13">
                  <c:v>#N/A</c:v>
                </c:pt>
                <c:pt idx="15">
                  <c:v>#N/A</c:v>
                </c:pt>
                <c:pt idx="16">
                  <c:v>#N/A</c:v>
                </c:pt>
                <c:pt idx="18">
                  <c:v>#N/A</c:v>
                </c:pt>
                <c:pt idx="19">
                  <c:v>#N/A</c:v>
                </c:pt>
                <c:pt idx="21">
                  <c:v>#N/A</c:v>
                </c:pt>
                <c:pt idx="22">
                  <c:v>#N/A</c:v>
                </c:pt>
                <c:pt idx="24">
                  <c:v>#N/A</c:v>
                </c:pt>
                <c:pt idx="25">
                  <c:v>#N/A</c:v>
                </c:pt>
                <c:pt idx="27">
                  <c:v>#N/A</c:v>
                </c:pt>
                <c:pt idx="28">
                  <c:v>#N/A</c:v>
                </c:pt>
                <c:pt idx="30">
                  <c:v>#N/A</c:v>
                </c:pt>
                <c:pt idx="31">
                  <c:v>#N/A</c:v>
                </c:pt>
                <c:pt idx="33">
                  <c:v>#N/A</c:v>
                </c:pt>
                <c:pt idx="34">
                  <c:v>#N/A</c:v>
                </c:pt>
                <c:pt idx="36">
                  <c:v>#N/A</c:v>
                </c:pt>
                <c:pt idx="37">
                  <c:v>#N/A</c:v>
                </c:pt>
                <c:pt idx="39">
                  <c:v>#N/A</c:v>
                </c:pt>
                <c:pt idx="40">
                  <c:v>#N/A</c:v>
                </c:pt>
                <c:pt idx="42">
                  <c:v>#N/A</c:v>
                </c:pt>
                <c:pt idx="43">
                  <c:v>#N/A</c:v>
                </c:pt>
                <c:pt idx="45">
                  <c:v>#N/A</c:v>
                </c:pt>
                <c:pt idx="46">
                  <c:v>#N/A</c:v>
                </c:pt>
                <c:pt idx="48">
                  <c:v>#N/A</c:v>
                </c:pt>
                <c:pt idx="49">
                  <c:v>#N/A</c:v>
                </c:pt>
                <c:pt idx="51">
                  <c:v>#N/A</c:v>
                </c:pt>
                <c:pt idx="52">
                  <c:v>#N/A</c:v>
                </c:pt>
                <c:pt idx="54">
                  <c:v>#N/A</c:v>
                </c:pt>
                <c:pt idx="55">
                  <c:v>#N/A</c:v>
                </c:pt>
                <c:pt idx="57">
                  <c:v>#N/A</c:v>
                </c:pt>
                <c:pt idx="58">
                  <c:v>#N/A</c:v>
                </c:pt>
                <c:pt idx="60">
                  <c:v>#N/A</c:v>
                </c:pt>
                <c:pt idx="61">
                  <c:v>#N/A</c:v>
                </c:pt>
                <c:pt idx="63">
                  <c:v>#N/A</c:v>
                </c:pt>
                <c:pt idx="64">
                  <c:v>#N/A</c:v>
                </c:pt>
                <c:pt idx="66">
                  <c:v>#N/A</c:v>
                </c:pt>
                <c:pt idx="67">
                  <c:v>#N/A</c:v>
                </c:pt>
                <c:pt idx="69">
                  <c:v>#N/A</c:v>
                </c:pt>
                <c:pt idx="70">
                  <c:v>#N/A</c:v>
                </c:pt>
                <c:pt idx="72">
                  <c:v>#N/A</c:v>
                </c:pt>
                <c:pt idx="73">
                  <c:v>#N/A</c:v>
                </c:pt>
                <c:pt idx="75">
                  <c:v>#N/A</c:v>
                </c:pt>
                <c:pt idx="76">
                  <c:v>#N/A</c:v>
                </c:pt>
                <c:pt idx="78">
                  <c:v>#N/A</c:v>
                </c:pt>
                <c:pt idx="79">
                  <c:v>#N/A</c:v>
                </c:pt>
                <c:pt idx="81">
                  <c:v>#N/A</c:v>
                </c:pt>
                <c:pt idx="82">
                  <c:v>#N/A</c:v>
                </c:pt>
                <c:pt idx="84">
                  <c:v>#N/A</c:v>
                </c:pt>
                <c:pt idx="85">
                  <c:v>#N/A</c:v>
                </c:pt>
                <c:pt idx="87">
                  <c:v>#N/A</c:v>
                </c:pt>
                <c:pt idx="88">
                  <c:v>#N/A</c:v>
                </c:pt>
                <c:pt idx="90">
                  <c:v>#N/A</c:v>
                </c:pt>
                <c:pt idx="91">
                  <c:v>#N/A</c:v>
                </c:pt>
                <c:pt idx="93">
                  <c:v>#N/A</c:v>
                </c:pt>
                <c:pt idx="94">
                  <c:v>#N/A</c:v>
                </c:pt>
                <c:pt idx="96">
                  <c:v>#N/A</c:v>
                </c:pt>
                <c:pt idx="97">
                  <c:v>#N/A</c:v>
                </c:pt>
                <c:pt idx="99">
                  <c:v>#N/A</c:v>
                </c:pt>
                <c:pt idx="100">
                  <c:v>#N/A</c:v>
                </c:pt>
                <c:pt idx="102">
                  <c:v>#N/A</c:v>
                </c:pt>
                <c:pt idx="103">
                  <c:v>#N/A</c:v>
                </c:pt>
                <c:pt idx="105">
                  <c:v>#N/A</c:v>
                </c:pt>
                <c:pt idx="106">
                  <c:v>#N/A</c:v>
                </c:pt>
                <c:pt idx="108">
                  <c:v>#N/A</c:v>
                </c:pt>
                <c:pt idx="109">
                  <c:v>#N/A</c:v>
                </c:pt>
                <c:pt idx="111">
                  <c:v>#N/A</c:v>
                </c:pt>
                <c:pt idx="112">
                  <c:v>#N/A</c:v>
                </c:pt>
                <c:pt idx="114">
                  <c:v>#N/A</c:v>
                </c:pt>
                <c:pt idx="115">
                  <c:v>#N/A</c:v>
                </c:pt>
                <c:pt idx="117">
                  <c:v>#N/A</c:v>
                </c:pt>
                <c:pt idx="118">
                  <c:v>#N/A</c:v>
                </c:pt>
                <c:pt idx="120">
                  <c:v>#N/A</c:v>
                </c:pt>
                <c:pt idx="121">
                  <c:v>#N/A</c:v>
                </c:pt>
                <c:pt idx="123">
                  <c:v>#N/A</c:v>
                </c:pt>
                <c:pt idx="124">
                  <c:v>#N/A</c:v>
                </c:pt>
                <c:pt idx="126">
                  <c:v>#N/A</c:v>
                </c:pt>
                <c:pt idx="127">
                  <c:v>#N/A</c:v>
                </c:pt>
                <c:pt idx="129">
                  <c:v>#N/A</c:v>
                </c:pt>
                <c:pt idx="130">
                  <c:v>#N/A</c:v>
                </c:pt>
                <c:pt idx="132">
                  <c:v>#N/A</c:v>
                </c:pt>
                <c:pt idx="133">
                  <c:v>#N/A</c:v>
                </c:pt>
                <c:pt idx="135">
                  <c:v>#N/A</c:v>
                </c:pt>
                <c:pt idx="136">
                  <c:v>#N/A</c:v>
                </c:pt>
                <c:pt idx="138">
                  <c:v>#N/A</c:v>
                </c:pt>
                <c:pt idx="139">
                  <c:v>#N/A</c:v>
                </c:pt>
                <c:pt idx="141">
                  <c:v>#N/A</c:v>
                </c:pt>
                <c:pt idx="142">
                  <c:v>#N/A</c:v>
                </c:pt>
                <c:pt idx="144">
                  <c:v>#N/A</c:v>
                </c:pt>
                <c:pt idx="145">
                  <c:v>#N/A</c:v>
                </c:pt>
                <c:pt idx="147">
                  <c:v>#N/A</c:v>
                </c:pt>
                <c:pt idx="148">
                  <c:v>#N/A</c:v>
                </c:pt>
                <c:pt idx="150">
                  <c:v>#N/A</c:v>
                </c:pt>
                <c:pt idx="151">
                  <c:v>#N/A</c:v>
                </c:pt>
                <c:pt idx="153">
                  <c:v>#N/A</c:v>
                </c:pt>
                <c:pt idx="154">
                  <c:v>#N/A</c:v>
                </c:pt>
                <c:pt idx="156">
                  <c:v>#N/A</c:v>
                </c:pt>
                <c:pt idx="157">
                  <c:v>#N/A</c:v>
                </c:pt>
                <c:pt idx="159">
                  <c:v>#N/A</c:v>
                </c:pt>
                <c:pt idx="160">
                  <c:v>#N/A</c:v>
                </c:pt>
                <c:pt idx="162">
                  <c:v>#N/A</c:v>
                </c:pt>
                <c:pt idx="163">
                  <c:v>#N/A</c:v>
                </c:pt>
                <c:pt idx="165">
                  <c:v>#N/A</c:v>
                </c:pt>
                <c:pt idx="166">
                  <c:v>#N/A</c:v>
                </c:pt>
                <c:pt idx="168">
                  <c:v>#N/A</c:v>
                </c:pt>
                <c:pt idx="169">
                  <c:v>#N/A</c:v>
                </c:pt>
                <c:pt idx="171">
                  <c:v>#N/A</c:v>
                </c:pt>
                <c:pt idx="172">
                  <c:v>#N/A</c:v>
                </c:pt>
                <c:pt idx="174">
                  <c:v>#N/A</c:v>
                </c:pt>
                <c:pt idx="175">
                  <c:v>#N/A</c:v>
                </c:pt>
                <c:pt idx="177">
                  <c:v>#N/A</c:v>
                </c:pt>
                <c:pt idx="178">
                  <c:v>#N/A</c:v>
                </c:pt>
                <c:pt idx="180">
                  <c:v>#N/A</c:v>
                </c:pt>
                <c:pt idx="181">
                  <c:v>#N/A</c:v>
                </c:pt>
                <c:pt idx="183">
                  <c:v>#N/A</c:v>
                </c:pt>
                <c:pt idx="184">
                  <c:v>#N/A</c:v>
                </c:pt>
                <c:pt idx="186">
                  <c:v>#N/A</c:v>
                </c:pt>
                <c:pt idx="187">
                  <c:v>#N/A</c:v>
                </c:pt>
                <c:pt idx="189">
                  <c:v>#N/A</c:v>
                </c:pt>
                <c:pt idx="190">
                  <c:v>#N/A</c:v>
                </c:pt>
                <c:pt idx="192">
                  <c:v>#N/A</c:v>
                </c:pt>
                <c:pt idx="193">
                  <c:v>#N/A</c:v>
                </c:pt>
                <c:pt idx="195">
                  <c:v>#N/A</c:v>
                </c:pt>
                <c:pt idx="196">
                  <c:v>#N/A</c:v>
                </c:pt>
                <c:pt idx="198">
                  <c:v>#N/A</c:v>
                </c:pt>
                <c:pt idx="199">
                  <c:v>#N/A</c:v>
                </c:pt>
                <c:pt idx="201">
                  <c:v>#N/A</c:v>
                </c:pt>
                <c:pt idx="202">
                  <c:v>#N/A</c:v>
                </c:pt>
                <c:pt idx="204">
                  <c:v>#N/A</c:v>
                </c:pt>
                <c:pt idx="205">
                  <c:v>#N/A</c:v>
                </c:pt>
                <c:pt idx="207">
                  <c:v>#N/A</c:v>
                </c:pt>
                <c:pt idx="208">
                  <c:v>#N/A</c:v>
                </c:pt>
                <c:pt idx="210">
                  <c:v>#N/A</c:v>
                </c:pt>
                <c:pt idx="211">
                  <c:v>#N/A</c:v>
                </c:pt>
                <c:pt idx="213">
                  <c:v>#N/A</c:v>
                </c:pt>
                <c:pt idx="214">
                  <c:v>#N/A</c:v>
                </c:pt>
                <c:pt idx="216">
                  <c:v>#N/A</c:v>
                </c:pt>
                <c:pt idx="217">
                  <c:v>#N/A</c:v>
                </c:pt>
                <c:pt idx="219">
                  <c:v>#N/A</c:v>
                </c:pt>
                <c:pt idx="220">
                  <c:v>#N/A</c:v>
                </c:pt>
                <c:pt idx="222">
                  <c:v>#N/A</c:v>
                </c:pt>
                <c:pt idx="223">
                  <c:v>#N/A</c:v>
                </c:pt>
                <c:pt idx="225">
                  <c:v>#N/A</c:v>
                </c:pt>
                <c:pt idx="226">
                  <c:v>#N/A</c:v>
                </c:pt>
                <c:pt idx="228">
                  <c:v>#N/A</c:v>
                </c:pt>
                <c:pt idx="229">
                  <c:v>#N/A</c:v>
                </c:pt>
                <c:pt idx="231">
                  <c:v>#N/A</c:v>
                </c:pt>
                <c:pt idx="232">
                  <c:v>#N/A</c:v>
                </c:pt>
                <c:pt idx="234">
                  <c:v>#N/A</c:v>
                </c:pt>
                <c:pt idx="235">
                  <c:v>#N/A</c:v>
                </c:pt>
                <c:pt idx="237">
                  <c:v>#N/A</c:v>
                </c:pt>
                <c:pt idx="238">
                  <c:v>#N/A</c:v>
                </c:pt>
                <c:pt idx="240">
                  <c:v>#N/A</c:v>
                </c:pt>
                <c:pt idx="241">
                  <c:v>#N/A</c:v>
                </c:pt>
                <c:pt idx="243">
                  <c:v>#N/A</c:v>
                </c:pt>
                <c:pt idx="244">
                  <c:v>#N/A</c:v>
                </c:pt>
                <c:pt idx="246">
                  <c:v>#N/A</c:v>
                </c:pt>
                <c:pt idx="247">
                  <c:v>#N/A</c:v>
                </c:pt>
                <c:pt idx="249">
                  <c:v>#N/A</c:v>
                </c:pt>
                <c:pt idx="250">
                  <c:v>#N/A</c:v>
                </c:pt>
                <c:pt idx="252">
                  <c:v>#N/A</c:v>
                </c:pt>
                <c:pt idx="253">
                  <c:v>#N/A</c:v>
                </c:pt>
                <c:pt idx="255">
                  <c:v>#N/A</c:v>
                </c:pt>
                <c:pt idx="256">
                  <c:v>#N/A</c:v>
                </c:pt>
                <c:pt idx="258">
                  <c:v>#N/A</c:v>
                </c:pt>
                <c:pt idx="259">
                  <c:v>#N/A</c:v>
                </c:pt>
                <c:pt idx="261">
                  <c:v>#N/A</c:v>
                </c:pt>
                <c:pt idx="262">
                  <c:v>#N/A</c:v>
                </c:pt>
                <c:pt idx="264">
                  <c:v>#N/A</c:v>
                </c:pt>
                <c:pt idx="265">
                  <c:v>#N/A</c:v>
                </c:pt>
                <c:pt idx="267">
                  <c:v>#N/A</c:v>
                </c:pt>
                <c:pt idx="268">
                  <c:v>#N/A</c:v>
                </c:pt>
                <c:pt idx="270">
                  <c:v>#N/A</c:v>
                </c:pt>
                <c:pt idx="271">
                  <c:v>#N/A</c:v>
                </c:pt>
                <c:pt idx="273">
                  <c:v>#N/A</c:v>
                </c:pt>
                <c:pt idx="274">
                  <c:v>#N/A</c:v>
                </c:pt>
                <c:pt idx="276">
                  <c:v>#N/A</c:v>
                </c:pt>
                <c:pt idx="277">
                  <c:v>#N/A</c:v>
                </c:pt>
                <c:pt idx="279">
                  <c:v>#N/A</c:v>
                </c:pt>
                <c:pt idx="280">
                  <c:v>#N/A</c:v>
                </c:pt>
                <c:pt idx="282">
                  <c:v>#N/A</c:v>
                </c:pt>
                <c:pt idx="283">
                  <c:v>#N/A</c:v>
                </c:pt>
                <c:pt idx="285">
                  <c:v>#N/A</c:v>
                </c:pt>
                <c:pt idx="286">
                  <c:v>#N/A</c:v>
                </c:pt>
                <c:pt idx="288">
                  <c:v>#N/A</c:v>
                </c:pt>
                <c:pt idx="289">
                  <c:v>#N/A</c:v>
                </c:pt>
                <c:pt idx="291">
                  <c:v>#N/A</c:v>
                </c:pt>
                <c:pt idx="292">
                  <c:v>#N/A</c:v>
                </c:pt>
                <c:pt idx="294">
                  <c:v>#N/A</c:v>
                </c:pt>
                <c:pt idx="295">
                  <c:v>#N/A</c:v>
                </c:pt>
                <c:pt idx="297">
                  <c:v>#N/A</c:v>
                </c:pt>
                <c:pt idx="298">
                  <c:v>#N/A</c:v>
                </c:pt>
                <c:pt idx="300">
                  <c:v>#N/A</c:v>
                </c:pt>
                <c:pt idx="301">
                  <c:v>#N/A</c:v>
                </c:pt>
                <c:pt idx="303">
                  <c:v>#N/A</c:v>
                </c:pt>
                <c:pt idx="304">
                  <c:v>#N/A</c:v>
                </c:pt>
                <c:pt idx="306">
                  <c:v>#N/A</c:v>
                </c:pt>
                <c:pt idx="307">
                  <c:v>#N/A</c:v>
                </c:pt>
                <c:pt idx="309">
                  <c:v>#N/A</c:v>
                </c:pt>
                <c:pt idx="310">
                  <c:v>#N/A</c:v>
                </c:pt>
                <c:pt idx="312">
                  <c:v>#N/A</c:v>
                </c:pt>
                <c:pt idx="313">
                  <c:v>#N/A</c:v>
                </c:pt>
                <c:pt idx="315">
                  <c:v>#N/A</c:v>
                </c:pt>
                <c:pt idx="316">
                  <c:v>#N/A</c:v>
                </c:pt>
                <c:pt idx="318">
                  <c:v>#N/A</c:v>
                </c:pt>
                <c:pt idx="319">
                  <c:v>#N/A</c:v>
                </c:pt>
                <c:pt idx="321">
                  <c:v>#N/A</c:v>
                </c:pt>
                <c:pt idx="322">
                  <c:v>#N/A</c:v>
                </c:pt>
                <c:pt idx="324">
                  <c:v>#N/A</c:v>
                </c:pt>
                <c:pt idx="325">
                  <c:v>#N/A</c:v>
                </c:pt>
                <c:pt idx="327">
                  <c:v>#N/A</c:v>
                </c:pt>
                <c:pt idx="328">
                  <c:v>#N/A</c:v>
                </c:pt>
                <c:pt idx="330">
                  <c:v>#N/A</c:v>
                </c:pt>
                <c:pt idx="331">
                  <c:v>#N/A</c:v>
                </c:pt>
                <c:pt idx="333">
                  <c:v>#N/A</c:v>
                </c:pt>
                <c:pt idx="334">
                  <c:v>#N/A</c:v>
                </c:pt>
                <c:pt idx="336">
                  <c:v>#N/A</c:v>
                </c:pt>
                <c:pt idx="337">
                  <c:v>#N/A</c:v>
                </c:pt>
                <c:pt idx="339">
                  <c:v>#N/A</c:v>
                </c:pt>
                <c:pt idx="340">
                  <c:v>#N/A</c:v>
                </c:pt>
                <c:pt idx="342">
                  <c:v>#N/A</c:v>
                </c:pt>
                <c:pt idx="343">
                  <c:v>#N/A</c:v>
                </c:pt>
                <c:pt idx="345">
                  <c:v>#N/A</c:v>
                </c:pt>
                <c:pt idx="346">
                  <c:v>#N/A</c:v>
                </c:pt>
                <c:pt idx="348">
                  <c:v>#N/A</c:v>
                </c:pt>
                <c:pt idx="349">
                  <c:v>#N/A</c:v>
                </c:pt>
                <c:pt idx="351">
                  <c:v>#N/A</c:v>
                </c:pt>
                <c:pt idx="352">
                  <c:v>#N/A</c:v>
                </c:pt>
                <c:pt idx="354">
                  <c:v>#N/A</c:v>
                </c:pt>
                <c:pt idx="355">
                  <c:v>#N/A</c:v>
                </c:pt>
                <c:pt idx="357">
                  <c:v>#N/A</c:v>
                </c:pt>
                <c:pt idx="358">
                  <c:v>#N/A</c:v>
                </c:pt>
                <c:pt idx="360">
                  <c:v>#N/A</c:v>
                </c:pt>
                <c:pt idx="361">
                  <c:v>#N/A</c:v>
                </c:pt>
                <c:pt idx="363">
                  <c:v>#N/A</c:v>
                </c:pt>
                <c:pt idx="364">
                  <c:v>#N/A</c:v>
                </c:pt>
                <c:pt idx="366">
                  <c:v>#N/A</c:v>
                </c:pt>
                <c:pt idx="367">
                  <c:v>#N/A</c:v>
                </c:pt>
                <c:pt idx="369">
                  <c:v>#N/A</c:v>
                </c:pt>
                <c:pt idx="370">
                  <c:v>#N/A</c:v>
                </c:pt>
                <c:pt idx="372">
                  <c:v>#N/A</c:v>
                </c:pt>
                <c:pt idx="373">
                  <c:v>#N/A</c:v>
                </c:pt>
                <c:pt idx="375">
                  <c:v>#N/A</c:v>
                </c:pt>
                <c:pt idx="376">
                  <c:v>#N/A</c:v>
                </c:pt>
                <c:pt idx="378">
                  <c:v>#N/A</c:v>
                </c:pt>
                <c:pt idx="379">
                  <c:v>#N/A</c:v>
                </c:pt>
                <c:pt idx="381">
                  <c:v>#N/A</c:v>
                </c:pt>
                <c:pt idx="382">
                  <c:v>#N/A</c:v>
                </c:pt>
                <c:pt idx="384">
                  <c:v>#N/A</c:v>
                </c:pt>
                <c:pt idx="385">
                  <c:v>#N/A</c:v>
                </c:pt>
                <c:pt idx="387">
                  <c:v>#N/A</c:v>
                </c:pt>
                <c:pt idx="388">
                  <c:v>#N/A</c:v>
                </c:pt>
                <c:pt idx="390">
                  <c:v>#N/A</c:v>
                </c:pt>
                <c:pt idx="391">
                  <c:v>#N/A</c:v>
                </c:pt>
                <c:pt idx="393">
                  <c:v>#N/A</c:v>
                </c:pt>
                <c:pt idx="394">
                  <c:v>#N/A</c:v>
                </c:pt>
                <c:pt idx="396">
                  <c:v>#N/A</c:v>
                </c:pt>
                <c:pt idx="397">
                  <c:v>#N/A</c:v>
                </c:pt>
                <c:pt idx="399">
                  <c:v>#N/A</c:v>
                </c:pt>
                <c:pt idx="400">
                  <c:v>#N/A</c:v>
                </c:pt>
                <c:pt idx="402">
                  <c:v>#N/A</c:v>
                </c:pt>
                <c:pt idx="403">
                  <c:v>#N/A</c:v>
                </c:pt>
                <c:pt idx="405">
                  <c:v>#N/A</c:v>
                </c:pt>
                <c:pt idx="406">
                  <c:v>#N/A</c:v>
                </c:pt>
                <c:pt idx="408">
                  <c:v>#N/A</c:v>
                </c:pt>
                <c:pt idx="409">
                  <c:v>#N/A</c:v>
                </c:pt>
                <c:pt idx="411">
                  <c:v>#N/A</c:v>
                </c:pt>
                <c:pt idx="412">
                  <c:v>#N/A</c:v>
                </c:pt>
                <c:pt idx="414">
                  <c:v>#N/A</c:v>
                </c:pt>
                <c:pt idx="415">
                  <c:v>#N/A</c:v>
                </c:pt>
                <c:pt idx="417">
                  <c:v>#N/A</c:v>
                </c:pt>
                <c:pt idx="418">
                  <c:v>#N/A</c:v>
                </c:pt>
                <c:pt idx="420">
                  <c:v>#N/A</c:v>
                </c:pt>
                <c:pt idx="421">
                  <c:v>#N/A</c:v>
                </c:pt>
                <c:pt idx="423">
                  <c:v>#N/A</c:v>
                </c:pt>
                <c:pt idx="424">
                  <c:v>#N/A</c:v>
                </c:pt>
                <c:pt idx="426">
                  <c:v>#N/A</c:v>
                </c:pt>
                <c:pt idx="427">
                  <c:v>#N/A</c:v>
                </c:pt>
                <c:pt idx="429">
                  <c:v>#N/A</c:v>
                </c:pt>
                <c:pt idx="430">
                  <c:v>#N/A</c:v>
                </c:pt>
                <c:pt idx="432">
                  <c:v>#N/A</c:v>
                </c:pt>
                <c:pt idx="433">
                  <c:v>#N/A</c:v>
                </c:pt>
                <c:pt idx="435">
                  <c:v>#N/A</c:v>
                </c:pt>
                <c:pt idx="436">
                  <c:v>#N/A</c:v>
                </c:pt>
                <c:pt idx="438">
                  <c:v>#N/A</c:v>
                </c:pt>
                <c:pt idx="439">
                  <c:v>#N/A</c:v>
                </c:pt>
                <c:pt idx="441">
                  <c:v>#N/A</c:v>
                </c:pt>
                <c:pt idx="442">
                  <c:v>#N/A</c:v>
                </c:pt>
                <c:pt idx="444">
                  <c:v>#N/A</c:v>
                </c:pt>
                <c:pt idx="445">
                  <c:v>#N/A</c:v>
                </c:pt>
                <c:pt idx="447">
                  <c:v>#N/A</c:v>
                </c:pt>
                <c:pt idx="448">
                  <c:v>#N/A</c:v>
                </c:pt>
                <c:pt idx="450">
                  <c:v>#N/A</c:v>
                </c:pt>
                <c:pt idx="451">
                  <c:v>#N/A</c:v>
                </c:pt>
                <c:pt idx="453">
                  <c:v>#N/A</c:v>
                </c:pt>
                <c:pt idx="454">
                  <c:v>#N/A</c:v>
                </c:pt>
                <c:pt idx="456">
                  <c:v>#N/A</c:v>
                </c:pt>
                <c:pt idx="457">
                  <c:v>#N/A</c:v>
                </c:pt>
                <c:pt idx="459">
                  <c:v>#N/A</c:v>
                </c:pt>
                <c:pt idx="460">
                  <c:v>#N/A</c:v>
                </c:pt>
                <c:pt idx="462">
                  <c:v>#N/A</c:v>
                </c:pt>
                <c:pt idx="463">
                  <c:v>#N/A</c:v>
                </c:pt>
                <c:pt idx="465">
                  <c:v>#N/A</c:v>
                </c:pt>
                <c:pt idx="466">
                  <c:v>#N/A</c:v>
                </c:pt>
                <c:pt idx="468">
                  <c:v>#N/A</c:v>
                </c:pt>
                <c:pt idx="469">
                  <c:v>#N/A</c:v>
                </c:pt>
                <c:pt idx="471">
                  <c:v>#N/A</c:v>
                </c:pt>
                <c:pt idx="472">
                  <c:v>#N/A</c:v>
                </c:pt>
                <c:pt idx="474">
                  <c:v>#N/A</c:v>
                </c:pt>
                <c:pt idx="475">
                  <c:v>#N/A</c:v>
                </c:pt>
                <c:pt idx="477">
                  <c:v>#N/A</c:v>
                </c:pt>
                <c:pt idx="478">
                  <c:v>#N/A</c:v>
                </c:pt>
                <c:pt idx="480">
                  <c:v>#N/A</c:v>
                </c:pt>
                <c:pt idx="481">
                  <c:v>#N/A</c:v>
                </c:pt>
                <c:pt idx="483">
                  <c:v>#N/A</c:v>
                </c:pt>
                <c:pt idx="484">
                  <c:v>#N/A</c:v>
                </c:pt>
                <c:pt idx="486">
                  <c:v>#N/A</c:v>
                </c:pt>
                <c:pt idx="487">
                  <c:v>#N/A</c:v>
                </c:pt>
                <c:pt idx="489">
                  <c:v>#N/A</c:v>
                </c:pt>
                <c:pt idx="490">
                  <c:v>#N/A</c:v>
                </c:pt>
                <c:pt idx="492">
                  <c:v>#N/A</c:v>
                </c:pt>
                <c:pt idx="493">
                  <c:v>#N/A</c:v>
                </c:pt>
                <c:pt idx="495">
                  <c:v>#N/A</c:v>
                </c:pt>
                <c:pt idx="496">
                  <c:v>#N/A</c:v>
                </c:pt>
                <c:pt idx="498">
                  <c:v>#N/A</c:v>
                </c:pt>
                <c:pt idx="499">
                  <c:v>#N/A</c:v>
                </c:pt>
                <c:pt idx="501">
                  <c:v>#N/A</c:v>
                </c:pt>
                <c:pt idx="502">
                  <c:v>#N/A</c:v>
                </c:pt>
                <c:pt idx="504">
                  <c:v>#N/A</c:v>
                </c:pt>
                <c:pt idx="505">
                  <c:v>#N/A</c:v>
                </c:pt>
                <c:pt idx="507">
                  <c:v>#N/A</c:v>
                </c:pt>
                <c:pt idx="508">
                  <c:v>#N/A</c:v>
                </c:pt>
                <c:pt idx="510">
                  <c:v>#N/A</c:v>
                </c:pt>
                <c:pt idx="511">
                  <c:v>#N/A</c:v>
                </c:pt>
                <c:pt idx="513">
                  <c:v>#N/A</c:v>
                </c:pt>
                <c:pt idx="514">
                  <c:v>#N/A</c:v>
                </c:pt>
                <c:pt idx="516">
                  <c:v>#N/A</c:v>
                </c:pt>
                <c:pt idx="517">
                  <c:v>#N/A</c:v>
                </c:pt>
                <c:pt idx="519">
                  <c:v>#N/A</c:v>
                </c:pt>
                <c:pt idx="520">
                  <c:v>#N/A</c:v>
                </c:pt>
                <c:pt idx="522">
                  <c:v>#N/A</c:v>
                </c:pt>
                <c:pt idx="523">
                  <c:v>#N/A</c:v>
                </c:pt>
                <c:pt idx="525">
                  <c:v>#N/A</c:v>
                </c:pt>
                <c:pt idx="526">
                  <c:v>#N/A</c:v>
                </c:pt>
                <c:pt idx="528">
                  <c:v>#N/A</c:v>
                </c:pt>
                <c:pt idx="529">
                  <c:v>#N/A</c:v>
                </c:pt>
                <c:pt idx="531">
                  <c:v>#N/A</c:v>
                </c:pt>
                <c:pt idx="532">
                  <c:v>#N/A</c:v>
                </c:pt>
                <c:pt idx="534">
                  <c:v>#N/A</c:v>
                </c:pt>
                <c:pt idx="535">
                  <c:v>#N/A</c:v>
                </c:pt>
                <c:pt idx="537">
                  <c:v>#N/A</c:v>
                </c:pt>
                <c:pt idx="538">
                  <c:v>#N/A</c:v>
                </c:pt>
                <c:pt idx="540">
                  <c:v>#N/A</c:v>
                </c:pt>
                <c:pt idx="541">
                  <c:v>#N/A</c:v>
                </c:pt>
                <c:pt idx="543">
                  <c:v>#N/A</c:v>
                </c:pt>
                <c:pt idx="544">
                  <c:v>#N/A</c:v>
                </c:pt>
                <c:pt idx="546">
                  <c:v>#N/A</c:v>
                </c:pt>
                <c:pt idx="547">
                  <c:v>#N/A</c:v>
                </c:pt>
                <c:pt idx="549">
                  <c:v>#N/A</c:v>
                </c:pt>
                <c:pt idx="550">
                  <c:v>#N/A</c:v>
                </c:pt>
                <c:pt idx="552">
                  <c:v>#N/A</c:v>
                </c:pt>
                <c:pt idx="553">
                  <c:v>#N/A</c:v>
                </c:pt>
                <c:pt idx="555">
                  <c:v>#N/A</c:v>
                </c:pt>
                <c:pt idx="556">
                  <c:v>#N/A</c:v>
                </c:pt>
                <c:pt idx="558">
                  <c:v>#N/A</c:v>
                </c:pt>
                <c:pt idx="559">
                  <c:v>#N/A</c:v>
                </c:pt>
                <c:pt idx="561">
                  <c:v>#N/A</c:v>
                </c:pt>
                <c:pt idx="562">
                  <c:v>#N/A</c:v>
                </c:pt>
                <c:pt idx="564">
                  <c:v>#N/A</c:v>
                </c:pt>
                <c:pt idx="565">
                  <c:v>#N/A</c:v>
                </c:pt>
                <c:pt idx="567">
                  <c:v>#N/A</c:v>
                </c:pt>
                <c:pt idx="568">
                  <c:v>#N/A</c:v>
                </c:pt>
                <c:pt idx="570">
                  <c:v>#N/A</c:v>
                </c:pt>
                <c:pt idx="571">
                  <c:v>#N/A</c:v>
                </c:pt>
                <c:pt idx="573">
                  <c:v>#N/A</c:v>
                </c:pt>
                <c:pt idx="574">
                  <c:v>#N/A</c:v>
                </c:pt>
                <c:pt idx="576">
                  <c:v>#N/A</c:v>
                </c:pt>
                <c:pt idx="577">
                  <c:v>#N/A</c:v>
                </c:pt>
                <c:pt idx="579">
                  <c:v>#N/A</c:v>
                </c:pt>
                <c:pt idx="580">
                  <c:v>#N/A</c:v>
                </c:pt>
                <c:pt idx="582">
                  <c:v>#N/A</c:v>
                </c:pt>
                <c:pt idx="583">
                  <c:v>#N/A</c:v>
                </c:pt>
                <c:pt idx="585">
                  <c:v>#N/A</c:v>
                </c:pt>
                <c:pt idx="586">
                  <c:v>#N/A</c:v>
                </c:pt>
                <c:pt idx="588">
                  <c:v>#N/A</c:v>
                </c:pt>
                <c:pt idx="589">
                  <c:v>#N/A</c:v>
                </c:pt>
                <c:pt idx="591">
                  <c:v>#N/A</c:v>
                </c:pt>
                <c:pt idx="592">
                  <c:v>#N/A</c:v>
                </c:pt>
                <c:pt idx="594">
                  <c:v>#N/A</c:v>
                </c:pt>
                <c:pt idx="595">
                  <c:v>#N/A</c:v>
                </c:pt>
                <c:pt idx="597">
                  <c:v>#N/A</c:v>
                </c:pt>
                <c:pt idx="598">
                  <c:v>#N/A</c:v>
                </c:pt>
                <c:pt idx="600">
                  <c:v>#N/A</c:v>
                </c:pt>
                <c:pt idx="601">
                  <c:v>#N/A</c:v>
                </c:pt>
                <c:pt idx="603">
                  <c:v>#N/A</c:v>
                </c:pt>
                <c:pt idx="604">
                  <c:v>#N/A</c:v>
                </c:pt>
                <c:pt idx="606">
                  <c:v>#N/A</c:v>
                </c:pt>
                <c:pt idx="607">
                  <c:v>#N/A</c:v>
                </c:pt>
                <c:pt idx="609">
                  <c:v>#N/A</c:v>
                </c:pt>
                <c:pt idx="610">
                  <c:v>#N/A</c:v>
                </c:pt>
                <c:pt idx="612">
                  <c:v>#N/A</c:v>
                </c:pt>
                <c:pt idx="613">
                  <c:v>#N/A</c:v>
                </c:pt>
                <c:pt idx="615">
                  <c:v>#N/A</c:v>
                </c:pt>
                <c:pt idx="616">
                  <c:v>#N/A</c:v>
                </c:pt>
                <c:pt idx="618">
                  <c:v>#N/A</c:v>
                </c:pt>
                <c:pt idx="619">
                  <c:v>#N/A</c:v>
                </c:pt>
                <c:pt idx="621">
                  <c:v>#N/A</c:v>
                </c:pt>
                <c:pt idx="622">
                  <c:v>#N/A</c:v>
                </c:pt>
                <c:pt idx="624">
                  <c:v>#N/A</c:v>
                </c:pt>
                <c:pt idx="625">
                  <c:v>#N/A</c:v>
                </c:pt>
                <c:pt idx="627">
                  <c:v>#N/A</c:v>
                </c:pt>
                <c:pt idx="628">
                  <c:v>#N/A</c:v>
                </c:pt>
                <c:pt idx="630">
                  <c:v>#N/A</c:v>
                </c:pt>
                <c:pt idx="631">
                  <c:v>#N/A</c:v>
                </c:pt>
                <c:pt idx="633">
                  <c:v>#N/A</c:v>
                </c:pt>
                <c:pt idx="634">
                  <c:v>#N/A</c:v>
                </c:pt>
                <c:pt idx="636">
                  <c:v>#N/A</c:v>
                </c:pt>
                <c:pt idx="637">
                  <c:v>#N/A</c:v>
                </c:pt>
                <c:pt idx="639">
                  <c:v>#N/A</c:v>
                </c:pt>
                <c:pt idx="640">
                  <c:v>#N/A</c:v>
                </c:pt>
                <c:pt idx="642">
                  <c:v>#N/A</c:v>
                </c:pt>
                <c:pt idx="643">
                  <c:v>#N/A</c:v>
                </c:pt>
                <c:pt idx="645">
                  <c:v>#N/A</c:v>
                </c:pt>
                <c:pt idx="646">
                  <c:v>#N/A</c:v>
                </c:pt>
                <c:pt idx="648">
                  <c:v>#N/A</c:v>
                </c:pt>
                <c:pt idx="649">
                  <c:v>#N/A</c:v>
                </c:pt>
                <c:pt idx="651">
                  <c:v>#N/A</c:v>
                </c:pt>
                <c:pt idx="652">
                  <c:v>#N/A</c:v>
                </c:pt>
                <c:pt idx="654">
                  <c:v>#N/A</c:v>
                </c:pt>
                <c:pt idx="655">
                  <c:v>#N/A</c:v>
                </c:pt>
                <c:pt idx="657">
                  <c:v>#N/A</c:v>
                </c:pt>
                <c:pt idx="658">
                  <c:v>#N/A</c:v>
                </c:pt>
                <c:pt idx="660">
                  <c:v>#N/A</c:v>
                </c:pt>
                <c:pt idx="661">
                  <c:v>#N/A</c:v>
                </c:pt>
                <c:pt idx="663">
                  <c:v>#N/A</c:v>
                </c:pt>
                <c:pt idx="664">
                  <c:v>#N/A</c:v>
                </c:pt>
                <c:pt idx="666">
                  <c:v>#N/A</c:v>
                </c:pt>
                <c:pt idx="667">
                  <c:v>#N/A</c:v>
                </c:pt>
                <c:pt idx="669">
                  <c:v>#N/A</c:v>
                </c:pt>
                <c:pt idx="670">
                  <c:v>#N/A</c:v>
                </c:pt>
                <c:pt idx="672">
                  <c:v>#N/A</c:v>
                </c:pt>
                <c:pt idx="673">
                  <c:v>#N/A</c:v>
                </c:pt>
                <c:pt idx="675">
                  <c:v>#N/A</c:v>
                </c:pt>
                <c:pt idx="676">
                  <c:v>#N/A</c:v>
                </c:pt>
                <c:pt idx="678">
                  <c:v>#N/A</c:v>
                </c:pt>
                <c:pt idx="679">
                  <c:v>#N/A</c:v>
                </c:pt>
                <c:pt idx="681">
                  <c:v>#N/A</c:v>
                </c:pt>
                <c:pt idx="682">
                  <c:v>#N/A</c:v>
                </c:pt>
                <c:pt idx="684">
                  <c:v>#N/A</c:v>
                </c:pt>
                <c:pt idx="685">
                  <c:v>#N/A</c:v>
                </c:pt>
                <c:pt idx="687">
                  <c:v>#N/A</c:v>
                </c:pt>
                <c:pt idx="688">
                  <c:v>#N/A</c:v>
                </c:pt>
                <c:pt idx="690">
                  <c:v>#N/A</c:v>
                </c:pt>
                <c:pt idx="691">
                  <c:v>#N/A</c:v>
                </c:pt>
                <c:pt idx="693">
                  <c:v>#N/A</c:v>
                </c:pt>
                <c:pt idx="694">
                  <c:v>#N/A</c:v>
                </c:pt>
                <c:pt idx="696">
                  <c:v>#N/A</c:v>
                </c:pt>
                <c:pt idx="697">
                  <c:v>#N/A</c:v>
                </c:pt>
                <c:pt idx="699">
                  <c:v>#N/A</c:v>
                </c:pt>
                <c:pt idx="700">
                  <c:v>#N/A</c:v>
                </c:pt>
                <c:pt idx="702">
                  <c:v>#N/A</c:v>
                </c:pt>
                <c:pt idx="703">
                  <c:v>#N/A</c:v>
                </c:pt>
                <c:pt idx="705">
                  <c:v>#N/A</c:v>
                </c:pt>
                <c:pt idx="706">
                  <c:v>#N/A</c:v>
                </c:pt>
                <c:pt idx="708">
                  <c:v>#N/A</c:v>
                </c:pt>
                <c:pt idx="709">
                  <c:v>#N/A</c:v>
                </c:pt>
                <c:pt idx="711">
                  <c:v>#N/A</c:v>
                </c:pt>
                <c:pt idx="712">
                  <c:v>#N/A</c:v>
                </c:pt>
                <c:pt idx="714">
                  <c:v>#N/A</c:v>
                </c:pt>
                <c:pt idx="715">
                  <c:v>#N/A</c:v>
                </c:pt>
                <c:pt idx="717">
                  <c:v>#N/A</c:v>
                </c:pt>
                <c:pt idx="718">
                  <c:v>#N/A</c:v>
                </c:pt>
                <c:pt idx="720">
                  <c:v>#N/A</c:v>
                </c:pt>
                <c:pt idx="721">
                  <c:v>#N/A</c:v>
                </c:pt>
                <c:pt idx="723">
                  <c:v>#N/A</c:v>
                </c:pt>
                <c:pt idx="724">
                  <c:v>#N/A</c:v>
                </c:pt>
                <c:pt idx="726">
                  <c:v>#N/A</c:v>
                </c:pt>
                <c:pt idx="727">
                  <c:v>#N/A</c:v>
                </c:pt>
                <c:pt idx="729">
                  <c:v>#N/A</c:v>
                </c:pt>
                <c:pt idx="730">
                  <c:v>#N/A</c:v>
                </c:pt>
                <c:pt idx="732">
                  <c:v>#N/A</c:v>
                </c:pt>
                <c:pt idx="733">
                  <c:v>#N/A</c:v>
                </c:pt>
                <c:pt idx="735">
                  <c:v>#N/A</c:v>
                </c:pt>
                <c:pt idx="736">
                  <c:v>#N/A</c:v>
                </c:pt>
                <c:pt idx="738">
                  <c:v>#N/A</c:v>
                </c:pt>
                <c:pt idx="739">
                  <c:v>#N/A</c:v>
                </c:pt>
                <c:pt idx="741">
                  <c:v>#N/A</c:v>
                </c:pt>
                <c:pt idx="742">
                  <c:v>#N/A</c:v>
                </c:pt>
                <c:pt idx="744">
                  <c:v>#N/A</c:v>
                </c:pt>
                <c:pt idx="745">
                  <c:v>#N/A</c:v>
                </c:pt>
                <c:pt idx="747">
                  <c:v>#N/A</c:v>
                </c:pt>
                <c:pt idx="748">
                  <c:v>#N/A</c:v>
                </c:pt>
                <c:pt idx="750">
                  <c:v>#N/A</c:v>
                </c:pt>
                <c:pt idx="751">
                  <c:v>#N/A</c:v>
                </c:pt>
                <c:pt idx="753">
                  <c:v>#N/A</c:v>
                </c:pt>
                <c:pt idx="754">
                  <c:v>#N/A</c:v>
                </c:pt>
                <c:pt idx="756">
                  <c:v>#N/A</c:v>
                </c:pt>
                <c:pt idx="757">
                  <c:v>#N/A</c:v>
                </c:pt>
                <c:pt idx="759">
                  <c:v>#N/A</c:v>
                </c:pt>
                <c:pt idx="760">
                  <c:v>#N/A</c:v>
                </c:pt>
                <c:pt idx="762">
                  <c:v>#N/A</c:v>
                </c:pt>
                <c:pt idx="763">
                  <c:v>#N/A</c:v>
                </c:pt>
                <c:pt idx="765">
                  <c:v>#N/A</c:v>
                </c:pt>
                <c:pt idx="766">
                  <c:v>#N/A</c:v>
                </c:pt>
                <c:pt idx="768">
                  <c:v>#N/A</c:v>
                </c:pt>
                <c:pt idx="769">
                  <c:v>#N/A</c:v>
                </c:pt>
                <c:pt idx="771">
                  <c:v>#N/A</c:v>
                </c:pt>
                <c:pt idx="772">
                  <c:v>#N/A</c:v>
                </c:pt>
                <c:pt idx="774">
                  <c:v>#N/A</c:v>
                </c:pt>
                <c:pt idx="775">
                  <c:v>#N/A</c:v>
                </c:pt>
                <c:pt idx="777">
                  <c:v>#N/A</c:v>
                </c:pt>
                <c:pt idx="778">
                  <c:v>#N/A</c:v>
                </c:pt>
                <c:pt idx="780">
                  <c:v>#N/A</c:v>
                </c:pt>
                <c:pt idx="781">
                  <c:v>#N/A</c:v>
                </c:pt>
                <c:pt idx="783">
                  <c:v>#N/A</c:v>
                </c:pt>
                <c:pt idx="784">
                  <c:v>#N/A</c:v>
                </c:pt>
                <c:pt idx="786">
                  <c:v>#N/A</c:v>
                </c:pt>
                <c:pt idx="787">
                  <c:v>#N/A</c:v>
                </c:pt>
                <c:pt idx="789">
                  <c:v>#N/A</c:v>
                </c:pt>
                <c:pt idx="790">
                  <c:v>#N/A</c:v>
                </c:pt>
                <c:pt idx="792">
                  <c:v>#N/A</c:v>
                </c:pt>
                <c:pt idx="793">
                  <c:v>#N/A</c:v>
                </c:pt>
                <c:pt idx="795">
                  <c:v>#N/A</c:v>
                </c:pt>
                <c:pt idx="796">
                  <c:v>#N/A</c:v>
                </c:pt>
                <c:pt idx="798">
                  <c:v>#N/A</c:v>
                </c:pt>
                <c:pt idx="799">
                  <c:v>#N/A</c:v>
                </c:pt>
                <c:pt idx="801">
                  <c:v>#N/A</c:v>
                </c:pt>
                <c:pt idx="802">
                  <c:v>#N/A</c:v>
                </c:pt>
                <c:pt idx="804">
                  <c:v>#N/A</c:v>
                </c:pt>
                <c:pt idx="805">
                  <c:v>#N/A</c:v>
                </c:pt>
                <c:pt idx="807">
                  <c:v>#N/A</c:v>
                </c:pt>
                <c:pt idx="808">
                  <c:v>#N/A</c:v>
                </c:pt>
                <c:pt idx="810">
                  <c:v>#N/A</c:v>
                </c:pt>
                <c:pt idx="811">
                  <c:v>#N/A</c:v>
                </c:pt>
                <c:pt idx="813">
                  <c:v>#N/A</c:v>
                </c:pt>
                <c:pt idx="814">
                  <c:v>#N/A</c:v>
                </c:pt>
                <c:pt idx="816">
                  <c:v>#N/A</c:v>
                </c:pt>
                <c:pt idx="817">
                  <c:v>#N/A</c:v>
                </c:pt>
                <c:pt idx="819">
                  <c:v>#N/A</c:v>
                </c:pt>
                <c:pt idx="820">
                  <c:v>#N/A</c:v>
                </c:pt>
                <c:pt idx="822">
                  <c:v>#N/A</c:v>
                </c:pt>
                <c:pt idx="823">
                  <c:v>#N/A</c:v>
                </c:pt>
                <c:pt idx="825">
                  <c:v>#N/A</c:v>
                </c:pt>
                <c:pt idx="826">
                  <c:v>#N/A</c:v>
                </c:pt>
                <c:pt idx="828">
                  <c:v>#N/A</c:v>
                </c:pt>
                <c:pt idx="829">
                  <c:v>#N/A</c:v>
                </c:pt>
                <c:pt idx="831">
                  <c:v>#N/A</c:v>
                </c:pt>
                <c:pt idx="832">
                  <c:v>#N/A</c:v>
                </c:pt>
                <c:pt idx="834">
                  <c:v>#N/A</c:v>
                </c:pt>
                <c:pt idx="835">
                  <c:v>#N/A</c:v>
                </c:pt>
                <c:pt idx="837">
                  <c:v>#N/A</c:v>
                </c:pt>
                <c:pt idx="838">
                  <c:v>#N/A</c:v>
                </c:pt>
                <c:pt idx="840">
                  <c:v>#N/A</c:v>
                </c:pt>
                <c:pt idx="841">
                  <c:v>#N/A</c:v>
                </c:pt>
                <c:pt idx="843">
                  <c:v>#N/A</c:v>
                </c:pt>
                <c:pt idx="844">
                  <c:v>#N/A</c:v>
                </c:pt>
                <c:pt idx="846">
                  <c:v>#N/A</c:v>
                </c:pt>
                <c:pt idx="847">
                  <c:v>#N/A</c:v>
                </c:pt>
                <c:pt idx="849">
                  <c:v>#N/A</c:v>
                </c:pt>
                <c:pt idx="850">
                  <c:v>#N/A</c:v>
                </c:pt>
                <c:pt idx="852">
                  <c:v>#N/A</c:v>
                </c:pt>
                <c:pt idx="853">
                  <c:v>#N/A</c:v>
                </c:pt>
                <c:pt idx="855">
                  <c:v>#N/A</c:v>
                </c:pt>
                <c:pt idx="856">
                  <c:v>#N/A</c:v>
                </c:pt>
                <c:pt idx="858">
                  <c:v>#N/A</c:v>
                </c:pt>
                <c:pt idx="859">
                  <c:v>#N/A</c:v>
                </c:pt>
                <c:pt idx="861">
                  <c:v>#N/A</c:v>
                </c:pt>
                <c:pt idx="862">
                  <c:v>#N/A</c:v>
                </c:pt>
                <c:pt idx="864">
                  <c:v>#N/A</c:v>
                </c:pt>
                <c:pt idx="865">
                  <c:v>#N/A</c:v>
                </c:pt>
                <c:pt idx="867">
                  <c:v>#N/A</c:v>
                </c:pt>
                <c:pt idx="868">
                  <c:v>#N/A</c:v>
                </c:pt>
                <c:pt idx="870">
                  <c:v>#N/A</c:v>
                </c:pt>
                <c:pt idx="871">
                  <c:v>#N/A</c:v>
                </c:pt>
                <c:pt idx="873">
                  <c:v>#N/A</c:v>
                </c:pt>
                <c:pt idx="874">
                  <c:v>#N/A</c:v>
                </c:pt>
                <c:pt idx="876">
                  <c:v>#N/A</c:v>
                </c:pt>
                <c:pt idx="877">
                  <c:v>#N/A</c:v>
                </c:pt>
                <c:pt idx="879">
                  <c:v>#N/A</c:v>
                </c:pt>
                <c:pt idx="880">
                  <c:v>#N/A</c:v>
                </c:pt>
                <c:pt idx="882">
                  <c:v>#N/A</c:v>
                </c:pt>
                <c:pt idx="883">
                  <c:v>#N/A</c:v>
                </c:pt>
              </c:numCache>
            </c:numRef>
          </c:yVal>
          <c:smooth val="0"/>
          <c:extLst>
            <c:ext xmlns:c16="http://schemas.microsoft.com/office/drawing/2014/chart" uri="{C3380CC4-5D6E-409C-BE32-E72D297353CC}">
              <c16:uniqueId val="{00000007-82AF-3742-BD05-3CCB2C329EBA}"/>
            </c:ext>
          </c:extLst>
        </c:ser>
        <c:ser>
          <c:idx val="8"/>
          <c:order val="6"/>
          <c:tx>
            <c:strRef>
              <c:f>'Grid template'!$M$173</c:f>
              <c:strCache>
                <c:ptCount val="1"/>
                <c:pt idx="0">
                  <c:v>2% grid anion</c:v>
                </c:pt>
              </c:strCache>
            </c:strRef>
          </c:tx>
          <c:spPr>
            <a:ln w="3175">
              <a:solidFill>
                <a:schemeClr val="bg1">
                  <a:lumMod val="65000"/>
                </a:schemeClr>
              </a:solidFill>
            </a:ln>
          </c:spPr>
          <c:marker>
            <c:symbol val="none"/>
          </c:marker>
          <c:xVal>
            <c:numRef>
              <c:f>'Grid template'!$M$175:$M$614</c:f>
              <c:numCache>
                <c:formatCode>0.000</c:formatCode>
                <c:ptCount val="440"/>
                <c:pt idx="0">
                  <c:v>#N/A</c:v>
                </c:pt>
                <c:pt idx="1">
                  <c:v>#N/A</c:v>
                </c:pt>
                <c:pt idx="3">
                  <c:v>#N/A</c:v>
                </c:pt>
                <c:pt idx="4">
                  <c:v>#N/A</c:v>
                </c:pt>
                <c:pt idx="6">
                  <c:v>#N/A</c:v>
                </c:pt>
                <c:pt idx="7">
                  <c:v>#N/A</c:v>
                </c:pt>
                <c:pt idx="9">
                  <c:v>#N/A</c:v>
                </c:pt>
                <c:pt idx="10">
                  <c:v>#N/A</c:v>
                </c:pt>
                <c:pt idx="12">
                  <c:v>#N/A</c:v>
                </c:pt>
                <c:pt idx="13">
                  <c:v>#N/A</c:v>
                </c:pt>
                <c:pt idx="15">
                  <c:v>#N/A</c:v>
                </c:pt>
                <c:pt idx="16">
                  <c:v>#N/A</c:v>
                </c:pt>
                <c:pt idx="18">
                  <c:v>#N/A</c:v>
                </c:pt>
                <c:pt idx="19">
                  <c:v>#N/A</c:v>
                </c:pt>
                <c:pt idx="21">
                  <c:v>#N/A</c:v>
                </c:pt>
                <c:pt idx="22">
                  <c:v>#N/A</c:v>
                </c:pt>
                <c:pt idx="24">
                  <c:v>#N/A</c:v>
                </c:pt>
                <c:pt idx="25">
                  <c:v>#N/A</c:v>
                </c:pt>
                <c:pt idx="27">
                  <c:v>#N/A</c:v>
                </c:pt>
                <c:pt idx="28">
                  <c:v>#N/A</c:v>
                </c:pt>
                <c:pt idx="30">
                  <c:v>#N/A</c:v>
                </c:pt>
                <c:pt idx="31">
                  <c:v>#N/A</c:v>
                </c:pt>
                <c:pt idx="33">
                  <c:v>#N/A</c:v>
                </c:pt>
                <c:pt idx="34">
                  <c:v>#N/A</c:v>
                </c:pt>
                <c:pt idx="36">
                  <c:v>#N/A</c:v>
                </c:pt>
                <c:pt idx="37">
                  <c:v>#N/A</c:v>
                </c:pt>
                <c:pt idx="39">
                  <c:v>#N/A</c:v>
                </c:pt>
                <c:pt idx="40">
                  <c:v>#N/A</c:v>
                </c:pt>
                <c:pt idx="42">
                  <c:v>#N/A</c:v>
                </c:pt>
                <c:pt idx="43">
                  <c:v>#N/A</c:v>
                </c:pt>
                <c:pt idx="45">
                  <c:v>#N/A</c:v>
                </c:pt>
                <c:pt idx="46">
                  <c:v>#N/A</c:v>
                </c:pt>
                <c:pt idx="48">
                  <c:v>#N/A</c:v>
                </c:pt>
                <c:pt idx="49">
                  <c:v>#N/A</c:v>
                </c:pt>
                <c:pt idx="51">
                  <c:v>#N/A</c:v>
                </c:pt>
                <c:pt idx="52">
                  <c:v>#N/A</c:v>
                </c:pt>
                <c:pt idx="54">
                  <c:v>#N/A</c:v>
                </c:pt>
                <c:pt idx="55">
                  <c:v>#N/A</c:v>
                </c:pt>
                <c:pt idx="57">
                  <c:v>#N/A</c:v>
                </c:pt>
                <c:pt idx="58">
                  <c:v>#N/A</c:v>
                </c:pt>
                <c:pt idx="60">
                  <c:v>#N/A</c:v>
                </c:pt>
                <c:pt idx="61">
                  <c:v>#N/A</c:v>
                </c:pt>
                <c:pt idx="63">
                  <c:v>#N/A</c:v>
                </c:pt>
                <c:pt idx="64">
                  <c:v>#N/A</c:v>
                </c:pt>
                <c:pt idx="66">
                  <c:v>#N/A</c:v>
                </c:pt>
                <c:pt idx="67">
                  <c:v>#N/A</c:v>
                </c:pt>
                <c:pt idx="69">
                  <c:v>#N/A</c:v>
                </c:pt>
                <c:pt idx="70">
                  <c:v>#N/A</c:v>
                </c:pt>
                <c:pt idx="72">
                  <c:v>#N/A</c:v>
                </c:pt>
                <c:pt idx="73">
                  <c:v>#N/A</c:v>
                </c:pt>
                <c:pt idx="75">
                  <c:v>#N/A</c:v>
                </c:pt>
                <c:pt idx="76">
                  <c:v>#N/A</c:v>
                </c:pt>
                <c:pt idx="78">
                  <c:v>#N/A</c:v>
                </c:pt>
                <c:pt idx="79">
                  <c:v>#N/A</c:v>
                </c:pt>
                <c:pt idx="81">
                  <c:v>#N/A</c:v>
                </c:pt>
                <c:pt idx="82">
                  <c:v>#N/A</c:v>
                </c:pt>
                <c:pt idx="84">
                  <c:v>#N/A</c:v>
                </c:pt>
                <c:pt idx="85">
                  <c:v>#N/A</c:v>
                </c:pt>
                <c:pt idx="87">
                  <c:v>#N/A</c:v>
                </c:pt>
                <c:pt idx="88">
                  <c:v>#N/A</c:v>
                </c:pt>
                <c:pt idx="90">
                  <c:v>#N/A</c:v>
                </c:pt>
                <c:pt idx="91">
                  <c:v>#N/A</c:v>
                </c:pt>
                <c:pt idx="93">
                  <c:v>#N/A</c:v>
                </c:pt>
                <c:pt idx="94">
                  <c:v>#N/A</c:v>
                </c:pt>
                <c:pt idx="96">
                  <c:v>#N/A</c:v>
                </c:pt>
                <c:pt idx="97">
                  <c:v>#N/A</c:v>
                </c:pt>
                <c:pt idx="99">
                  <c:v>#N/A</c:v>
                </c:pt>
                <c:pt idx="100">
                  <c:v>#N/A</c:v>
                </c:pt>
                <c:pt idx="102">
                  <c:v>#N/A</c:v>
                </c:pt>
                <c:pt idx="103">
                  <c:v>#N/A</c:v>
                </c:pt>
                <c:pt idx="105">
                  <c:v>#N/A</c:v>
                </c:pt>
                <c:pt idx="106">
                  <c:v>#N/A</c:v>
                </c:pt>
                <c:pt idx="108">
                  <c:v>#N/A</c:v>
                </c:pt>
                <c:pt idx="109">
                  <c:v>#N/A</c:v>
                </c:pt>
                <c:pt idx="111">
                  <c:v>#N/A</c:v>
                </c:pt>
                <c:pt idx="112">
                  <c:v>#N/A</c:v>
                </c:pt>
                <c:pt idx="114">
                  <c:v>#N/A</c:v>
                </c:pt>
                <c:pt idx="115">
                  <c:v>#N/A</c:v>
                </c:pt>
                <c:pt idx="117">
                  <c:v>#N/A</c:v>
                </c:pt>
                <c:pt idx="118">
                  <c:v>#N/A</c:v>
                </c:pt>
                <c:pt idx="120">
                  <c:v>#N/A</c:v>
                </c:pt>
                <c:pt idx="121">
                  <c:v>#N/A</c:v>
                </c:pt>
                <c:pt idx="123">
                  <c:v>#N/A</c:v>
                </c:pt>
                <c:pt idx="124">
                  <c:v>#N/A</c:v>
                </c:pt>
                <c:pt idx="126">
                  <c:v>#N/A</c:v>
                </c:pt>
                <c:pt idx="127">
                  <c:v>#N/A</c:v>
                </c:pt>
                <c:pt idx="129">
                  <c:v>#N/A</c:v>
                </c:pt>
                <c:pt idx="130">
                  <c:v>#N/A</c:v>
                </c:pt>
                <c:pt idx="132">
                  <c:v>#N/A</c:v>
                </c:pt>
                <c:pt idx="133">
                  <c:v>#N/A</c:v>
                </c:pt>
                <c:pt idx="135">
                  <c:v>#N/A</c:v>
                </c:pt>
                <c:pt idx="136">
                  <c:v>#N/A</c:v>
                </c:pt>
                <c:pt idx="138">
                  <c:v>#N/A</c:v>
                </c:pt>
                <c:pt idx="139">
                  <c:v>#N/A</c:v>
                </c:pt>
                <c:pt idx="141">
                  <c:v>#N/A</c:v>
                </c:pt>
                <c:pt idx="142">
                  <c:v>#N/A</c:v>
                </c:pt>
                <c:pt idx="144">
                  <c:v>#N/A</c:v>
                </c:pt>
                <c:pt idx="145">
                  <c:v>#N/A</c:v>
                </c:pt>
                <c:pt idx="147">
                  <c:v>#N/A</c:v>
                </c:pt>
                <c:pt idx="148">
                  <c:v>#N/A</c:v>
                </c:pt>
                <c:pt idx="150">
                  <c:v>#N/A</c:v>
                </c:pt>
                <c:pt idx="151">
                  <c:v>#N/A</c:v>
                </c:pt>
                <c:pt idx="153">
                  <c:v>#N/A</c:v>
                </c:pt>
                <c:pt idx="154">
                  <c:v>#N/A</c:v>
                </c:pt>
                <c:pt idx="156">
                  <c:v>#N/A</c:v>
                </c:pt>
                <c:pt idx="157">
                  <c:v>#N/A</c:v>
                </c:pt>
                <c:pt idx="159">
                  <c:v>#N/A</c:v>
                </c:pt>
                <c:pt idx="160">
                  <c:v>#N/A</c:v>
                </c:pt>
                <c:pt idx="162">
                  <c:v>#N/A</c:v>
                </c:pt>
                <c:pt idx="163">
                  <c:v>#N/A</c:v>
                </c:pt>
                <c:pt idx="165">
                  <c:v>#N/A</c:v>
                </c:pt>
                <c:pt idx="166">
                  <c:v>#N/A</c:v>
                </c:pt>
                <c:pt idx="168">
                  <c:v>#N/A</c:v>
                </c:pt>
                <c:pt idx="169">
                  <c:v>#N/A</c:v>
                </c:pt>
                <c:pt idx="171">
                  <c:v>#N/A</c:v>
                </c:pt>
                <c:pt idx="172">
                  <c:v>#N/A</c:v>
                </c:pt>
                <c:pt idx="174">
                  <c:v>#N/A</c:v>
                </c:pt>
                <c:pt idx="175">
                  <c:v>#N/A</c:v>
                </c:pt>
                <c:pt idx="177">
                  <c:v>#N/A</c:v>
                </c:pt>
                <c:pt idx="178">
                  <c:v>#N/A</c:v>
                </c:pt>
                <c:pt idx="180">
                  <c:v>#N/A</c:v>
                </c:pt>
                <c:pt idx="181">
                  <c:v>#N/A</c:v>
                </c:pt>
                <c:pt idx="183">
                  <c:v>#N/A</c:v>
                </c:pt>
                <c:pt idx="184">
                  <c:v>#N/A</c:v>
                </c:pt>
                <c:pt idx="186">
                  <c:v>#N/A</c:v>
                </c:pt>
                <c:pt idx="187">
                  <c:v>#N/A</c:v>
                </c:pt>
                <c:pt idx="189">
                  <c:v>#N/A</c:v>
                </c:pt>
                <c:pt idx="190">
                  <c:v>#N/A</c:v>
                </c:pt>
                <c:pt idx="192">
                  <c:v>#N/A</c:v>
                </c:pt>
                <c:pt idx="193">
                  <c:v>#N/A</c:v>
                </c:pt>
                <c:pt idx="195">
                  <c:v>#N/A</c:v>
                </c:pt>
                <c:pt idx="196">
                  <c:v>#N/A</c:v>
                </c:pt>
                <c:pt idx="198">
                  <c:v>#N/A</c:v>
                </c:pt>
                <c:pt idx="199">
                  <c:v>#N/A</c:v>
                </c:pt>
                <c:pt idx="201">
                  <c:v>#N/A</c:v>
                </c:pt>
                <c:pt idx="202">
                  <c:v>#N/A</c:v>
                </c:pt>
                <c:pt idx="204">
                  <c:v>#N/A</c:v>
                </c:pt>
                <c:pt idx="205">
                  <c:v>#N/A</c:v>
                </c:pt>
                <c:pt idx="207">
                  <c:v>#N/A</c:v>
                </c:pt>
                <c:pt idx="208">
                  <c:v>#N/A</c:v>
                </c:pt>
                <c:pt idx="210">
                  <c:v>#N/A</c:v>
                </c:pt>
                <c:pt idx="211">
                  <c:v>#N/A</c:v>
                </c:pt>
                <c:pt idx="213">
                  <c:v>#N/A</c:v>
                </c:pt>
                <c:pt idx="214">
                  <c:v>#N/A</c:v>
                </c:pt>
                <c:pt idx="216">
                  <c:v>#N/A</c:v>
                </c:pt>
                <c:pt idx="217">
                  <c:v>#N/A</c:v>
                </c:pt>
                <c:pt idx="219">
                  <c:v>#N/A</c:v>
                </c:pt>
                <c:pt idx="220">
                  <c:v>#N/A</c:v>
                </c:pt>
                <c:pt idx="222">
                  <c:v>#N/A</c:v>
                </c:pt>
                <c:pt idx="223">
                  <c:v>#N/A</c:v>
                </c:pt>
                <c:pt idx="225">
                  <c:v>#N/A</c:v>
                </c:pt>
                <c:pt idx="226">
                  <c:v>#N/A</c:v>
                </c:pt>
                <c:pt idx="228">
                  <c:v>#N/A</c:v>
                </c:pt>
                <c:pt idx="229">
                  <c:v>#N/A</c:v>
                </c:pt>
                <c:pt idx="231">
                  <c:v>#N/A</c:v>
                </c:pt>
                <c:pt idx="232">
                  <c:v>#N/A</c:v>
                </c:pt>
                <c:pt idx="234">
                  <c:v>#N/A</c:v>
                </c:pt>
                <c:pt idx="235">
                  <c:v>#N/A</c:v>
                </c:pt>
                <c:pt idx="237">
                  <c:v>#N/A</c:v>
                </c:pt>
                <c:pt idx="238">
                  <c:v>#N/A</c:v>
                </c:pt>
                <c:pt idx="240">
                  <c:v>#N/A</c:v>
                </c:pt>
                <c:pt idx="241">
                  <c:v>#N/A</c:v>
                </c:pt>
                <c:pt idx="243">
                  <c:v>#N/A</c:v>
                </c:pt>
                <c:pt idx="244">
                  <c:v>#N/A</c:v>
                </c:pt>
                <c:pt idx="246">
                  <c:v>#N/A</c:v>
                </c:pt>
                <c:pt idx="247">
                  <c:v>#N/A</c:v>
                </c:pt>
                <c:pt idx="249">
                  <c:v>#N/A</c:v>
                </c:pt>
                <c:pt idx="250">
                  <c:v>#N/A</c:v>
                </c:pt>
                <c:pt idx="252">
                  <c:v>#N/A</c:v>
                </c:pt>
                <c:pt idx="253">
                  <c:v>#N/A</c:v>
                </c:pt>
                <c:pt idx="255">
                  <c:v>#N/A</c:v>
                </c:pt>
                <c:pt idx="256">
                  <c:v>#N/A</c:v>
                </c:pt>
                <c:pt idx="258">
                  <c:v>#N/A</c:v>
                </c:pt>
                <c:pt idx="259">
                  <c:v>#N/A</c:v>
                </c:pt>
                <c:pt idx="261">
                  <c:v>#N/A</c:v>
                </c:pt>
                <c:pt idx="262">
                  <c:v>#N/A</c:v>
                </c:pt>
                <c:pt idx="264">
                  <c:v>#N/A</c:v>
                </c:pt>
                <c:pt idx="265">
                  <c:v>#N/A</c:v>
                </c:pt>
                <c:pt idx="267">
                  <c:v>#N/A</c:v>
                </c:pt>
                <c:pt idx="268">
                  <c:v>#N/A</c:v>
                </c:pt>
                <c:pt idx="270">
                  <c:v>#N/A</c:v>
                </c:pt>
                <c:pt idx="271">
                  <c:v>#N/A</c:v>
                </c:pt>
                <c:pt idx="273">
                  <c:v>#N/A</c:v>
                </c:pt>
                <c:pt idx="274">
                  <c:v>#N/A</c:v>
                </c:pt>
                <c:pt idx="276">
                  <c:v>#N/A</c:v>
                </c:pt>
                <c:pt idx="277">
                  <c:v>#N/A</c:v>
                </c:pt>
                <c:pt idx="279">
                  <c:v>#N/A</c:v>
                </c:pt>
                <c:pt idx="280">
                  <c:v>#N/A</c:v>
                </c:pt>
                <c:pt idx="282">
                  <c:v>#N/A</c:v>
                </c:pt>
                <c:pt idx="283">
                  <c:v>#N/A</c:v>
                </c:pt>
                <c:pt idx="285">
                  <c:v>#N/A</c:v>
                </c:pt>
                <c:pt idx="286">
                  <c:v>#N/A</c:v>
                </c:pt>
                <c:pt idx="288">
                  <c:v>#N/A</c:v>
                </c:pt>
                <c:pt idx="289">
                  <c:v>#N/A</c:v>
                </c:pt>
                <c:pt idx="291">
                  <c:v>#N/A</c:v>
                </c:pt>
                <c:pt idx="292">
                  <c:v>#N/A</c:v>
                </c:pt>
                <c:pt idx="294">
                  <c:v>#N/A</c:v>
                </c:pt>
                <c:pt idx="295">
                  <c:v>#N/A</c:v>
                </c:pt>
                <c:pt idx="297">
                  <c:v>#N/A</c:v>
                </c:pt>
                <c:pt idx="298">
                  <c:v>#N/A</c:v>
                </c:pt>
                <c:pt idx="300">
                  <c:v>#N/A</c:v>
                </c:pt>
                <c:pt idx="301">
                  <c:v>#N/A</c:v>
                </c:pt>
                <c:pt idx="303">
                  <c:v>#N/A</c:v>
                </c:pt>
                <c:pt idx="304">
                  <c:v>#N/A</c:v>
                </c:pt>
                <c:pt idx="306">
                  <c:v>#N/A</c:v>
                </c:pt>
                <c:pt idx="307">
                  <c:v>#N/A</c:v>
                </c:pt>
                <c:pt idx="309">
                  <c:v>#N/A</c:v>
                </c:pt>
                <c:pt idx="310">
                  <c:v>#N/A</c:v>
                </c:pt>
                <c:pt idx="312">
                  <c:v>#N/A</c:v>
                </c:pt>
                <c:pt idx="313">
                  <c:v>#N/A</c:v>
                </c:pt>
                <c:pt idx="315">
                  <c:v>#N/A</c:v>
                </c:pt>
                <c:pt idx="316">
                  <c:v>#N/A</c:v>
                </c:pt>
                <c:pt idx="318">
                  <c:v>#N/A</c:v>
                </c:pt>
                <c:pt idx="319">
                  <c:v>#N/A</c:v>
                </c:pt>
                <c:pt idx="321">
                  <c:v>#N/A</c:v>
                </c:pt>
                <c:pt idx="322">
                  <c:v>#N/A</c:v>
                </c:pt>
                <c:pt idx="324">
                  <c:v>#N/A</c:v>
                </c:pt>
                <c:pt idx="325">
                  <c:v>#N/A</c:v>
                </c:pt>
                <c:pt idx="327">
                  <c:v>#N/A</c:v>
                </c:pt>
                <c:pt idx="328">
                  <c:v>#N/A</c:v>
                </c:pt>
                <c:pt idx="330">
                  <c:v>#N/A</c:v>
                </c:pt>
                <c:pt idx="331">
                  <c:v>#N/A</c:v>
                </c:pt>
                <c:pt idx="333">
                  <c:v>#N/A</c:v>
                </c:pt>
                <c:pt idx="334">
                  <c:v>#N/A</c:v>
                </c:pt>
                <c:pt idx="336">
                  <c:v>#N/A</c:v>
                </c:pt>
                <c:pt idx="337">
                  <c:v>#N/A</c:v>
                </c:pt>
                <c:pt idx="339">
                  <c:v>#N/A</c:v>
                </c:pt>
                <c:pt idx="340">
                  <c:v>#N/A</c:v>
                </c:pt>
                <c:pt idx="342">
                  <c:v>#N/A</c:v>
                </c:pt>
                <c:pt idx="343">
                  <c:v>#N/A</c:v>
                </c:pt>
                <c:pt idx="345">
                  <c:v>#N/A</c:v>
                </c:pt>
                <c:pt idx="346">
                  <c:v>#N/A</c:v>
                </c:pt>
                <c:pt idx="348">
                  <c:v>#N/A</c:v>
                </c:pt>
                <c:pt idx="349">
                  <c:v>#N/A</c:v>
                </c:pt>
                <c:pt idx="351">
                  <c:v>#N/A</c:v>
                </c:pt>
                <c:pt idx="352">
                  <c:v>#N/A</c:v>
                </c:pt>
                <c:pt idx="354">
                  <c:v>#N/A</c:v>
                </c:pt>
                <c:pt idx="355">
                  <c:v>#N/A</c:v>
                </c:pt>
                <c:pt idx="357">
                  <c:v>#N/A</c:v>
                </c:pt>
                <c:pt idx="358">
                  <c:v>#N/A</c:v>
                </c:pt>
                <c:pt idx="360">
                  <c:v>#N/A</c:v>
                </c:pt>
                <c:pt idx="361">
                  <c:v>#N/A</c:v>
                </c:pt>
                <c:pt idx="363">
                  <c:v>#N/A</c:v>
                </c:pt>
                <c:pt idx="364">
                  <c:v>#N/A</c:v>
                </c:pt>
                <c:pt idx="366">
                  <c:v>#N/A</c:v>
                </c:pt>
                <c:pt idx="367">
                  <c:v>#N/A</c:v>
                </c:pt>
                <c:pt idx="369">
                  <c:v>#N/A</c:v>
                </c:pt>
                <c:pt idx="370">
                  <c:v>#N/A</c:v>
                </c:pt>
                <c:pt idx="372">
                  <c:v>#N/A</c:v>
                </c:pt>
                <c:pt idx="373">
                  <c:v>#N/A</c:v>
                </c:pt>
                <c:pt idx="375">
                  <c:v>#N/A</c:v>
                </c:pt>
                <c:pt idx="376">
                  <c:v>#N/A</c:v>
                </c:pt>
                <c:pt idx="378">
                  <c:v>#N/A</c:v>
                </c:pt>
                <c:pt idx="379">
                  <c:v>#N/A</c:v>
                </c:pt>
                <c:pt idx="381">
                  <c:v>#N/A</c:v>
                </c:pt>
                <c:pt idx="382">
                  <c:v>#N/A</c:v>
                </c:pt>
                <c:pt idx="384">
                  <c:v>#N/A</c:v>
                </c:pt>
                <c:pt idx="385">
                  <c:v>#N/A</c:v>
                </c:pt>
                <c:pt idx="387">
                  <c:v>#N/A</c:v>
                </c:pt>
                <c:pt idx="388">
                  <c:v>#N/A</c:v>
                </c:pt>
                <c:pt idx="390">
                  <c:v>#N/A</c:v>
                </c:pt>
                <c:pt idx="391">
                  <c:v>#N/A</c:v>
                </c:pt>
                <c:pt idx="393">
                  <c:v>#N/A</c:v>
                </c:pt>
                <c:pt idx="394">
                  <c:v>#N/A</c:v>
                </c:pt>
                <c:pt idx="396">
                  <c:v>#N/A</c:v>
                </c:pt>
                <c:pt idx="397">
                  <c:v>#N/A</c:v>
                </c:pt>
                <c:pt idx="399">
                  <c:v>#N/A</c:v>
                </c:pt>
                <c:pt idx="400">
                  <c:v>#N/A</c:v>
                </c:pt>
                <c:pt idx="402">
                  <c:v>#N/A</c:v>
                </c:pt>
                <c:pt idx="403">
                  <c:v>#N/A</c:v>
                </c:pt>
                <c:pt idx="405">
                  <c:v>#N/A</c:v>
                </c:pt>
                <c:pt idx="406">
                  <c:v>#N/A</c:v>
                </c:pt>
                <c:pt idx="408">
                  <c:v>#N/A</c:v>
                </c:pt>
                <c:pt idx="409">
                  <c:v>#N/A</c:v>
                </c:pt>
                <c:pt idx="411">
                  <c:v>#N/A</c:v>
                </c:pt>
                <c:pt idx="412">
                  <c:v>#N/A</c:v>
                </c:pt>
                <c:pt idx="414">
                  <c:v>#N/A</c:v>
                </c:pt>
                <c:pt idx="415">
                  <c:v>#N/A</c:v>
                </c:pt>
                <c:pt idx="417">
                  <c:v>#N/A</c:v>
                </c:pt>
                <c:pt idx="418">
                  <c:v>#N/A</c:v>
                </c:pt>
                <c:pt idx="420">
                  <c:v>#N/A</c:v>
                </c:pt>
                <c:pt idx="421">
                  <c:v>#N/A</c:v>
                </c:pt>
                <c:pt idx="423">
                  <c:v>#N/A</c:v>
                </c:pt>
                <c:pt idx="424">
                  <c:v>#N/A</c:v>
                </c:pt>
                <c:pt idx="426">
                  <c:v>#N/A</c:v>
                </c:pt>
                <c:pt idx="427">
                  <c:v>#N/A</c:v>
                </c:pt>
                <c:pt idx="429">
                  <c:v>#N/A</c:v>
                </c:pt>
                <c:pt idx="430">
                  <c:v>#N/A</c:v>
                </c:pt>
                <c:pt idx="432">
                  <c:v>#N/A</c:v>
                </c:pt>
                <c:pt idx="433">
                  <c:v>#N/A</c:v>
                </c:pt>
                <c:pt idx="435">
                  <c:v>#N/A</c:v>
                </c:pt>
                <c:pt idx="436">
                  <c:v>#N/A</c:v>
                </c:pt>
                <c:pt idx="438">
                  <c:v>#N/A</c:v>
                </c:pt>
                <c:pt idx="439">
                  <c:v>#N/A</c:v>
                </c:pt>
              </c:numCache>
            </c:numRef>
          </c:xVal>
          <c:yVal>
            <c:numRef>
              <c:f>'Grid template'!$N$175:$N$614</c:f>
              <c:numCache>
                <c:formatCode>0.000</c:formatCode>
                <c:ptCount val="440"/>
                <c:pt idx="0">
                  <c:v>#N/A</c:v>
                </c:pt>
                <c:pt idx="1">
                  <c:v>#N/A</c:v>
                </c:pt>
                <c:pt idx="3">
                  <c:v>#N/A</c:v>
                </c:pt>
                <c:pt idx="4">
                  <c:v>#N/A</c:v>
                </c:pt>
                <c:pt idx="6">
                  <c:v>#N/A</c:v>
                </c:pt>
                <c:pt idx="7">
                  <c:v>#N/A</c:v>
                </c:pt>
                <c:pt idx="9">
                  <c:v>#N/A</c:v>
                </c:pt>
                <c:pt idx="10">
                  <c:v>#N/A</c:v>
                </c:pt>
                <c:pt idx="12">
                  <c:v>#N/A</c:v>
                </c:pt>
                <c:pt idx="13">
                  <c:v>#N/A</c:v>
                </c:pt>
                <c:pt idx="15">
                  <c:v>#N/A</c:v>
                </c:pt>
                <c:pt idx="16">
                  <c:v>#N/A</c:v>
                </c:pt>
                <c:pt idx="18">
                  <c:v>#N/A</c:v>
                </c:pt>
                <c:pt idx="19">
                  <c:v>#N/A</c:v>
                </c:pt>
                <c:pt idx="21">
                  <c:v>#N/A</c:v>
                </c:pt>
                <c:pt idx="22">
                  <c:v>#N/A</c:v>
                </c:pt>
                <c:pt idx="24">
                  <c:v>#N/A</c:v>
                </c:pt>
                <c:pt idx="25">
                  <c:v>#N/A</c:v>
                </c:pt>
                <c:pt idx="27">
                  <c:v>#N/A</c:v>
                </c:pt>
                <c:pt idx="28">
                  <c:v>#N/A</c:v>
                </c:pt>
                <c:pt idx="30">
                  <c:v>#N/A</c:v>
                </c:pt>
                <c:pt idx="31">
                  <c:v>#N/A</c:v>
                </c:pt>
                <c:pt idx="33">
                  <c:v>#N/A</c:v>
                </c:pt>
                <c:pt idx="34">
                  <c:v>#N/A</c:v>
                </c:pt>
                <c:pt idx="36">
                  <c:v>#N/A</c:v>
                </c:pt>
                <c:pt idx="37">
                  <c:v>#N/A</c:v>
                </c:pt>
                <c:pt idx="39">
                  <c:v>#N/A</c:v>
                </c:pt>
                <c:pt idx="40">
                  <c:v>#N/A</c:v>
                </c:pt>
                <c:pt idx="42">
                  <c:v>#N/A</c:v>
                </c:pt>
                <c:pt idx="43">
                  <c:v>#N/A</c:v>
                </c:pt>
                <c:pt idx="45">
                  <c:v>#N/A</c:v>
                </c:pt>
                <c:pt idx="46">
                  <c:v>#N/A</c:v>
                </c:pt>
                <c:pt idx="48">
                  <c:v>#N/A</c:v>
                </c:pt>
                <c:pt idx="49">
                  <c:v>#N/A</c:v>
                </c:pt>
                <c:pt idx="51">
                  <c:v>#N/A</c:v>
                </c:pt>
                <c:pt idx="52">
                  <c:v>#N/A</c:v>
                </c:pt>
                <c:pt idx="54">
                  <c:v>#N/A</c:v>
                </c:pt>
                <c:pt idx="55">
                  <c:v>#N/A</c:v>
                </c:pt>
                <c:pt idx="57">
                  <c:v>#N/A</c:v>
                </c:pt>
                <c:pt idx="58">
                  <c:v>#N/A</c:v>
                </c:pt>
                <c:pt idx="60">
                  <c:v>#N/A</c:v>
                </c:pt>
                <c:pt idx="61">
                  <c:v>#N/A</c:v>
                </c:pt>
                <c:pt idx="63">
                  <c:v>#N/A</c:v>
                </c:pt>
                <c:pt idx="64">
                  <c:v>#N/A</c:v>
                </c:pt>
                <c:pt idx="66">
                  <c:v>#N/A</c:v>
                </c:pt>
                <c:pt idx="67">
                  <c:v>#N/A</c:v>
                </c:pt>
                <c:pt idx="69">
                  <c:v>#N/A</c:v>
                </c:pt>
                <c:pt idx="70">
                  <c:v>#N/A</c:v>
                </c:pt>
                <c:pt idx="72">
                  <c:v>#N/A</c:v>
                </c:pt>
                <c:pt idx="73">
                  <c:v>#N/A</c:v>
                </c:pt>
                <c:pt idx="75">
                  <c:v>#N/A</c:v>
                </c:pt>
                <c:pt idx="76">
                  <c:v>#N/A</c:v>
                </c:pt>
                <c:pt idx="78">
                  <c:v>#N/A</c:v>
                </c:pt>
                <c:pt idx="79">
                  <c:v>#N/A</c:v>
                </c:pt>
                <c:pt idx="81">
                  <c:v>#N/A</c:v>
                </c:pt>
                <c:pt idx="82">
                  <c:v>#N/A</c:v>
                </c:pt>
                <c:pt idx="84">
                  <c:v>#N/A</c:v>
                </c:pt>
                <c:pt idx="85">
                  <c:v>#N/A</c:v>
                </c:pt>
                <c:pt idx="87">
                  <c:v>#N/A</c:v>
                </c:pt>
                <c:pt idx="88">
                  <c:v>#N/A</c:v>
                </c:pt>
                <c:pt idx="90">
                  <c:v>#N/A</c:v>
                </c:pt>
                <c:pt idx="91">
                  <c:v>#N/A</c:v>
                </c:pt>
                <c:pt idx="93">
                  <c:v>#N/A</c:v>
                </c:pt>
                <c:pt idx="94">
                  <c:v>#N/A</c:v>
                </c:pt>
                <c:pt idx="96">
                  <c:v>#N/A</c:v>
                </c:pt>
                <c:pt idx="97">
                  <c:v>#N/A</c:v>
                </c:pt>
                <c:pt idx="99">
                  <c:v>#N/A</c:v>
                </c:pt>
                <c:pt idx="100">
                  <c:v>#N/A</c:v>
                </c:pt>
                <c:pt idx="102">
                  <c:v>#N/A</c:v>
                </c:pt>
                <c:pt idx="103">
                  <c:v>#N/A</c:v>
                </c:pt>
                <c:pt idx="105">
                  <c:v>#N/A</c:v>
                </c:pt>
                <c:pt idx="106">
                  <c:v>#N/A</c:v>
                </c:pt>
                <c:pt idx="108">
                  <c:v>#N/A</c:v>
                </c:pt>
                <c:pt idx="109">
                  <c:v>#N/A</c:v>
                </c:pt>
                <c:pt idx="111">
                  <c:v>#N/A</c:v>
                </c:pt>
                <c:pt idx="112">
                  <c:v>#N/A</c:v>
                </c:pt>
                <c:pt idx="114">
                  <c:v>#N/A</c:v>
                </c:pt>
                <c:pt idx="115">
                  <c:v>#N/A</c:v>
                </c:pt>
                <c:pt idx="117">
                  <c:v>#N/A</c:v>
                </c:pt>
                <c:pt idx="118">
                  <c:v>#N/A</c:v>
                </c:pt>
                <c:pt idx="120">
                  <c:v>#N/A</c:v>
                </c:pt>
                <c:pt idx="121">
                  <c:v>#N/A</c:v>
                </c:pt>
                <c:pt idx="123">
                  <c:v>#N/A</c:v>
                </c:pt>
                <c:pt idx="124">
                  <c:v>#N/A</c:v>
                </c:pt>
                <c:pt idx="126">
                  <c:v>#N/A</c:v>
                </c:pt>
                <c:pt idx="127">
                  <c:v>#N/A</c:v>
                </c:pt>
                <c:pt idx="129">
                  <c:v>#N/A</c:v>
                </c:pt>
                <c:pt idx="130">
                  <c:v>#N/A</c:v>
                </c:pt>
                <c:pt idx="132">
                  <c:v>#N/A</c:v>
                </c:pt>
                <c:pt idx="133">
                  <c:v>#N/A</c:v>
                </c:pt>
                <c:pt idx="135">
                  <c:v>#N/A</c:v>
                </c:pt>
                <c:pt idx="136">
                  <c:v>#N/A</c:v>
                </c:pt>
                <c:pt idx="138">
                  <c:v>#N/A</c:v>
                </c:pt>
                <c:pt idx="139">
                  <c:v>#N/A</c:v>
                </c:pt>
                <c:pt idx="141">
                  <c:v>#N/A</c:v>
                </c:pt>
                <c:pt idx="142">
                  <c:v>#N/A</c:v>
                </c:pt>
                <c:pt idx="144">
                  <c:v>#N/A</c:v>
                </c:pt>
                <c:pt idx="145">
                  <c:v>#N/A</c:v>
                </c:pt>
                <c:pt idx="147">
                  <c:v>#N/A</c:v>
                </c:pt>
                <c:pt idx="148">
                  <c:v>#N/A</c:v>
                </c:pt>
                <c:pt idx="150">
                  <c:v>#N/A</c:v>
                </c:pt>
                <c:pt idx="151">
                  <c:v>#N/A</c:v>
                </c:pt>
                <c:pt idx="153">
                  <c:v>#N/A</c:v>
                </c:pt>
                <c:pt idx="154">
                  <c:v>#N/A</c:v>
                </c:pt>
                <c:pt idx="156">
                  <c:v>#N/A</c:v>
                </c:pt>
                <c:pt idx="157">
                  <c:v>#N/A</c:v>
                </c:pt>
                <c:pt idx="159">
                  <c:v>#N/A</c:v>
                </c:pt>
                <c:pt idx="160">
                  <c:v>#N/A</c:v>
                </c:pt>
                <c:pt idx="162">
                  <c:v>#N/A</c:v>
                </c:pt>
                <c:pt idx="163">
                  <c:v>#N/A</c:v>
                </c:pt>
                <c:pt idx="165">
                  <c:v>#N/A</c:v>
                </c:pt>
                <c:pt idx="166">
                  <c:v>#N/A</c:v>
                </c:pt>
                <c:pt idx="168">
                  <c:v>#N/A</c:v>
                </c:pt>
                <c:pt idx="169">
                  <c:v>#N/A</c:v>
                </c:pt>
                <c:pt idx="171">
                  <c:v>#N/A</c:v>
                </c:pt>
                <c:pt idx="172">
                  <c:v>#N/A</c:v>
                </c:pt>
                <c:pt idx="174">
                  <c:v>#N/A</c:v>
                </c:pt>
                <c:pt idx="175">
                  <c:v>#N/A</c:v>
                </c:pt>
                <c:pt idx="177">
                  <c:v>#N/A</c:v>
                </c:pt>
                <c:pt idx="178">
                  <c:v>#N/A</c:v>
                </c:pt>
                <c:pt idx="180">
                  <c:v>#N/A</c:v>
                </c:pt>
                <c:pt idx="181">
                  <c:v>#N/A</c:v>
                </c:pt>
                <c:pt idx="183">
                  <c:v>#N/A</c:v>
                </c:pt>
                <c:pt idx="184">
                  <c:v>#N/A</c:v>
                </c:pt>
                <c:pt idx="186">
                  <c:v>#N/A</c:v>
                </c:pt>
                <c:pt idx="187">
                  <c:v>#N/A</c:v>
                </c:pt>
                <c:pt idx="189">
                  <c:v>#N/A</c:v>
                </c:pt>
                <c:pt idx="190">
                  <c:v>#N/A</c:v>
                </c:pt>
                <c:pt idx="192">
                  <c:v>#N/A</c:v>
                </c:pt>
                <c:pt idx="193">
                  <c:v>#N/A</c:v>
                </c:pt>
                <c:pt idx="195">
                  <c:v>#N/A</c:v>
                </c:pt>
                <c:pt idx="196">
                  <c:v>#N/A</c:v>
                </c:pt>
                <c:pt idx="198">
                  <c:v>#N/A</c:v>
                </c:pt>
                <c:pt idx="199">
                  <c:v>#N/A</c:v>
                </c:pt>
                <c:pt idx="201">
                  <c:v>#N/A</c:v>
                </c:pt>
                <c:pt idx="202">
                  <c:v>#N/A</c:v>
                </c:pt>
                <c:pt idx="204">
                  <c:v>#N/A</c:v>
                </c:pt>
                <c:pt idx="205">
                  <c:v>#N/A</c:v>
                </c:pt>
                <c:pt idx="207">
                  <c:v>#N/A</c:v>
                </c:pt>
                <c:pt idx="208">
                  <c:v>#N/A</c:v>
                </c:pt>
                <c:pt idx="210">
                  <c:v>#N/A</c:v>
                </c:pt>
                <c:pt idx="211">
                  <c:v>#N/A</c:v>
                </c:pt>
                <c:pt idx="213">
                  <c:v>#N/A</c:v>
                </c:pt>
                <c:pt idx="214">
                  <c:v>#N/A</c:v>
                </c:pt>
                <c:pt idx="216">
                  <c:v>#N/A</c:v>
                </c:pt>
                <c:pt idx="217">
                  <c:v>#N/A</c:v>
                </c:pt>
                <c:pt idx="219">
                  <c:v>#N/A</c:v>
                </c:pt>
                <c:pt idx="220">
                  <c:v>#N/A</c:v>
                </c:pt>
                <c:pt idx="222">
                  <c:v>#N/A</c:v>
                </c:pt>
                <c:pt idx="223">
                  <c:v>#N/A</c:v>
                </c:pt>
                <c:pt idx="225">
                  <c:v>#N/A</c:v>
                </c:pt>
                <c:pt idx="226">
                  <c:v>#N/A</c:v>
                </c:pt>
                <c:pt idx="228">
                  <c:v>#N/A</c:v>
                </c:pt>
                <c:pt idx="229">
                  <c:v>#N/A</c:v>
                </c:pt>
                <c:pt idx="231">
                  <c:v>#N/A</c:v>
                </c:pt>
                <c:pt idx="232">
                  <c:v>#N/A</c:v>
                </c:pt>
                <c:pt idx="234">
                  <c:v>#N/A</c:v>
                </c:pt>
                <c:pt idx="235">
                  <c:v>#N/A</c:v>
                </c:pt>
                <c:pt idx="237">
                  <c:v>#N/A</c:v>
                </c:pt>
                <c:pt idx="238">
                  <c:v>#N/A</c:v>
                </c:pt>
                <c:pt idx="240">
                  <c:v>#N/A</c:v>
                </c:pt>
                <c:pt idx="241">
                  <c:v>#N/A</c:v>
                </c:pt>
                <c:pt idx="243">
                  <c:v>#N/A</c:v>
                </c:pt>
                <c:pt idx="244">
                  <c:v>#N/A</c:v>
                </c:pt>
                <c:pt idx="246">
                  <c:v>#N/A</c:v>
                </c:pt>
                <c:pt idx="247">
                  <c:v>#N/A</c:v>
                </c:pt>
                <c:pt idx="249">
                  <c:v>#N/A</c:v>
                </c:pt>
                <c:pt idx="250">
                  <c:v>#N/A</c:v>
                </c:pt>
                <c:pt idx="252">
                  <c:v>#N/A</c:v>
                </c:pt>
                <c:pt idx="253">
                  <c:v>#N/A</c:v>
                </c:pt>
                <c:pt idx="255">
                  <c:v>#N/A</c:v>
                </c:pt>
                <c:pt idx="256">
                  <c:v>#N/A</c:v>
                </c:pt>
                <c:pt idx="258">
                  <c:v>#N/A</c:v>
                </c:pt>
                <c:pt idx="259">
                  <c:v>#N/A</c:v>
                </c:pt>
                <c:pt idx="261">
                  <c:v>#N/A</c:v>
                </c:pt>
                <c:pt idx="262">
                  <c:v>#N/A</c:v>
                </c:pt>
                <c:pt idx="264">
                  <c:v>#N/A</c:v>
                </c:pt>
                <c:pt idx="265">
                  <c:v>#N/A</c:v>
                </c:pt>
                <c:pt idx="267">
                  <c:v>#N/A</c:v>
                </c:pt>
                <c:pt idx="268">
                  <c:v>#N/A</c:v>
                </c:pt>
                <c:pt idx="270">
                  <c:v>#N/A</c:v>
                </c:pt>
                <c:pt idx="271">
                  <c:v>#N/A</c:v>
                </c:pt>
                <c:pt idx="273">
                  <c:v>#N/A</c:v>
                </c:pt>
                <c:pt idx="274">
                  <c:v>#N/A</c:v>
                </c:pt>
                <c:pt idx="276">
                  <c:v>#N/A</c:v>
                </c:pt>
                <c:pt idx="277">
                  <c:v>#N/A</c:v>
                </c:pt>
                <c:pt idx="279">
                  <c:v>#N/A</c:v>
                </c:pt>
                <c:pt idx="280">
                  <c:v>#N/A</c:v>
                </c:pt>
                <c:pt idx="282">
                  <c:v>#N/A</c:v>
                </c:pt>
                <c:pt idx="283">
                  <c:v>#N/A</c:v>
                </c:pt>
                <c:pt idx="285">
                  <c:v>#N/A</c:v>
                </c:pt>
                <c:pt idx="286">
                  <c:v>#N/A</c:v>
                </c:pt>
                <c:pt idx="288">
                  <c:v>#N/A</c:v>
                </c:pt>
                <c:pt idx="289">
                  <c:v>#N/A</c:v>
                </c:pt>
                <c:pt idx="291">
                  <c:v>#N/A</c:v>
                </c:pt>
                <c:pt idx="292">
                  <c:v>#N/A</c:v>
                </c:pt>
                <c:pt idx="294">
                  <c:v>#N/A</c:v>
                </c:pt>
                <c:pt idx="295">
                  <c:v>#N/A</c:v>
                </c:pt>
                <c:pt idx="297">
                  <c:v>#N/A</c:v>
                </c:pt>
                <c:pt idx="298">
                  <c:v>#N/A</c:v>
                </c:pt>
                <c:pt idx="300">
                  <c:v>#N/A</c:v>
                </c:pt>
                <c:pt idx="301">
                  <c:v>#N/A</c:v>
                </c:pt>
                <c:pt idx="303">
                  <c:v>#N/A</c:v>
                </c:pt>
                <c:pt idx="304">
                  <c:v>#N/A</c:v>
                </c:pt>
                <c:pt idx="306">
                  <c:v>#N/A</c:v>
                </c:pt>
                <c:pt idx="307">
                  <c:v>#N/A</c:v>
                </c:pt>
                <c:pt idx="309">
                  <c:v>#N/A</c:v>
                </c:pt>
                <c:pt idx="310">
                  <c:v>#N/A</c:v>
                </c:pt>
                <c:pt idx="312">
                  <c:v>#N/A</c:v>
                </c:pt>
                <c:pt idx="313">
                  <c:v>#N/A</c:v>
                </c:pt>
                <c:pt idx="315">
                  <c:v>#N/A</c:v>
                </c:pt>
                <c:pt idx="316">
                  <c:v>#N/A</c:v>
                </c:pt>
                <c:pt idx="318">
                  <c:v>#N/A</c:v>
                </c:pt>
                <c:pt idx="319">
                  <c:v>#N/A</c:v>
                </c:pt>
                <c:pt idx="321">
                  <c:v>#N/A</c:v>
                </c:pt>
                <c:pt idx="322">
                  <c:v>#N/A</c:v>
                </c:pt>
                <c:pt idx="324">
                  <c:v>#N/A</c:v>
                </c:pt>
                <c:pt idx="325">
                  <c:v>#N/A</c:v>
                </c:pt>
                <c:pt idx="327">
                  <c:v>#N/A</c:v>
                </c:pt>
                <c:pt idx="328">
                  <c:v>#N/A</c:v>
                </c:pt>
                <c:pt idx="330">
                  <c:v>#N/A</c:v>
                </c:pt>
                <c:pt idx="331">
                  <c:v>#N/A</c:v>
                </c:pt>
                <c:pt idx="333">
                  <c:v>#N/A</c:v>
                </c:pt>
                <c:pt idx="334">
                  <c:v>#N/A</c:v>
                </c:pt>
                <c:pt idx="336">
                  <c:v>#N/A</c:v>
                </c:pt>
                <c:pt idx="337">
                  <c:v>#N/A</c:v>
                </c:pt>
                <c:pt idx="339">
                  <c:v>#N/A</c:v>
                </c:pt>
                <c:pt idx="340">
                  <c:v>#N/A</c:v>
                </c:pt>
                <c:pt idx="342">
                  <c:v>#N/A</c:v>
                </c:pt>
                <c:pt idx="343">
                  <c:v>#N/A</c:v>
                </c:pt>
                <c:pt idx="345">
                  <c:v>#N/A</c:v>
                </c:pt>
                <c:pt idx="346">
                  <c:v>#N/A</c:v>
                </c:pt>
                <c:pt idx="348">
                  <c:v>#N/A</c:v>
                </c:pt>
                <c:pt idx="349">
                  <c:v>#N/A</c:v>
                </c:pt>
                <c:pt idx="351">
                  <c:v>#N/A</c:v>
                </c:pt>
                <c:pt idx="352">
                  <c:v>#N/A</c:v>
                </c:pt>
                <c:pt idx="354">
                  <c:v>#N/A</c:v>
                </c:pt>
                <c:pt idx="355">
                  <c:v>#N/A</c:v>
                </c:pt>
                <c:pt idx="357">
                  <c:v>#N/A</c:v>
                </c:pt>
                <c:pt idx="358">
                  <c:v>#N/A</c:v>
                </c:pt>
                <c:pt idx="360">
                  <c:v>#N/A</c:v>
                </c:pt>
                <c:pt idx="361">
                  <c:v>#N/A</c:v>
                </c:pt>
                <c:pt idx="363">
                  <c:v>#N/A</c:v>
                </c:pt>
                <c:pt idx="364">
                  <c:v>#N/A</c:v>
                </c:pt>
                <c:pt idx="366">
                  <c:v>#N/A</c:v>
                </c:pt>
                <c:pt idx="367">
                  <c:v>#N/A</c:v>
                </c:pt>
                <c:pt idx="369">
                  <c:v>#N/A</c:v>
                </c:pt>
                <c:pt idx="370">
                  <c:v>#N/A</c:v>
                </c:pt>
                <c:pt idx="372">
                  <c:v>#N/A</c:v>
                </c:pt>
                <c:pt idx="373">
                  <c:v>#N/A</c:v>
                </c:pt>
                <c:pt idx="375">
                  <c:v>#N/A</c:v>
                </c:pt>
                <c:pt idx="376">
                  <c:v>#N/A</c:v>
                </c:pt>
                <c:pt idx="378">
                  <c:v>#N/A</c:v>
                </c:pt>
                <c:pt idx="379">
                  <c:v>#N/A</c:v>
                </c:pt>
                <c:pt idx="381">
                  <c:v>#N/A</c:v>
                </c:pt>
                <c:pt idx="382">
                  <c:v>#N/A</c:v>
                </c:pt>
                <c:pt idx="384">
                  <c:v>#N/A</c:v>
                </c:pt>
                <c:pt idx="385">
                  <c:v>#N/A</c:v>
                </c:pt>
                <c:pt idx="387">
                  <c:v>#N/A</c:v>
                </c:pt>
                <c:pt idx="388">
                  <c:v>#N/A</c:v>
                </c:pt>
                <c:pt idx="390">
                  <c:v>#N/A</c:v>
                </c:pt>
                <c:pt idx="391">
                  <c:v>#N/A</c:v>
                </c:pt>
                <c:pt idx="393">
                  <c:v>#N/A</c:v>
                </c:pt>
                <c:pt idx="394">
                  <c:v>#N/A</c:v>
                </c:pt>
                <c:pt idx="396">
                  <c:v>#N/A</c:v>
                </c:pt>
                <c:pt idx="397">
                  <c:v>#N/A</c:v>
                </c:pt>
                <c:pt idx="399">
                  <c:v>#N/A</c:v>
                </c:pt>
                <c:pt idx="400">
                  <c:v>#N/A</c:v>
                </c:pt>
                <c:pt idx="402">
                  <c:v>#N/A</c:v>
                </c:pt>
                <c:pt idx="403">
                  <c:v>#N/A</c:v>
                </c:pt>
                <c:pt idx="405">
                  <c:v>#N/A</c:v>
                </c:pt>
                <c:pt idx="406">
                  <c:v>#N/A</c:v>
                </c:pt>
                <c:pt idx="408">
                  <c:v>#N/A</c:v>
                </c:pt>
                <c:pt idx="409">
                  <c:v>#N/A</c:v>
                </c:pt>
                <c:pt idx="411">
                  <c:v>#N/A</c:v>
                </c:pt>
                <c:pt idx="412">
                  <c:v>#N/A</c:v>
                </c:pt>
                <c:pt idx="414">
                  <c:v>#N/A</c:v>
                </c:pt>
                <c:pt idx="415">
                  <c:v>#N/A</c:v>
                </c:pt>
                <c:pt idx="417">
                  <c:v>#N/A</c:v>
                </c:pt>
                <c:pt idx="418">
                  <c:v>#N/A</c:v>
                </c:pt>
                <c:pt idx="420">
                  <c:v>#N/A</c:v>
                </c:pt>
                <c:pt idx="421">
                  <c:v>#N/A</c:v>
                </c:pt>
                <c:pt idx="423">
                  <c:v>#N/A</c:v>
                </c:pt>
                <c:pt idx="424">
                  <c:v>#N/A</c:v>
                </c:pt>
                <c:pt idx="426">
                  <c:v>#N/A</c:v>
                </c:pt>
                <c:pt idx="427">
                  <c:v>#N/A</c:v>
                </c:pt>
                <c:pt idx="429">
                  <c:v>#N/A</c:v>
                </c:pt>
                <c:pt idx="430">
                  <c:v>#N/A</c:v>
                </c:pt>
                <c:pt idx="432">
                  <c:v>#N/A</c:v>
                </c:pt>
                <c:pt idx="433">
                  <c:v>#N/A</c:v>
                </c:pt>
                <c:pt idx="435">
                  <c:v>#N/A</c:v>
                </c:pt>
                <c:pt idx="436">
                  <c:v>#N/A</c:v>
                </c:pt>
                <c:pt idx="438">
                  <c:v>#N/A</c:v>
                </c:pt>
                <c:pt idx="439">
                  <c:v>#N/A</c:v>
                </c:pt>
              </c:numCache>
            </c:numRef>
          </c:yVal>
          <c:smooth val="0"/>
          <c:extLst>
            <c:ext xmlns:c16="http://schemas.microsoft.com/office/drawing/2014/chart" uri="{C3380CC4-5D6E-409C-BE32-E72D297353CC}">
              <c16:uniqueId val="{00000008-82AF-3742-BD05-3CCB2C329EBA}"/>
            </c:ext>
          </c:extLst>
        </c:ser>
        <c:ser>
          <c:idx val="0"/>
          <c:order val="7"/>
          <c:tx>
            <c:strRef>
              <c:f>'Grid template'!$A$25</c:f>
              <c:strCache>
                <c:ptCount val="1"/>
                <c:pt idx="0">
                  <c:v>diamond</c:v>
                </c:pt>
              </c:strCache>
            </c:strRef>
          </c:tx>
          <c:spPr>
            <a:ln w="12700">
              <a:solidFill>
                <a:schemeClr val="tx1"/>
              </a:solidFill>
            </a:ln>
          </c:spPr>
          <c:marker>
            <c:symbol val="none"/>
          </c:marker>
          <c:dPt>
            <c:idx val="1"/>
            <c:bubble3D val="0"/>
            <c:spPr>
              <a:ln w="12700">
                <a:solidFill>
                  <a:schemeClr val="tx1"/>
                </a:solidFill>
                <a:prstDash val="solid"/>
              </a:ln>
            </c:spPr>
            <c:extLst>
              <c:ext xmlns:c16="http://schemas.microsoft.com/office/drawing/2014/chart" uri="{C3380CC4-5D6E-409C-BE32-E72D297353CC}">
                <c16:uniqueId val="{00000003-5F97-2E4A-A81D-30076CD276BB}"/>
              </c:ext>
            </c:extLst>
          </c:dPt>
          <c:xVal>
            <c:numRef>
              <c:f>'Grid template'!$A$29:$A$33</c:f>
              <c:numCache>
                <c:formatCode>0.0000</c:formatCode>
                <c:ptCount val="5"/>
                <c:pt idx="0">
                  <c:v>1.1000000000000001</c:v>
                </c:pt>
                <c:pt idx="1">
                  <c:v>0.60000000000000009</c:v>
                </c:pt>
                <c:pt idx="2">
                  <c:v>1.1000000000000001</c:v>
                </c:pt>
                <c:pt idx="3">
                  <c:v>1.6</c:v>
                </c:pt>
                <c:pt idx="4">
                  <c:v>1.1000000000000001</c:v>
                </c:pt>
              </c:numCache>
            </c:numRef>
          </c:xVal>
          <c:yVal>
            <c:numRef>
              <c:f>'Grid template'!$B$29:$B$33</c:f>
              <c:numCache>
                <c:formatCode>0.0000</c:formatCode>
                <c:ptCount val="5"/>
                <c:pt idx="0">
                  <c:v>0.17320508075688773</c:v>
                </c:pt>
                <c:pt idx="1">
                  <c:v>1.0392304845413263</c:v>
                </c:pt>
                <c:pt idx="2">
                  <c:v>1.9052558883257649</c:v>
                </c:pt>
                <c:pt idx="3">
                  <c:v>1.0392304845413263</c:v>
                </c:pt>
                <c:pt idx="4">
                  <c:v>0.17320508075688773</c:v>
                </c:pt>
              </c:numCache>
            </c:numRef>
          </c:yVal>
          <c:smooth val="0"/>
          <c:extLst>
            <c:ext xmlns:c16="http://schemas.microsoft.com/office/drawing/2014/chart" uri="{C3380CC4-5D6E-409C-BE32-E72D297353CC}">
              <c16:uniqueId val="{00000008-5F97-2E4A-A81D-30076CD276BB}"/>
            </c:ext>
          </c:extLst>
        </c:ser>
        <c:ser>
          <c:idx val="2"/>
          <c:order val="8"/>
          <c:tx>
            <c:strRef>
              <c:f>'Grid template'!$A$9</c:f>
              <c:strCache>
                <c:ptCount val="1"/>
                <c:pt idx="0">
                  <c:v>cation triangle</c:v>
                </c:pt>
              </c:strCache>
            </c:strRef>
          </c:tx>
          <c:spPr>
            <a:ln w="12700">
              <a:solidFill>
                <a:schemeClr val="tx1"/>
              </a:solidFill>
            </a:ln>
          </c:spPr>
          <c:marker>
            <c:symbol val="none"/>
          </c:marker>
          <c:dLbls>
            <c:dLbl>
              <c:idx val="0"/>
              <c:tx>
                <c:rich>
                  <a:bodyPr/>
                  <a:lstStyle/>
                  <a:p>
                    <a:fld id="{8C1FD8D7-1233-4DC1-8F82-C4B17B365A95}" type="CELLRANGE">
                      <a:rPr lang="en-US"/>
                      <a:pPr/>
                      <a:t>[CELLRANGE]</a:t>
                    </a:fld>
                    <a:endParaRPr lang="es-CL"/>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7483-DA45-9A97-62D34B103355}"/>
                </c:ext>
              </c:extLst>
            </c:dLbl>
            <c:dLbl>
              <c:idx val="1"/>
              <c:tx>
                <c:rich>
                  <a:bodyPr/>
                  <a:lstStyle/>
                  <a:p>
                    <a:fld id="{6D67AD8F-87E6-442D-BC25-94328D6E1D05}" type="CELLRANGE">
                      <a:rPr lang="en-US"/>
                      <a:pPr/>
                      <a:t>[CELLRANGE]</a:t>
                    </a:fld>
                    <a:endParaRPr lang="es-CL"/>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7483-DA45-9A97-62D34B103355}"/>
                </c:ext>
              </c:extLst>
            </c:dLbl>
            <c:dLbl>
              <c:idx val="2"/>
              <c:tx>
                <c:rich>
                  <a:bodyPr/>
                  <a:lstStyle/>
                  <a:p>
                    <a:fld id="{78222258-6291-4558-BAE8-DB87590B4092}" type="CELLRANGE">
                      <a:rPr lang="en-US"/>
                      <a:pPr/>
                      <a:t>[CELLRANGE]</a:t>
                    </a:fld>
                    <a:endParaRPr lang="es-CL"/>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7483-DA45-9A97-62D34B103355}"/>
                </c:ext>
              </c:extLst>
            </c:dLbl>
            <c:dLbl>
              <c:idx val="3"/>
              <c:tx>
                <c:rich>
                  <a:bodyPr/>
                  <a:lstStyle/>
                  <a:p>
                    <a:endParaRPr lang="es-CL"/>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7483-DA45-9A97-62D34B103355}"/>
                </c:ext>
              </c:extLst>
            </c:dLbl>
            <c:spPr>
              <a:noFill/>
              <a:ln>
                <a:noFill/>
              </a:ln>
              <a:effectLst/>
            </c:spPr>
            <c:txPr>
              <a:bodyPr wrap="square" lIns="38100" tIns="19050" rIns="38100" bIns="19050" anchor="ctr">
                <a:spAutoFit/>
              </a:bodyPr>
              <a:lstStyle/>
              <a:p>
                <a:pPr>
                  <a:defRPr b="1" i="0">
                    <a:latin typeface="Arial Narrow" panose="020B0604020202020204" pitchFamily="34" charset="0"/>
                    <a:cs typeface="Arial Narrow" panose="020B0604020202020204" pitchFamily="34" charset="0"/>
                  </a:defRPr>
                </a:pPr>
                <a:endParaRPr lang="es-CL"/>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'Grid template'!$A$11:$A$14</c:f>
              <c:numCache>
                <c:formatCode>0.0000</c:formatCode>
                <c:ptCount val="4"/>
                <c:pt idx="0">
                  <c:v>0.50000000000000011</c:v>
                </c:pt>
                <c:pt idx="1">
                  <c:v>0</c:v>
                </c:pt>
                <c:pt idx="2">
                  <c:v>1</c:v>
                </c:pt>
                <c:pt idx="3">
                  <c:v>0.50000000000000011</c:v>
                </c:pt>
              </c:numCache>
            </c:numRef>
          </c:xVal>
          <c:yVal>
            <c:numRef>
              <c:f>'Grid template'!$B$11:$B$14</c:f>
              <c:numCache>
                <c:formatCode>0.0000</c:formatCode>
                <c:ptCount val="4"/>
                <c:pt idx="0">
                  <c:v>0.8660254037844386</c:v>
                </c:pt>
                <c:pt idx="1">
                  <c:v>0</c:v>
                </c:pt>
                <c:pt idx="2">
                  <c:v>0</c:v>
                </c:pt>
                <c:pt idx="3">
                  <c:v>0.8660254037844386</c:v>
                </c:pt>
              </c:numCache>
            </c:numRef>
          </c:yVal>
          <c:smooth val="0"/>
          <c:extLst>
            <c:ext xmlns:c15="http://schemas.microsoft.com/office/drawing/2012/chart" uri="{02D57815-91ED-43cb-92C2-25804820EDAC}">
              <c15:datalabelsRange>
                <c15:f>'Grid template'!$A$46:$A$48</c15:f>
                <c15:dlblRangeCache>
                  <c:ptCount val="3"/>
                  <c:pt idx="0">
                    <c:v>Mg</c:v>
                  </c:pt>
                  <c:pt idx="1">
                    <c:v>Ca</c:v>
                  </c:pt>
                  <c:pt idx="2">
                    <c:v>Na+K</c:v>
                  </c:pt>
                </c15:dlblRangeCache>
              </c15:datalabelsRange>
            </c:ext>
            <c:ext xmlns:c16="http://schemas.microsoft.com/office/drawing/2014/chart" uri="{C3380CC4-5D6E-409C-BE32-E72D297353CC}">
              <c16:uniqueId val="{00000005-4D0A-F145-BA8F-30431818E11B}"/>
            </c:ext>
          </c:extLst>
        </c:ser>
        <c:ser>
          <c:idx val="3"/>
          <c:order val="9"/>
          <c:tx>
            <c:strRef>
              <c:f>'Grid template'!$A$16</c:f>
              <c:strCache>
                <c:ptCount val="1"/>
                <c:pt idx="0">
                  <c:v>anion triangle</c:v>
                </c:pt>
              </c:strCache>
            </c:strRef>
          </c:tx>
          <c:spPr>
            <a:ln w="12700">
              <a:solidFill>
                <a:schemeClr val="tx1"/>
              </a:solidFill>
            </a:ln>
          </c:spPr>
          <c:marker>
            <c:symbol val="none"/>
          </c:marker>
          <c:dLbls>
            <c:dLbl>
              <c:idx val="0"/>
              <c:tx>
                <c:rich>
                  <a:bodyPr/>
                  <a:lstStyle/>
                  <a:p>
                    <a:fld id="{A0C52909-06B2-4468-BEF9-1BC4FC9DFA2A}" type="CELLRANGE">
                      <a:rPr lang="en-US"/>
                      <a:pPr/>
                      <a:t>[CELLRANGE]</a:t>
                    </a:fld>
                    <a:endParaRPr lang="es-CL"/>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7483-DA45-9A97-62D34B103355}"/>
                </c:ext>
              </c:extLst>
            </c:dLbl>
            <c:dLbl>
              <c:idx val="1"/>
              <c:tx>
                <c:rich>
                  <a:bodyPr/>
                  <a:lstStyle/>
                  <a:p>
                    <a:fld id="{1CB617C6-0D8E-4EC3-9C45-1C5114FC431D}" type="CELLRANGE">
                      <a:rPr lang="en-US"/>
                      <a:pPr/>
                      <a:t>[CELLRANGE]</a:t>
                    </a:fld>
                    <a:endParaRPr lang="es-CL"/>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7483-DA45-9A97-62D34B103355}"/>
                </c:ext>
              </c:extLst>
            </c:dLbl>
            <c:dLbl>
              <c:idx val="2"/>
              <c:tx>
                <c:rich>
                  <a:bodyPr/>
                  <a:lstStyle/>
                  <a:p>
                    <a:fld id="{BF85A78E-37E5-4090-9536-6348B3AB5481}" type="CELLRANGE">
                      <a:rPr lang="en-US"/>
                      <a:pPr/>
                      <a:t>[CELLRANGE]</a:t>
                    </a:fld>
                    <a:endParaRPr lang="es-CL"/>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7483-DA45-9A97-62D34B103355}"/>
                </c:ext>
              </c:extLst>
            </c:dLbl>
            <c:dLbl>
              <c:idx val="3"/>
              <c:tx>
                <c:rich>
                  <a:bodyPr/>
                  <a:lstStyle/>
                  <a:p>
                    <a:endParaRPr lang="es-CL"/>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7483-DA45-9A97-62D34B103355}"/>
                </c:ext>
              </c:extLst>
            </c:dLbl>
            <c:spPr>
              <a:noFill/>
              <a:ln>
                <a:noFill/>
              </a:ln>
              <a:effectLst/>
            </c:spPr>
            <c:txPr>
              <a:bodyPr wrap="square" lIns="38100" tIns="19050" rIns="38100" bIns="19050" anchor="ctr">
                <a:spAutoFit/>
              </a:bodyPr>
              <a:lstStyle/>
              <a:p>
                <a:pPr>
                  <a:defRPr b="1" i="0">
                    <a:latin typeface="Arial Narrow" panose="020B0604020202020204" pitchFamily="34" charset="0"/>
                    <a:cs typeface="Arial Narrow" panose="020B0604020202020204" pitchFamily="34" charset="0"/>
                  </a:defRPr>
                </a:pPr>
                <a:endParaRPr lang="es-CL"/>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'Grid template'!$A$19:$A$22</c:f>
              <c:numCache>
                <c:formatCode>0.0000</c:formatCode>
                <c:ptCount val="4"/>
                <c:pt idx="0">
                  <c:v>1.7</c:v>
                </c:pt>
                <c:pt idx="1">
                  <c:v>1.2</c:v>
                </c:pt>
                <c:pt idx="2">
                  <c:v>2.2000000000000002</c:v>
                </c:pt>
                <c:pt idx="3">
                  <c:v>1.7000000000000002</c:v>
                </c:pt>
              </c:numCache>
            </c:numRef>
          </c:xVal>
          <c:yVal>
            <c:numRef>
              <c:f>'Grid template'!$B$19:$B$22</c:f>
              <c:numCache>
                <c:formatCode>0.0000</c:formatCode>
                <c:ptCount val="4"/>
                <c:pt idx="0">
                  <c:v>0.8660254037844386</c:v>
                </c:pt>
                <c:pt idx="1">
                  <c:v>0</c:v>
                </c:pt>
                <c:pt idx="2">
                  <c:v>0</c:v>
                </c:pt>
                <c:pt idx="3">
                  <c:v>0.8660254037844386</c:v>
                </c:pt>
              </c:numCache>
            </c:numRef>
          </c:yVal>
          <c:smooth val="0"/>
          <c:extLst>
            <c:ext xmlns:c15="http://schemas.microsoft.com/office/drawing/2012/chart" uri="{02D57815-91ED-43cb-92C2-25804820EDAC}">
              <c15:datalabelsRange>
                <c15:f>'Grid template'!$A$52:$A$54</c15:f>
                <c15:dlblRangeCache>
                  <c:ptCount val="3"/>
                  <c:pt idx="0">
                    <c:v>SO4</c:v>
                  </c:pt>
                  <c:pt idx="1">
                    <c:v>CO3</c:v>
                  </c:pt>
                  <c:pt idx="2">
                    <c:v>Cl</c:v>
                  </c:pt>
                </c15:dlblRangeCache>
              </c15:datalabelsRange>
            </c:ext>
            <c:ext xmlns:c16="http://schemas.microsoft.com/office/drawing/2014/chart" uri="{C3380CC4-5D6E-409C-BE32-E72D297353CC}">
              <c16:uniqueId val="{00000006-4D0A-F145-BA8F-30431818E11B}"/>
            </c:ext>
          </c:extLst>
        </c:ser>
        <c:ser>
          <c:idx val="25"/>
          <c:order val="10"/>
          <c:tx>
            <c:strRef>
              <c:f>'Grid template'!$AD$1</c:f>
              <c:strCache>
                <c:ptCount val="1"/>
                <c:pt idx="0">
                  <c:v>Ticks diamond</c:v>
                </c:pt>
              </c:strCache>
            </c:strRef>
          </c:tx>
          <c:spPr>
            <a:ln w="6350">
              <a:solidFill>
                <a:schemeClr val="tx1"/>
              </a:solidFill>
            </a:ln>
          </c:spPr>
          <c:marker>
            <c:symbol val="none"/>
          </c:marker>
          <c:xVal>
            <c:numRef>
              <c:f>'Grid template'!$AD$31:$AD$167</c:f>
              <c:numCache>
                <c:formatCode>0.000</c:formatCode>
                <c:ptCount val="137"/>
                <c:pt idx="0">
                  <c:v>1.5500000000000003</c:v>
                </c:pt>
                <c:pt idx="1">
                  <c:v>1.5425000000000002</c:v>
                </c:pt>
                <c:pt idx="3">
                  <c:v>1.5000000000000002</c:v>
                </c:pt>
                <c:pt idx="4">
                  <c:v>1.4925000000000002</c:v>
                </c:pt>
                <c:pt idx="6">
                  <c:v>1.4500000000000002</c:v>
                </c:pt>
                <c:pt idx="7">
                  <c:v>1.4425000000000003</c:v>
                </c:pt>
                <c:pt idx="9">
                  <c:v>1.4000000000000004</c:v>
                </c:pt>
                <c:pt idx="10">
                  <c:v>1.3925000000000001</c:v>
                </c:pt>
                <c:pt idx="12">
                  <c:v>1.35</c:v>
                </c:pt>
                <c:pt idx="13">
                  <c:v>1.3425000000000002</c:v>
                </c:pt>
                <c:pt idx="15">
                  <c:v>1.3000000000000003</c:v>
                </c:pt>
                <c:pt idx="16">
                  <c:v>1.2925000000000004</c:v>
                </c:pt>
                <c:pt idx="18">
                  <c:v>1.2500000000000002</c:v>
                </c:pt>
                <c:pt idx="19">
                  <c:v>1.2425000000000002</c:v>
                </c:pt>
                <c:pt idx="21">
                  <c:v>1.2000000000000002</c:v>
                </c:pt>
                <c:pt idx="22">
                  <c:v>1.1925000000000003</c:v>
                </c:pt>
                <c:pt idx="24">
                  <c:v>1.1500000000000004</c:v>
                </c:pt>
                <c:pt idx="25">
                  <c:v>1.1425000000000003</c:v>
                </c:pt>
                <c:pt idx="27">
                  <c:v>1.0500000000000003</c:v>
                </c:pt>
                <c:pt idx="28">
                  <c:v>1.0650000000000004</c:v>
                </c:pt>
                <c:pt idx="30">
                  <c:v>1.0000000000000002</c:v>
                </c:pt>
                <c:pt idx="31">
                  <c:v>1.0150000000000003</c:v>
                </c:pt>
                <c:pt idx="33">
                  <c:v>0.95000000000000007</c:v>
                </c:pt>
                <c:pt idx="34">
                  <c:v>0.96500000000000019</c:v>
                </c:pt>
                <c:pt idx="36">
                  <c:v>0.90000000000000013</c:v>
                </c:pt>
                <c:pt idx="37">
                  <c:v>0.91500000000000015</c:v>
                </c:pt>
                <c:pt idx="39">
                  <c:v>0.8500000000000002</c:v>
                </c:pt>
                <c:pt idx="40">
                  <c:v>0.8650000000000001</c:v>
                </c:pt>
                <c:pt idx="42">
                  <c:v>0.80000000000000016</c:v>
                </c:pt>
                <c:pt idx="43">
                  <c:v>0.81500000000000017</c:v>
                </c:pt>
                <c:pt idx="45">
                  <c:v>0.75000000000000011</c:v>
                </c:pt>
                <c:pt idx="46">
                  <c:v>0.76500000000000012</c:v>
                </c:pt>
                <c:pt idx="48">
                  <c:v>0.70000000000000007</c:v>
                </c:pt>
                <c:pt idx="49">
                  <c:v>0.71500000000000008</c:v>
                </c:pt>
                <c:pt idx="51">
                  <c:v>0.65000000000000013</c:v>
                </c:pt>
                <c:pt idx="52">
                  <c:v>0.66500000000000015</c:v>
                </c:pt>
                <c:pt idx="57">
                  <c:v>1.5500000000000003</c:v>
                </c:pt>
                <c:pt idx="58">
                  <c:v>1.5425000000000002</c:v>
                </c:pt>
                <c:pt idx="60">
                  <c:v>1.5000000000000002</c:v>
                </c:pt>
                <c:pt idx="61">
                  <c:v>1.4925000000000002</c:v>
                </c:pt>
                <c:pt idx="63">
                  <c:v>1.4500000000000002</c:v>
                </c:pt>
                <c:pt idx="64">
                  <c:v>1.4425000000000003</c:v>
                </c:pt>
                <c:pt idx="66">
                  <c:v>1.4000000000000004</c:v>
                </c:pt>
                <c:pt idx="67">
                  <c:v>1.3925000000000001</c:v>
                </c:pt>
                <c:pt idx="69">
                  <c:v>1.35</c:v>
                </c:pt>
                <c:pt idx="70">
                  <c:v>1.3425000000000002</c:v>
                </c:pt>
                <c:pt idx="72">
                  <c:v>1.3000000000000003</c:v>
                </c:pt>
                <c:pt idx="73">
                  <c:v>1.2925000000000004</c:v>
                </c:pt>
                <c:pt idx="75">
                  <c:v>1.2500000000000002</c:v>
                </c:pt>
                <c:pt idx="76">
                  <c:v>1.2425000000000002</c:v>
                </c:pt>
                <c:pt idx="78">
                  <c:v>1.2000000000000002</c:v>
                </c:pt>
                <c:pt idx="79">
                  <c:v>1.1925000000000003</c:v>
                </c:pt>
                <c:pt idx="81">
                  <c:v>1.1500000000000004</c:v>
                </c:pt>
                <c:pt idx="82">
                  <c:v>1.1425000000000003</c:v>
                </c:pt>
                <c:pt idx="84">
                  <c:v>1.0500000000000003</c:v>
                </c:pt>
                <c:pt idx="85">
                  <c:v>1.0650000000000004</c:v>
                </c:pt>
                <c:pt idx="87">
                  <c:v>1.0000000000000002</c:v>
                </c:pt>
                <c:pt idx="88">
                  <c:v>1.0150000000000003</c:v>
                </c:pt>
                <c:pt idx="90">
                  <c:v>0.95000000000000007</c:v>
                </c:pt>
                <c:pt idx="91">
                  <c:v>0.96500000000000019</c:v>
                </c:pt>
                <c:pt idx="93">
                  <c:v>0.90000000000000013</c:v>
                </c:pt>
                <c:pt idx="94">
                  <c:v>0.91500000000000015</c:v>
                </c:pt>
                <c:pt idx="96">
                  <c:v>0.8500000000000002</c:v>
                </c:pt>
                <c:pt idx="97">
                  <c:v>0.8650000000000001</c:v>
                </c:pt>
                <c:pt idx="99">
                  <c:v>0.80000000000000016</c:v>
                </c:pt>
                <c:pt idx="100">
                  <c:v>0.81500000000000017</c:v>
                </c:pt>
                <c:pt idx="102">
                  <c:v>0.75000000000000011</c:v>
                </c:pt>
                <c:pt idx="103">
                  <c:v>0.76500000000000012</c:v>
                </c:pt>
                <c:pt idx="105">
                  <c:v>0.70000000000000007</c:v>
                </c:pt>
                <c:pt idx="106">
                  <c:v>0.71500000000000008</c:v>
                </c:pt>
                <c:pt idx="108">
                  <c:v>0.65000000000000013</c:v>
                </c:pt>
                <c:pt idx="109">
                  <c:v>0.66500000000000015</c:v>
                </c:pt>
                <c:pt idx="111">
                  <c:v>0.65000000000000013</c:v>
                </c:pt>
                <c:pt idx="112">
                  <c:v>0.65750000000000008</c:v>
                </c:pt>
                <c:pt idx="114">
                  <c:v>0.70000000000000007</c:v>
                </c:pt>
                <c:pt idx="115">
                  <c:v>0.70750000000000013</c:v>
                </c:pt>
                <c:pt idx="117">
                  <c:v>0.75000000000000011</c:v>
                </c:pt>
                <c:pt idx="118">
                  <c:v>0.75750000000000017</c:v>
                </c:pt>
                <c:pt idx="120">
                  <c:v>0.80000000000000016</c:v>
                </c:pt>
                <c:pt idx="121">
                  <c:v>0.80750000000000022</c:v>
                </c:pt>
                <c:pt idx="123">
                  <c:v>0.8500000000000002</c:v>
                </c:pt>
                <c:pt idx="124">
                  <c:v>0.85750000000000015</c:v>
                </c:pt>
                <c:pt idx="126">
                  <c:v>0.90000000000000013</c:v>
                </c:pt>
                <c:pt idx="127">
                  <c:v>0.90750000000000008</c:v>
                </c:pt>
                <c:pt idx="129">
                  <c:v>0.95000000000000007</c:v>
                </c:pt>
                <c:pt idx="130">
                  <c:v>0.95750000000000013</c:v>
                </c:pt>
                <c:pt idx="132">
                  <c:v>1.0000000000000002</c:v>
                </c:pt>
                <c:pt idx="133">
                  <c:v>1.0075000000000003</c:v>
                </c:pt>
                <c:pt idx="135">
                  <c:v>1.0500000000000003</c:v>
                </c:pt>
                <c:pt idx="136">
                  <c:v>1.0575000000000003</c:v>
                </c:pt>
              </c:numCache>
            </c:numRef>
          </c:xVal>
          <c:yVal>
            <c:numRef>
              <c:f>'Grid template'!$AF$31:$AF$167</c:f>
              <c:numCache>
                <c:formatCode>0.000</c:formatCode>
                <c:ptCount val="137"/>
                <c:pt idx="0">
                  <c:v>1.1258330249197701</c:v>
                </c:pt>
                <c:pt idx="1">
                  <c:v>1.1128426438630035</c:v>
                </c:pt>
                <c:pt idx="3">
                  <c:v>1.2124355652982139</c:v>
                </c:pt>
                <c:pt idx="4">
                  <c:v>1.1994451842414473</c:v>
                </c:pt>
                <c:pt idx="6">
                  <c:v>1.299038105676658</c:v>
                </c:pt>
                <c:pt idx="7">
                  <c:v>1.2860477246198914</c:v>
                </c:pt>
                <c:pt idx="9">
                  <c:v>1.3856406460551018</c:v>
                </c:pt>
                <c:pt idx="10">
                  <c:v>1.3726502649983352</c:v>
                </c:pt>
                <c:pt idx="12">
                  <c:v>1.4722431864335457</c:v>
                </c:pt>
                <c:pt idx="13">
                  <c:v>1.459252805376779</c:v>
                </c:pt>
                <c:pt idx="15">
                  <c:v>1.5588457268119895</c:v>
                </c:pt>
                <c:pt idx="16">
                  <c:v>1.5458553457552227</c:v>
                </c:pt>
                <c:pt idx="18">
                  <c:v>1.6454482671904334</c:v>
                </c:pt>
                <c:pt idx="19">
                  <c:v>1.6324578861336667</c:v>
                </c:pt>
                <c:pt idx="21">
                  <c:v>1.7320508075688772</c:v>
                </c:pt>
                <c:pt idx="22">
                  <c:v>1.7190604265121106</c:v>
                </c:pt>
                <c:pt idx="24">
                  <c:v>1.818653347947321</c:v>
                </c:pt>
                <c:pt idx="25">
                  <c:v>1.8056629668905544</c:v>
                </c:pt>
                <c:pt idx="27">
                  <c:v>1.818653347947321</c:v>
                </c:pt>
                <c:pt idx="28">
                  <c:v>1.818653347947321</c:v>
                </c:pt>
                <c:pt idx="30">
                  <c:v>1.7320508075688772</c:v>
                </c:pt>
                <c:pt idx="31">
                  <c:v>1.7320508075688772</c:v>
                </c:pt>
                <c:pt idx="33">
                  <c:v>1.6454482671904334</c:v>
                </c:pt>
                <c:pt idx="34">
                  <c:v>1.6454482671904334</c:v>
                </c:pt>
                <c:pt idx="36">
                  <c:v>1.5588457268119895</c:v>
                </c:pt>
                <c:pt idx="37">
                  <c:v>1.5588457268119895</c:v>
                </c:pt>
                <c:pt idx="39">
                  <c:v>1.4722431864335457</c:v>
                </c:pt>
                <c:pt idx="40">
                  <c:v>1.4722431864335457</c:v>
                </c:pt>
                <c:pt idx="42">
                  <c:v>1.3856406460551018</c:v>
                </c:pt>
                <c:pt idx="43">
                  <c:v>1.3856406460551018</c:v>
                </c:pt>
                <c:pt idx="45">
                  <c:v>1.2990381056766578</c:v>
                </c:pt>
                <c:pt idx="46">
                  <c:v>1.2990381056766578</c:v>
                </c:pt>
                <c:pt idx="48">
                  <c:v>1.2124355652982139</c:v>
                </c:pt>
                <c:pt idx="49">
                  <c:v>1.2124355652982139</c:v>
                </c:pt>
                <c:pt idx="51">
                  <c:v>1.1258330249197701</c:v>
                </c:pt>
                <c:pt idx="52">
                  <c:v>1.1258330249197701</c:v>
                </c:pt>
                <c:pt idx="57">
                  <c:v>0.95262794416288243</c:v>
                </c:pt>
                <c:pt idx="58">
                  <c:v>0.96561832521964908</c:v>
                </c:pt>
                <c:pt idx="60">
                  <c:v>0.8660254037844386</c:v>
                </c:pt>
                <c:pt idx="61">
                  <c:v>0.87901578484120524</c:v>
                </c:pt>
                <c:pt idx="63">
                  <c:v>0.77942286340599476</c:v>
                </c:pt>
                <c:pt idx="64">
                  <c:v>0.79241324446276118</c:v>
                </c:pt>
                <c:pt idx="66">
                  <c:v>0.69282032302755092</c:v>
                </c:pt>
                <c:pt idx="67">
                  <c:v>0.70581070408431734</c:v>
                </c:pt>
                <c:pt idx="69">
                  <c:v>0.60621778264910708</c:v>
                </c:pt>
                <c:pt idx="70">
                  <c:v>0.61920816370587362</c:v>
                </c:pt>
                <c:pt idx="72">
                  <c:v>0.51961524227066325</c:v>
                </c:pt>
                <c:pt idx="73">
                  <c:v>0.53260562332742989</c:v>
                </c:pt>
                <c:pt idx="75">
                  <c:v>0.43301270189221935</c:v>
                </c:pt>
                <c:pt idx="76">
                  <c:v>0.44600308294898589</c:v>
                </c:pt>
                <c:pt idx="78">
                  <c:v>0.34641016151377541</c:v>
                </c:pt>
                <c:pt idx="79">
                  <c:v>0.35940054257054205</c:v>
                </c:pt>
                <c:pt idx="81">
                  <c:v>0.25980762113533157</c:v>
                </c:pt>
                <c:pt idx="82">
                  <c:v>0.27279800219209821</c:v>
                </c:pt>
                <c:pt idx="84">
                  <c:v>0.25980762113533157</c:v>
                </c:pt>
                <c:pt idx="85">
                  <c:v>0.25980762113533157</c:v>
                </c:pt>
                <c:pt idx="87">
                  <c:v>0.34641016151377541</c:v>
                </c:pt>
                <c:pt idx="88">
                  <c:v>0.34641016151377541</c:v>
                </c:pt>
                <c:pt idx="90">
                  <c:v>0.43301270189221935</c:v>
                </c:pt>
                <c:pt idx="91">
                  <c:v>0.43301270189221935</c:v>
                </c:pt>
                <c:pt idx="93">
                  <c:v>0.51961524227066325</c:v>
                </c:pt>
                <c:pt idx="94">
                  <c:v>0.51961524227066325</c:v>
                </c:pt>
                <c:pt idx="96">
                  <c:v>0.60621778264910708</c:v>
                </c:pt>
                <c:pt idx="97">
                  <c:v>0.60621778264910708</c:v>
                </c:pt>
                <c:pt idx="99">
                  <c:v>0.69282032302755092</c:v>
                </c:pt>
                <c:pt idx="100">
                  <c:v>0.69282032302755092</c:v>
                </c:pt>
                <c:pt idx="102">
                  <c:v>0.77942286340599476</c:v>
                </c:pt>
                <c:pt idx="103">
                  <c:v>0.77942286340599476</c:v>
                </c:pt>
                <c:pt idx="105">
                  <c:v>0.8660254037844386</c:v>
                </c:pt>
                <c:pt idx="106">
                  <c:v>0.8660254037844386</c:v>
                </c:pt>
                <c:pt idx="108">
                  <c:v>0.95262794416288243</c:v>
                </c:pt>
                <c:pt idx="109">
                  <c:v>0.95262794416288243</c:v>
                </c:pt>
                <c:pt idx="111">
                  <c:v>1.1258330249197701</c:v>
                </c:pt>
                <c:pt idx="112">
                  <c:v>1.1128426438630037</c:v>
                </c:pt>
                <c:pt idx="114">
                  <c:v>1.2124355652982139</c:v>
                </c:pt>
                <c:pt idx="115">
                  <c:v>1.1994451842414473</c:v>
                </c:pt>
                <c:pt idx="117">
                  <c:v>1.299038105676658</c:v>
                </c:pt>
                <c:pt idx="118">
                  <c:v>1.2860477246198914</c:v>
                </c:pt>
                <c:pt idx="120">
                  <c:v>1.3856406460551018</c:v>
                </c:pt>
                <c:pt idx="121">
                  <c:v>1.3726502649983352</c:v>
                </c:pt>
                <c:pt idx="123">
                  <c:v>1.4722431864335457</c:v>
                </c:pt>
                <c:pt idx="124">
                  <c:v>1.459252805376779</c:v>
                </c:pt>
                <c:pt idx="126">
                  <c:v>1.5588457268119895</c:v>
                </c:pt>
                <c:pt idx="127">
                  <c:v>1.5458553457552227</c:v>
                </c:pt>
                <c:pt idx="129">
                  <c:v>1.6454482671904334</c:v>
                </c:pt>
                <c:pt idx="130">
                  <c:v>1.6324578861336667</c:v>
                </c:pt>
                <c:pt idx="132">
                  <c:v>1.7320508075688772</c:v>
                </c:pt>
                <c:pt idx="133">
                  <c:v>1.7190604265121106</c:v>
                </c:pt>
                <c:pt idx="135">
                  <c:v>1.818653347947321</c:v>
                </c:pt>
                <c:pt idx="136">
                  <c:v>1.8056629668905544</c:v>
                </c:pt>
              </c:numCache>
            </c:numRef>
          </c:yVal>
          <c:smooth val="0"/>
          <c:extLst>
            <c:ext xmlns:c16="http://schemas.microsoft.com/office/drawing/2014/chart" uri="{C3380CC4-5D6E-409C-BE32-E72D297353CC}">
              <c16:uniqueId val="{00000009-5F97-2E4A-A81D-30076CD276BB}"/>
            </c:ext>
          </c:extLst>
        </c:ser>
        <c:ser>
          <c:idx val="26"/>
          <c:order val="11"/>
          <c:tx>
            <c:strRef>
              <c:f>'Grid template'!$Q$55</c:f>
              <c:strCache>
                <c:ptCount val="1"/>
                <c:pt idx="0">
                  <c:v>diamond Grid labels upper left</c:v>
                </c:pt>
              </c:strCache>
            </c:strRef>
          </c:tx>
          <c:spPr>
            <a:ln>
              <a:noFill/>
            </a:ln>
          </c:spPr>
          <c:marker>
            <c:symbol val="none"/>
          </c:marker>
          <c:dLbls>
            <c:dLbl>
              <c:idx val="0"/>
              <c:tx>
                <c:rich>
                  <a:bodyPr/>
                  <a:lstStyle/>
                  <a:p>
                    <a:fld id="{0D6C48C6-CEE5-4634-B97F-F01FC9516804}"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5F97-2E4A-A81D-30076CD276BB}"/>
                </c:ext>
              </c:extLst>
            </c:dLbl>
            <c:dLbl>
              <c:idx val="1"/>
              <c:tx>
                <c:rich>
                  <a:bodyPr/>
                  <a:lstStyle/>
                  <a:p>
                    <a:fld id="{A2245541-0AF1-4A18-9159-1BC13458C97B}"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5F97-2E4A-A81D-30076CD276BB}"/>
                </c:ext>
              </c:extLst>
            </c:dLbl>
            <c:dLbl>
              <c:idx val="2"/>
              <c:tx>
                <c:rich>
                  <a:bodyPr/>
                  <a:lstStyle/>
                  <a:p>
                    <a:fld id="{406EE339-D90E-4782-9D84-18B16486B242}"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5F97-2E4A-A81D-30076CD276BB}"/>
                </c:ext>
              </c:extLst>
            </c:dLbl>
            <c:dLbl>
              <c:idx val="3"/>
              <c:tx>
                <c:rich>
                  <a:bodyPr/>
                  <a:lstStyle/>
                  <a:p>
                    <a:fld id="{0EB48040-BA98-43F9-883E-C6A129F4D50C}"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5F97-2E4A-A81D-30076CD276BB}"/>
                </c:ext>
              </c:extLst>
            </c:dLbl>
            <c:dLbl>
              <c:idx val="4"/>
              <c:tx>
                <c:rich>
                  <a:bodyPr/>
                  <a:lstStyle/>
                  <a:p>
                    <a:fld id="{C9D723D3-9602-4E3D-ACA7-5B5B50F335FD}"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5F97-2E4A-A81D-30076CD276BB}"/>
                </c:ext>
              </c:extLst>
            </c:dLbl>
            <c:dLbl>
              <c:idx val="5"/>
              <c:tx>
                <c:rich>
                  <a:bodyPr/>
                  <a:lstStyle/>
                  <a:p>
                    <a:fld id="{7EDC3CEC-DD38-4260-AA13-74FD4D009728}"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5F97-2E4A-A81D-30076CD276BB}"/>
                </c:ext>
              </c:extLst>
            </c:dLbl>
            <c:dLbl>
              <c:idx val="6"/>
              <c:tx>
                <c:rich>
                  <a:bodyPr/>
                  <a:lstStyle/>
                  <a:p>
                    <a:fld id="{01B149AA-A5B5-48EB-9225-C29C75C8E9EC}"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5F97-2E4A-A81D-30076CD276BB}"/>
                </c:ext>
              </c:extLst>
            </c:dLbl>
            <c:dLbl>
              <c:idx val="7"/>
              <c:tx>
                <c:rich>
                  <a:bodyPr/>
                  <a:lstStyle/>
                  <a:p>
                    <a:fld id="{5A334827-C6B8-43B4-8EC4-D35CDA52D0A9}"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5F97-2E4A-A81D-30076CD276BB}"/>
                </c:ext>
              </c:extLst>
            </c:dLbl>
            <c:dLbl>
              <c:idx val="8"/>
              <c:tx>
                <c:rich>
                  <a:bodyPr/>
                  <a:lstStyle/>
                  <a:p>
                    <a:fld id="{A0F86FEC-4C4E-4C83-A730-70C4419798B9}"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5F97-2E4A-A81D-30076CD276BB}"/>
                </c:ext>
              </c:extLst>
            </c:dLbl>
            <c:spPr>
              <a:noFill/>
              <a:ln>
                <a:noFill/>
              </a:ln>
              <a:effectLst/>
            </c:spPr>
            <c:txPr>
              <a:bodyPr vertOverflow="overflow" horzOverflow="overflow" wrap="none" lIns="38100" tIns="19050" rIns="38100" bIns="19050" anchor="ctr">
                <a:spAutoFit/>
              </a:bodyPr>
              <a:lstStyle/>
              <a:p>
                <a:pPr>
                  <a:defRPr sz="800" b="0" i="0">
                    <a:latin typeface="Arial Narrow" panose="020B0604020202020204" pitchFamily="34" charset="0"/>
                    <a:cs typeface="Arial Narrow" panose="020B0604020202020204" pitchFamily="34" charset="0"/>
                  </a:defRPr>
                </a:pPr>
                <a:endParaRPr lang="es-CL"/>
              </a:p>
            </c:txPr>
            <c:dLblPos val="ct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DataLabelsRange val="1"/>
                <c15:showLeaderLines val="1"/>
              </c:ext>
            </c:extLst>
          </c:dLbls>
          <c:xVal>
            <c:numRef>
              <c:f>'Grid template'!$V$55:$V$63</c:f>
              <c:numCache>
                <c:formatCode>0.000</c:formatCode>
                <c:ptCount val="9"/>
                <c:pt idx="0">
                  <c:v>0.6150000000000001</c:v>
                </c:pt>
                <c:pt idx="1">
                  <c:v>0.66500000000000015</c:v>
                </c:pt>
                <c:pt idx="2">
                  <c:v>0.71500000000000008</c:v>
                </c:pt>
                <c:pt idx="3">
                  <c:v>0.76500000000000012</c:v>
                </c:pt>
                <c:pt idx="4">
                  <c:v>0.81500000000000017</c:v>
                </c:pt>
                <c:pt idx="5">
                  <c:v>0.8650000000000001</c:v>
                </c:pt>
                <c:pt idx="6">
                  <c:v>0.91500000000000015</c:v>
                </c:pt>
                <c:pt idx="7">
                  <c:v>0.96500000000000019</c:v>
                </c:pt>
                <c:pt idx="8">
                  <c:v>1.0150000000000001</c:v>
                </c:pt>
              </c:numCache>
            </c:numRef>
          </c:xVal>
          <c:yVal>
            <c:numRef>
              <c:f>'Grid template'!$W$55:$W$63</c:f>
              <c:numCache>
                <c:formatCode>0.000</c:formatCode>
                <c:ptCount val="9"/>
                <c:pt idx="0">
                  <c:v>1.1258330249197701</c:v>
                </c:pt>
                <c:pt idx="1">
                  <c:v>1.2124355652982139</c:v>
                </c:pt>
                <c:pt idx="2">
                  <c:v>1.2990381056766578</c:v>
                </c:pt>
                <c:pt idx="3">
                  <c:v>1.3856406460551018</c:v>
                </c:pt>
                <c:pt idx="4">
                  <c:v>1.4722431864335457</c:v>
                </c:pt>
                <c:pt idx="5">
                  <c:v>1.5588457268119895</c:v>
                </c:pt>
                <c:pt idx="6">
                  <c:v>1.6454482671904334</c:v>
                </c:pt>
                <c:pt idx="7">
                  <c:v>1.7320508075688772</c:v>
                </c:pt>
                <c:pt idx="8">
                  <c:v>1.818653347947321</c:v>
                </c:pt>
              </c:numCache>
            </c:numRef>
          </c:yVal>
          <c:smooth val="0"/>
          <c:extLst>
            <c:ext xmlns:c15="http://schemas.microsoft.com/office/drawing/2012/chart" uri="{02D57815-91ED-43cb-92C2-25804820EDAC}">
              <c15:datalabelsRange>
                <c15:f>'Grid template'!$U$55:$U$63</c15:f>
                <c15:dlblRangeCache>
                  <c:ptCount val="9"/>
                  <c:pt idx="0">
                    <c:v>10</c:v>
                  </c:pt>
                  <c:pt idx="1">
                    <c:v>20</c:v>
                  </c:pt>
                  <c:pt idx="2">
                    <c:v>30</c:v>
                  </c:pt>
                  <c:pt idx="3">
                    <c:v>40</c:v>
                  </c:pt>
                  <c:pt idx="4">
                    <c:v>50</c:v>
                  </c:pt>
                  <c:pt idx="5">
                    <c:v>60</c:v>
                  </c:pt>
                  <c:pt idx="6">
                    <c:v>70</c:v>
                  </c:pt>
                  <c:pt idx="7">
                    <c:v>80</c:v>
                  </c:pt>
                  <c:pt idx="8">
                    <c:v>90</c:v>
                  </c:pt>
                </c15:dlblRangeCache>
              </c15:datalabelsRange>
            </c:ext>
            <c:ext xmlns:c16="http://schemas.microsoft.com/office/drawing/2014/chart" uri="{C3380CC4-5D6E-409C-BE32-E72D297353CC}">
              <c16:uniqueId val="{00000025-5F97-2E4A-A81D-30076CD276BB}"/>
            </c:ext>
          </c:extLst>
        </c:ser>
        <c:ser>
          <c:idx val="27"/>
          <c:order val="12"/>
          <c:tx>
            <c:strRef>
              <c:f>'Grid template'!$Q$23</c:f>
              <c:strCache>
                <c:ptCount val="1"/>
                <c:pt idx="0">
                  <c:v>diamond Grid labels upper right</c:v>
                </c:pt>
              </c:strCache>
            </c:strRef>
          </c:tx>
          <c:spPr>
            <a:ln>
              <a:noFill/>
            </a:ln>
          </c:spPr>
          <c:marker>
            <c:symbol val="none"/>
          </c:marker>
          <c:dLbls>
            <c:dLbl>
              <c:idx val="0"/>
              <c:tx>
                <c:rich>
                  <a:bodyPr/>
                  <a:lstStyle/>
                  <a:p>
                    <a:fld id="{9B7F3EEB-233F-4775-94EC-EBC57AECBFB2}"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5F97-2E4A-A81D-30076CD276BB}"/>
                </c:ext>
              </c:extLst>
            </c:dLbl>
            <c:dLbl>
              <c:idx val="1"/>
              <c:tx>
                <c:rich>
                  <a:bodyPr/>
                  <a:lstStyle/>
                  <a:p>
                    <a:fld id="{1A794F07-B678-4B15-8D2C-9A2B43FA61E2}"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5F97-2E4A-A81D-30076CD276BB}"/>
                </c:ext>
              </c:extLst>
            </c:dLbl>
            <c:dLbl>
              <c:idx val="2"/>
              <c:tx>
                <c:rich>
                  <a:bodyPr/>
                  <a:lstStyle/>
                  <a:p>
                    <a:fld id="{3AC0FDCA-4835-47FF-A90E-F3D141FEFB00}"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5F97-2E4A-A81D-30076CD276BB}"/>
                </c:ext>
              </c:extLst>
            </c:dLbl>
            <c:dLbl>
              <c:idx val="3"/>
              <c:tx>
                <c:rich>
                  <a:bodyPr/>
                  <a:lstStyle/>
                  <a:p>
                    <a:fld id="{63954441-FF1C-473C-A345-B821A1385DD4}"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5F97-2E4A-A81D-30076CD276BB}"/>
                </c:ext>
              </c:extLst>
            </c:dLbl>
            <c:dLbl>
              <c:idx val="4"/>
              <c:tx>
                <c:rich>
                  <a:bodyPr/>
                  <a:lstStyle/>
                  <a:p>
                    <a:fld id="{0BD77A60-5811-42B0-B591-CAC3F812EB71}"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4-5F97-2E4A-A81D-30076CD276BB}"/>
                </c:ext>
              </c:extLst>
            </c:dLbl>
            <c:dLbl>
              <c:idx val="5"/>
              <c:tx>
                <c:rich>
                  <a:bodyPr/>
                  <a:lstStyle/>
                  <a:p>
                    <a:fld id="{0274C066-01F4-4BC3-9F7D-882F9E159C69}"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5-5F97-2E4A-A81D-30076CD276BB}"/>
                </c:ext>
              </c:extLst>
            </c:dLbl>
            <c:dLbl>
              <c:idx val="6"/>
              <c:tx>
                <c:rich>
                  <a:bodyPr/>
                  <a:lstStyle/>
                  <a:p>
                    <a:fld id="{0D7FFAB0-8540-4DDB-ADF1-C10F932200A6}"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6-5F97-2E4A-A81D-30076CD276BB}"/>
                </c:ext>
              </c:extLst>
            </c:dLbl>
            <c:dLbl>
              <c:idx val="7"/>
              <c:tx>
                <c:rich>
                  <a:bodyPr/>
                  <a:lstStyle/>
                  <a:p>
                    <a:fld id="{D5A0C221-9A83-4FD7-B8A0-7C0DFC0A69FD}"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7-5F97-2E4A-A81D-30076CD276BB}"/>
                </c:ext>
              </c:extLst>
            </c:dLbl>
            <c:dLbl>
              <c:idx val="8"/>
              <c:tx>
                <c:rich>
                  <a:bodyPr/>
                  <a:lstStyle/>
                  <a:p>
                    <a:fld id="{EC993D93-BCD7-4717-8BED-89C2952C63A3}"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8-5F97-2E4A-A81D-30076CD276BB}"/>
                </c:ext>
              </c:extLst>
            </c:dLbl>
            <c:spPr>
              <a:noFill/>
              <a:ln>
                <a:noFill/>
              </a:ln>
              <a:effectLst/>
            </c:spPr>
            <c:txPr>
              <a:bodyPr rot="-3600000" vertOverflow="overflow" horzOverflow="overflow" wrap="none" lIns="38100" tIns="19050" rIns="38100" bIns="19050" anchor="ctr">
                <a:spAutoFit/>
              </a:bodyPr>
              <a:lstStyle/>
              <a:p>
                <a:pPr>
                  <a:defRPr sz="800" b="0" i="0">
                    <a:latin typeface="Arial Narrow" panose="020B0604020202020204" pitchFamily="34" charset="0"/>
                    <a:cs typeface="Arial Narrow" panose="020B0604020202020204" pitchFamily="34" charset="0"/>
                  </a:defRPr>
                </a:pPr>
                <a:endParaRPr lang="es-CL"/>
              </a:p>
            </c:txPr>
            <c:dLblPos val="ct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DataLabelsRange val="1"/>
                <c15:showLeaderLines val="1"/>
              </c:ext>
            </c:extLst>
          </c:dLbls>
          <c:xVal>
            <c:numRef>
              <c:f>'Grid template'!$V$23:$V$31</c:f>
              <c:numCache>
                <c:formatCode>0.000</c:formatCode>
                <c:ptCount val="9"/>
                <c:pt idx="0">
                  <c:v>1.5675000000000003</c:v>
                </c:pt>
                <c:pt idx="1">
                  <c:v>1.5175000000000003</c:v>
                </c:pt>
                <c:pt idx="2">
                  <c:v>1.4675000000000002</c:v>
                </c:pt>
                <c:pt idx="3">
                  <c:v>1.4175000000000002</c:v>
                </c:pt>
                <c:pt idx="4">
                  <c:v>1.3675000000000002</c:v>
                </c:pt>
                <c:pt idx="5">
                  <c:v>1.3175000000000003</c:v>
                </c:pt>
                <c:pt idx="6">
                  <c:v>1.2675000000000001</c:v>
                </c:pt>
                <c:pt idx="7">
                  <c:v>1.2175000000000002</c:v>
                </c:pt>
                <c:pt idx="8">
                  <c:v>1.1675000000000004</c:v>
                </c:pt>
              </c:numCache>
            </c:numRef>
          </c:xVal>
          <c:yVal>
            <c:numRef>
              <c:f>'Grid template'!$W$23:$W$31</c:f>
              <c:numCache>
                <c:formatCode>0.000</c:formatCode>
                <c:ptCount val="9"/>
                <c:pt idx="0">
                  <c:v>1.1561439140522256</c:v>
                </c:pt>
                <c:pt idx="1">
                  <c:v>1.2427464544306694</c:v>
                </c:pt>
                <c:pt idx="2">
                  <c:v>1.3293489948091133</c:v>
                </c:pt>
                <c:pt idx="3">
                  <c:v>1.4159515351875571</c:v>
                </c:pt>
                <c:pt idx="4">
                  <c:v>1.502554075566001</c:v>
                </c:pt>
                <c:pt idx="5">
                  <c:v>1.5891566159444448</c:v>
                </c:pt>
                <c:pt idx="6">
                  <c:v>1.6757591563228886</c:v>
                </c:pt>
                <c:pt idx="7">
                  <c:v>1.7623616967013325</c:v>
                </c:pt>
                <c:pt idx="8">
                  <c:v>1.8489642370797763</c:v>
                </c:pt>
              </c:numCache>
            </c:numRef>
          </c:yVal>
          <c:smooth val="0"/>
          <c:extLst>
            <c:ext xmlns:c15="http://schemas.microsoft.com/office/drawing/2012/chart" uri="{02D57815-91ED-43cb-92C2-25804820EDAC}">
              <c15:datalabelsRange>
                <c15:f>'Grid template'!$U$23:$U$31</c15:f>
                <c15:dlblRangeCache>
                  <c:ptCount val="9"/>
                  <c:pt idx="0">
                    <c:v>10</c:v>
                  </c:pt>
                  <c:pt idx="1">
                    <c:v>20</c:v>
                  </c:pt>
                  <c:pt idx="2">
                    <c:v>30</c:v>
                  </c:pt>
                  <c:pt idx="3">
                    <c:v>40</c:v>
                  </c:pt>
                  <c:pt idx="4">
                    <c:v>50</c:v>
                  </c:pt>
                  <c:pt idx="5">
                    <c:v>60</c:v>
                  </c:pt>
                  <c:pt idx="6">
                    <c:v>70</c:v>
                  </c:pt>
                  <c:pt idx="7">
                    <c:v>80</c:v>
                  </c:pt>
                  <c:pt idx="8">
                    <c:v>90</c:v>
                  </c:pt>
                </c15:dlblRangeCache>
              </c15:datalabelsRange>
            </c:ext>
            <c:ext xmlns:c16="http://schemas.microsoft.com/office/drawing/2014/chart" uri="{C3380CC4-5D6E-409C-BE32-E72D297353CC}">
              <c16:uniqueId val="{00000039-5F97-2E4A-A81D-30076CD276BB}"/>
            </c:ext>
          </c:extLst>
        </c:ser>
        <c:ser>
          <c:idx val="28"/>
          <c:order val="13"/>
          <c:tx>
            <c:strRef>
              <c:f>'Grid template'!$Q$33</c:f>
              <c:strCache>
                <c:ptCount val="1"/>
                <c:pt idx="0">
                  <c:v>diamond Grid labels bottom left</c:v>
                </c:pt>
              </c:strCache>
            </c:strRef>
          </c:tx>
          <c:spPr>
            <a:ln>
              <a:noFill/>
            </a:ln>
          </c:spPr>
          <c:marker>
            <c:symbol val="none"/>
          </c:marker>
          <c:dLbls>
            <c:dLbl>
              <c:idx val="0"/>
              <c:tx>
                <c:rich>
                  <a:bodyPr/>
                  <a:lstStyle/>
                  <a:p>
                    <a:fld id="{D6668075-695C-4E87-BF04-01C365428E0A}" type="CELLRANGE">
                      <a:rPr lang="en-US"/>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A-5F97-2E4A-A81D-30076CD276BB}"/>
                </c:ext>
              </c:extLst>
            </c:dLbl>
            <c:dLbl>
              <c:idx val="1"/>
              <c:tx>
                <c:rich>
                  <a:bodyPr/>
                  <a:lstStyle/>
                  <a:p>
                    <a:fld id="{BA50672C-FFB8-4B04-AF91-B43C3FD1F55F}"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B-5F97-2E4A-A81D-30076CD276BB}"/>
                </c:ext>
              </c:extLst>
            </c:dLbl>
            <c:dLbl>
              <c:idx val="2"/>
              <c:tx>
                <c:rich>
                  <a:bodyPr/>
                  <a:lstStyle/>
                  <a:p>
                    <a:fld id="{4BB98509-9E0B-4EAD-A4A5-9ED986DAB72C}"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C-5F97-2E4A-A81D-30076CD276BB}"/>
                </c:ext>
              </c:extLst>
            </c:dLbl>
            <c:dLbl>
              <c:idx val="3"/>
              <c:tx>
                <c:rich>
                  <a:bodyPr/>
                  <a:lstStyle/>
                  <a:p>
                    <a:fld id="{D55F6EFB-B49A-42C1-BB17-307CF878C71F}"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D-5F97-2E4A-A81D-30076CD276BB}"/>
                </c:ext>
              </c:extLst>
            </c:dLbl>
            <c:dLbl>
              <c:idx val="4"/>
              <c:tx>
                <c:rich>
                  <a:bodyPr/>
                  <a:lstStyle/>
                  <a:p>
                    <a:fld id="{BC1F7942-A51A-4E8A-B839-B414E154B7BE}"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E-5F97-2E4A-A81D-30076CD276BB}"/>
                </c:ext>
              </c:extLst>
            </c:dLbl>
            <c:dLbl>
              <c:idx val="5"/>
              <c:tx>
                <c:rich>
                  <a:bodyPr/>
                  <a:lstStyle/>
                  <a:p>
                    <a:fld id="{B17BE682-A161-4926-B761-29CF0F014B20}"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F-5F97-2E4A-A81D-30076CD276BB}"/>
                </c:ext>
              </c:extLst>
            </c:dLbl>
            <c:dLbl>
              <c:idx val="6"/>
              <c:tx>
                <c:rich>
                  <a:bodyPr/>
                  <a:lstStyle/>
                  <a:p>
                    <a:fld id="{3CB7408D-81A4-474C-B16C-B515731D110C}"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0-5F97-2E4A-A81D-30076CD276BB}"/>
                </c:ext>
              </c:extLst>
            </c:dLbl>
            <c:dLbl>
              <c:idx val="7"/>
              <c:tx>
                <c:rich>
                  <a:bodyPr/>
                  <a:lstStyle/>
                  <a:p>
                    <a:fld id="{A34FF678-5025-4E7C-B762-FA4F16C30774}"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1-5F97-2E4A-A81D-30076CD276BB}"/>
                </c:ext>
              </c:extLst>
            </c:dLbl>
            <c:dLbl>
              <c:idx val="8"/>
              <c:tx>
                <c:rich>
                  <a:bodyPr/>
                  <a:lstStyle/>
                  <a:p>
                    <a:fld id="{2A3837A1-4DC1-4530-9AD1-3BEF0E6F9E63}"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2-5F97-2E4A-A81D-30076CD276BB}"/>
                </c:ext>
              </c:extLst>
            </c:dLbl>
            <c:spPr>
              <a:noFill/>
              <a:ln>
                <a:noFill/>
              </a:ln>
              <a:effectLst/>
            </c:spPr>
            <c:txPr>
              <a:bodyPr vertOverflow="overflow" horzOverflow="overflow" wrap="none" lIns="38100" tIns="19050" rIns="38100" bIns="19050" anchor="ctr">
                <a:spAutoFit/>
              </a:bodyPr>
              <a:lstStyle/>
              <a:p>
                <a:pPr>
                  <a:defRPr sz="800" b="0" i="0">
                    <a:latin typeface="Arial Narrow" panose="020B0604020202020204" pitchFamily="34" charset="0"/>
                    <a:cs typeface="Arial Narrow" panose="020B0604020202020204" pitchFamily="34" charset="0"/>
                  </a:defRPr>
                </a:pPr>
                <a:endParaRPr lang="es-CL"/>
              </a:p>
            </c:txPr>
            <c:dLblPos val="ct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DataLabelsRange val="1"/>
                <c15:showLeaderLines val="1"/>
              </c:ext>
            </c:extLst>
          </c:dLbls>
          <c:xVal>
            <c:numRef>
              <c:f>'Grid template'!$V$33:$V$41</c:f>
              <c:numCache>
                <c:formatCode>0.000</c:formatCode>
                <c:ptCount val="9"/>
                <c:pt idx="0">
                  <c:v>0.6150000000000001</c:v>
                </c:pt>
                <c:pt idx="1">
                  <c:v>0.66500000000000015</c:v>
                </c:pt>
                <c:pt idx="2">
                  <c:v>0.71500000000000008</c:v>
                </c:pt>
                <c:pt idx="3">
                  <c:v>0.76500000000000012</c:v>
                </c:pt>
                <c:pt idx="4">
                  <c:v>0.81500000000000017</c:v>
                </c:pt>
                <c:pt idx="5">
                  <c:v>0.8650000000000001</c:v>
                </c:pt>
                <c:pt idx="6">
                  <c:v>0.91500000000000015</c:v>
                </c:pt>
                <c:pt idx="7">
                  <c:v>0.96500000000000019</c:v>
                </c:pt>
                <c:pt idx="8">
                  <c:v>1.0150000000000001</c:v>
                </c:pt>
              </c:numCache>
            </c:numRef>
          </c:xVal>
          <c:yVal>
            <c:numRef>
              <c:f>'Grid template'!$W$33:$W$41</c:f>
              <c:numCache>
                <c:formatCode>0.000</c:formatCode>
                <c:ptCount val="9"/>
                <c:pt idx="0">
                  <c:v>0.95262794416288243</c:v>
                </c:pt>
                <c:pt idx="1">
                  <c:v>0.8660254037844386</c:v>
                </c:pt>
                <c:pt idx="2">
                  <c:v>0.77942286340599476</c:v>
                </c:pt>
                <c:pt idx="3">
                  <c:v>0.69282032302755092</c:v>
                </c:pt>
                <c:pt idx="4">
                  <c:v>0.60621778264910708</c:v>
                </c:pt>
                <c:pt idx="5">
                  <c:v>0.51961524227066325</c:v>
                </c:pt>
                <c:pt idx="6">
                  <c:v>0.43301270189221935</c:v>
                </c:pt>
                <c:pt idx="7">
                  <c:v>0.34641016151377541</c:v>
                </c:pt>
                <c:pt idx="8">
                  <c:v>0.25980762113533157</c:v>
                </c:pt>
              </c:numCache>
            </c:numRef>
          </c:yVal>
          <c:smooth val="0"/>
          <c:extLst>
            <c:ext xmlns:c15="http://schemas.microsoft.com/office/drawing/2012/chart" uri="{02D57815-91ED-43cb-92C2-25804820EDAC}">
              <c15:datalabelsRange>
                <c15:f>'Grid template'!$U$33:$U$41</c15:f>
                <c15:dlblRangeCache>
                  <c:ptCount val="9"/>
                  <c:pt idx="0">
                    <c:v>10</c:v>
                  </c:pt>
                  <c:pt idx="1">
                    <c:v>20</c:v>
                  </c:pt>
                  <c:pt idx="2">
                    <c:v>30</c:v>
                  </c:pt>
                  <c:pt idx="3">
                    <c:v>40</c:v>
                  </c:pt>
                  <c:pt idx="4">
                    <c:v>50</c:v>
                  </c:pt>
                  <c:pt idx="5">
                    <c:v>60</c:v>
                  </c:pt>
                  <c:pt idx="6">
                    <c:v>70</c:v>
                  </c:pt>
                  <c:pt idx="7">
                    <c:v>80</c:v>
                  </c:pt>
                  <c:pt idx="8">
                    <c:v>90</c:v>
                  </c:pt>
                </c15:dlblRangeCache>
              </c15:datalabelsRange>
            </c:ext>
            <c:ext xmlns:c16="http://schemas.microsoft.com/office/drawing/2014/chart" uri="{C3380CC4-5D6E-409C-BE32-E72D297353CC}">
              <c16:uniqueId val="{00000043-5F97-2E4A-A81D-30076CD276BB}"/>
            </c:ext>
          </c:extLst>
        </c:ser>
        <c:ser>
          <c:idx val="29"/>
          <c:order val="14"/>
          <c:tx>
            <c:strRef>
              <c:f>'Grid template'!$Q$43</c:f>
              <c:strCache>
                <c:ptCount val="1"/>
                <c:pt idx="0">
                  <c:v>diamond Grid labels bottom right</c:v>
                </c:pt>
              </c:strCache>
            </c:strRef>
          </c:tx>
          <c:spPr>
            <a:ln>
              <a:noFill/>
            </a:ln>
          </c:spPr>
          <c:marker>
            <c:symbol val="none"/>
          </c:marker>
          <c:dLbls>
            <c:dLbl>
              <c:idx val="0"/>
              <c:tx>
                <c:rich>
                  <a:bodyPr/>
                  <a:lstStyle/>
                  <a:p>
                    <a:fld id="{BC673A49-9A22-4299-9E0E-59554731014C}"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4-5F97-2E4A-A81D-30076CD276BB}"/>
                </c:ext>
              </c:extLst>
            </c:dLbl>
            <c:dLbl>
              <c:idx val="1"/>
              <c:tx>
                <c:rich>
                  <a:bodyPr/>
                  <a:lstStyle/>
                  <a:p>
                    <a:fld id="{739840C6-C18F-491E-8F31-0EF13DD414C8}"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5-5F97-2E4A-A81D-30076CD276BB}"/>
                </c:ext>
              </c:extLst>
            </c:dLbl>
            <c:dLbl>
              <c:idx val="2"/>
              <c:tx>
                <c:rich>
                  <a:bodyPr/>
                  <a:lstStyle/>
                  <a:p>
                    <a:fld id="{6133B3CB-531C-4496-BAE9-EBC5772F11DD}"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6-5F97-2E4A-A81D-30076CD276BB}"/>
                </c:ext>
              </c:extLst>
            </c:dLbl>
            <c:dLbl>
              <c:idx val="3"/>
              <c:tx>
                <c:rich>
                  <a:bodyPr/>
                  <a:lstStyle/>
                  <a:p>
                    <a:fld id="{69E5A272-8B8D-4C82-8DB7-D56C4832C40D}"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7-5F97-2E4A-A81D-30076CD276BB}"/>
                </c:ext>
              </c:extLst>
            </c:dLbl>
            <c:dLbl>
              <c:idx val="4"/>
              <c:tx>
                <c:rich>
                  <a:bodyPr/>
                  <a:lstStyle/>
                  <a:p>
                    <a:fld id="{BBF402D3-3726-4836-9422-7EC9B482D1B4}"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8-5F97-2E4A-A81D-30076CD276BB}"/>
                </c:ext>
              </c:extLst>
            </c:dLbl>
            <c:dLbl>
              <c:idx val="5"/>
              <c:tx>
                <c:rich>
                  <a:bodyPr/>
                  <a:lstStyle/>
                  <a:p>
                    <a:fld id="{7B6D9C1F-4FDF-4671-8D66-3731A7807BE5}"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9-5F97-2E4A-A81D-30076CD276BB}"/>
                </c:ext>
              </c:extLst>
            </c:dLbl>
            <c:dLbl>
              <c:idx val="6"/>
              <c:tx>
                <c:rich>
                  <a:bodyPr/>
                  <a:lstStyle/>
                  <a:p>
                    <a:fld id="{09B0FE8E-D785-44F6-B76C-73DA3B275581}"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A-5F97-2E4A-A81D-30076CD276BB}"/>
                </c:ext>
              </c:extLst>
            </c:dLbl>
            <c:dLbl>
              <c:idx val="7"/>
              <c:tx>
                <c:rich>
                  <a:bodyPr/>
                  <a:lstStyle/>
                  <a:p>
                    <a:fld id="{599EE32C-AADB-4F82-9D61-CCD186604E39}"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B-5F97-2E4A-A81D-30076CD276BB}"/>
                </c:ext>
              </c:extLst>
            </c:dLbl>
            <c:dLbl>
              <c:idx val="8"/>
              <c:tx>
                <c:rich>
                  <a:bodyPr/>
                  <a:lstStyle/>
                  <a:p>
                    <a:fld id="{F02340F6-15FE-4131-B538-AD9E64715699}"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C-5F97-2E4A-A81D-30076CD276BB}"/>
                </c:ext>
              </c:extLst>
            </c:dLbl>
            <c:spPr>
              <a:noFill/>
              <a:ln>
                <a:noFill/>
              </a:ln>
              <a:effectLst/>
            </c:spPr>
            <c:txPr>
              <a:bodyPr rot="3600000" vertOverflow="overflow" horzOverflow="overflow" wrap="none" lIns="38100" tIns="19050" rIns="38100" bIns="19050" anchor="ctr">
                <a:spAutoFit/>
              </a:bodyPr>
              <a:lstStyle/>
              <a:p>
                <a:pPr>
                  <a:defRPr sz="800" b="0" i="0">
                    <a:latin typeface="Arial Narrow" panose="020B0604020202020204" pitchFamily="34" charset="0"/>
                    <a:cs typeface="Arial Narrow" panose="020B0604020202020204" pitchFamily="34" charset="0"/>
                  </a:defRPr>
                </a:pPr>
                <a:endParaRPr lang="es-CL"/>
              </a:p>
            </c:txPr>
            <c:dLblPos val="ct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DataLabelsRange val="1"/>
                <c15:showLeaderLines val="1"/>
              </c:ext>
            </c:extLst>
          </c:dLbls>
          <c:xVal>
            <c:numRef>
              <c:f>'Grid template'!$V$43:$V$51</c:f>
              <c:numCache>
                <c:formatCode>0.000</c:formatCode>
                <c:ptCount val="9"/>
                <c:pt idx="0">
                  <c:v>1.5675000000000003</c:v>
                </c:pt>
                <c:pt idx="1">
                  <c:v>1.5175000000000003</c:v>
                </c:pt>
                <c:pt idx="2">
                  <c:v>1.4675000000000002</c:v>
                </c:pt>
                <c:pt idx="3">
                  <c:v>1.4175000000000002</c:v>
                </c:pt>
                <c:pt idx="4">
                  <c:v>1.3675000000000002</c:v>
                </c:pt>
                <c:pt idx="5">
                  <c:v>1.3175000000000003</c:v>
                </c:pt>
                <c:pt idx="6">
                  <c:v>1.2675000000000001</c:v>
                </c:pt>
                <c:pt idx="7">
                  <c:v>1.2175000000000002</c:v>
                </c:pt>
                <c:pt idx="8">
                  <c:v>1.1675000000000004</c:v>
                </c:pt>
              </c:numCache>
            </c:numRef>
          </c:xVal>
          <c:yVal>
            <c:numRef>
              <c:f>'Grid template'!$W$43:$W$51</c:f>
              <c:numCache>
                <c:formatCode>0.000</c:formatCode>
                <c:ptCount val="9"/>
                <c:pt idx="0">
                  <c:v>0.92231705503042716</c:v>
                </c:pt>
                <c:pt idx="1">
                  <c:v>0.83571451465198332</c:v>
                </c:pt>
                <c:pt idx="2">
                  <c:v>0.74911197427353926</c:v>
                </c:pt>
                <c:pt idx="3">
                  <c:v>0.66250943389509553</c:v>
                </c:pt>
                <c:pt idx="4">
                  <c:v>0.57590689351665159</c:v>
                </c:pt>
                <c:pt idx="5">
                  <c:v>0.4893043531382078</c:v>
                </c:pt>
                <c:pt idx="6">
                  <c:v>0.40270181275976397</c:v>
                </c:pt>
                <c:pt idx="7">
                  <c:v>0.31609927238132013</c:v>
                </c:pt>
                <c:pt idx="8">
                  <c:v>0.22949673200287618</c:v>
                </c:pt>
              </c:numCache>
            </c:numRef>
          </c:yVal>
          <c:smooth val="0"/>
          <c:extLst>
            <c:ext xmlns:c15="http://schemas.microsoft.com/office/drawing/2012/chart" uri="{02D57815-91ED-43cb-92C2-25804820EDAC}">
              <c15:datalabelsRange>
                <c15:f>'Grid template'!$U$43:$U$51</c15:f>
                <c15:dlblRangeCache>
                  <c:ptCount val="9"/>
                  <c:pt idx="0">
                    <c:v>10</c:v>
                  </c:pt>
                  <c:pt idx="1">
                    <c:v>20</c:v>
                  </c:pt>
                  <c:pt idx="2">
                    <c:v>30</c:v>
                  </c:pt>
                  <c:pt idx="3">
                    <c:v>40</c:v>
                  </c:pt>
                  <c:pt idx="4">
                    <c:v>50</c:v>
                  </c:pt>
                  <c:pt idx="5">
                    <c:v>60</c:v>
                  </c:pt>
                  <c:pt idx="6">
                    <c:v>70</c:v>
                  </c:pt>
                  <c:pt idx="7">
                    <c:v>80</c:v>
                  </c:pt>
                  <c:pt idx="8">
                    <c:v>90</c:v>
                  </c:pt>
                </c15:dlblRangeCache>
              </c15:datalabelsRange>
            </c:ext>
            <c:ext xmlns:c16="http://schemas.microsoft.com/office/drawing/2014/chart" uri="{C3380CC4-5D6E-409C-BE32-E72D297353CC}">
              <c16:uniqueId val="{0000004D-5F97-2E4A-A81D-30076CD276BB}"/>
            </c:ext>
          </c:extLst>
        </c:ser>
        <c:ser>
          <c:idx val="1"/>
          <c:order val="15"/>
          <c:tx>
            <c:strRef>
              <c:f>'Data input'!$B$2</c:f>
              <c:strCache>
                <c:ptCount val="1"/>
                <c:pt idx="0">
                  <c:v>Series 1</c:v>
                </c:pt>
              </c:strCache>
            </c:strRef>
          </c:tx>
          <c:spPr>
            <a:ln>
              <a:noFill/>
            </a:ln>
            <a:effectLst/>
          </c:spPr>
          <c:marker>
            <c:symbol val="square"/>
            <c:size val="6"/>
            <c:spPr>
              <a:solidFill>
                <a:srgbClr val="00B0F0"/>
              </a:solidFill>
              <a:ln w="6350">
                <a:solidFill>
                  <a:schemeClr val="tx1"/>
                </a:solidFill>
              </a:ln>
              <a:effectLst/>
            </c:spPr>
          </c:marker>
          <c:xVal>
            <c:numRef>
              <c:f>('Data input'!$AI$2:$AI$51,'Data input'!$AK$2:$AK$51,'Data input'!$AO$2:$AO$51)</c:f>
              <c:numCache>
                <c:formatCode>0.000</c:formatCode>
                <c:ptCount val="150"/>
                <c:pt idx="0">
                  <c:v>0.28886326439673815</c:v>
                </c:pt>
                <c:pt idx="1">
                  <c:v>0.36701412837431946</c:v>
                </c:pt>
                <c:pt idx="2">
                  <c:v>0.42973611129312028</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1.4362499639964408</c:v>
                </c:pt>
                <c:pt idx="51">
                  <c:v>1.3704926926737406</c:v>
                </c:pt>
                <c:pt idx="52">
                  <c:v>1.47891816703561</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0.81293702613196872</c:v>
                </c:pt>
                <c:pt idx="101">
                  <c:v>0.77776445615784595</c:v>
                </c:pt>
                <c:pt idx="102">
                  <c:v>0.88938441911926058</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xVal>
          <c:yVal>
            <c:numRef>
              <c:f>('Data input'!$AJ$2:$AJ$51,'Data input'!$AL$2:$AL$51,'Data input'!$AP$2:$AP$51)</c:f>
              <c:numCache>
                <c:formatCode>0.000</c:formatCode>
                <c:ptCount val="150"/>
                <c:pt idx="0">
                  <c:v>0.276664241022195</c:v>
                </c:pt>
                <c:pt idx="1">
                  <c:v>0.39467450670925014</c:v>
                </c:pt>
                <c:pt idx="2">
                  <c:v>0.35310295862246471</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0.10477694586507233</c:v>
                </c:pt>
                <c:pt idx="51">
                  <c:v>7.9479522929656654E-2</c:v>
                </c:pt>
                <c:pt idx="52">
                  <c:v>0.12813477722277941</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1.1843866232613602</c:v>
                </c:pt>
                <c:pt idx="101">
                  <c:v>1.1061149436558879</c:v>
                </c:pt>
                <c:pt idx="102">
                  <c:v>1.1492371813903988</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yVal>
          <c:smooth val="0"/>
          <c:extLst>
            <c:ext xmlns:c16="http://schemas.microsoft.com/office/drawing/2014/chart" uri="{C3380CC4-5D6E-409C-BE32-E72D297353CC}">
              <c16:uniqueId val="{0000004E-5F97-2E4A-A81D-30076CD276BB}"/>
            </c:ext>
          </c:extLst>
        </c:ser>
        <c:ser>
          <c:idx val="20"/>
          <c:order val="16"/>
          <c:tx>
            <c:strRef>
              <c:f>'Data input'!$B$52</c:f>
              <c:strCache>
                <c:ptCount val="1"/>
                <c:pt idx="0">
                  <c:v>Series 2</c:v>
                </c:pt>
              </c:strCache>
            </c:strRef>
          </c:tx>
          <c:spPr>
            <a:ln>
              <a:noFill/>
            </a:ln>
            <a:effectLst/>
          </c:spPr>
          <c:marker>
            <c:symbol val="triangle"/>
            <c:size val="7"/>
            <c:spPr>
              <a:solidFill>
                <a:schemeClr val="accent6">
                  <a:lumMod val="60000"/>
                  <a:lumOff val="40000"/>
                </a:schemeClr>
              </a:solidFill>
              <a:ln w="6350">
                <a:solidFill>
                  <a:schemeClr val="tx1"/>
                </a:solidFill>
              </a:ln>
              <a:effectLst/>
            </c:spPr>
          </c:marker>
          <c:xVal>
            <c:numRef>
              <c:f>('Data input'!$AI$52:$AI$101,'Data input'!$AK$52:$AK$101,'Data input'!$AO$52:$AO$101)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xVal>
          <c:yVal>
            <c:numRef>
              <c:f>('Data input'!$AJ$52:$AJ$101,'Data input'!$AL$52:$AL$101,'Data input'!$AP$52:$AP$101)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yVal>
          <c:smooth val="0"/>
          <c:extLst>
            <c:ext xmlns:c16="http://schemas.microsoft.com/office/drawing/2014/chart" uri="{C3380CC4-5D6E-409C-BE32-E72D297353CC}">
              <c16:uniqueId val="{0000004F-5F97-2E4A-A81D-30076CD276BB}"/>
            </c:ext>
          </c:extLst>
        </c:ser>
        <c:ser>
          <c:idx val="21"/>
          <c:order val="17"/>
          <c:tx>
            <c:strRef>
              <c:f>'Data input'!$B$102</c:f>
              <c:strCache>
                <c:ptCount val="1"/>
                <c:pt idx="0">
                  <c:v>Series 3</c:v>
                </c:pt>
              </c:strCache>
            </c:strRef>
          </c:tx>
          <c:spPr>
            <a:ln>
              <a:noFill/>
            </a:ln>
            <a:effectLst/>
          </c:spPr>
          <c:marker>
            <c:symbol val="diamond"/>
            <c:size val="8"/>
            <c:spPr>
              <a:solidFill>
                <a:schemeClr val="accent3">
                  <a:lumMod val="60000"/>
                  <a:lumOff val="40000"/>
                </a:schemeClr>
              </a:solidFill>
              <a:ln w="6350">
                <a:solidFill>
                  <a:schemeClr val="tx1"/>
                </a:solidFill>
              </a:ln>
              <a:effectLst/>
            </c:spPr>
          </c:marker>
          <c:xVal>
            <c:numRef>
              <c:f>('Data input'!$AI$102:$AI$151,'Data input'!$AK$102:$AK$151,'Data input'!$AO$102:$AO$151)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xVal>
          <c:yVal>
            <c:numRef>
              <c:f>('Data input'!$AJ$102:$AJ$151,'Data input'!$AL$102:$AL$151,'Data input'!$AP$102:$AP$152)</c:f>
              <c:numCache>
                <c:formatCode>0.000</c:formatCode>
                <c:ptCount val="15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numCache>
            </c:numRef>
          </c:yVal>
          <c:smooth val="0"/>
          <c:extLst>
            <c:ext xmlns:c16="http://schemas.microsoft.com/office/drawing/2014/chart" uri="{C3380CC4-5D6E-409C-BE32-E72D297353CC}">
              <c16:uniqueId val="{00000050-5F97-2E4A-A81D-30076CD276BB}"/>
            </c:ext>
          </c:extLst>
        </c:ser>
        <c:ser>
          <c:idx val="22"/>
          <c:order val="18"/>
          <c:tx>
            <c:strRef>
              <c:f>'Data input'!$B$152</c:f>
              <c:strCache>
                <c:ptCount val="1"/>
                <c:pt idx="0">
                  <c:v>Series 4</c:v>
                </c:pt>
              </c:strCache>
            </c:strRef>
          </c:tx>
          <c:spPr>
            <a:ln>
              <a:noFill/>
            </a:ln>
            <a:effectLst/>
          </c:spPr>
          <c:marker>
            <c:symbol val="circle"/>
            <c:size val="6"/>
            <c:spPr>
              <a:solidFill>
                <a:schemeClr val="bg2">
                  <a:lumMod val="90000"/>
                </a:schemeClr>
              </a:solidFill>
              <a:ln w="6350">
                <a:solidFill>
                  <a:schemeClr val="tx1"/>
                </a:solidFill>
              </a:ln>
              <a:effectLst/>
            </c:spPr>
          </c:marker>
          <c:xVal>
            <c:numRef>
              <c:f>('Data input'!$AI$152:$AI$201,'Data input'!$AK$152:$AK$201,'Data input'!$AO$152:$AO$201)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xVal>
          <c:yVal>
            <c:numRef>
              <c:f>('Data input'!$AJ$152:$AJ$201,'Data input'!$AL$152:$AL$201,'Data input'!$AP$152:$AP$201)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yVal>
          <c:smooth val="0"/>
          <c:extLst>
            <c:ext xmlns:c16="http://schemas.microsoft.com/office/drawing/2014/chart" uri="{C3380CC4-5D6E-409C-BE32-E72D297353CC}">
              <c16:uniqueId val="{00000051-5F97-2E4A-A81D-30076CD276BB}"/>
            </c:ext>
          </c:extLst>
        </c:ser>
        <c:ser>
          <c:idx val="31"/>
          <c:order val="19"/>
          <c:tx>
            <c:strRef>
              <c:f>'Data input'!$B$202</c:f>
              <c:strCache>
                <c:ptCount val="1"/>
                <c:pt idx="0">
                  <c:v>Series 5</c:v>
                </c:pt>
              </c:strCache>
            </c:strRef>
          </c:tx>
          <c:spPr>
            <a:ln>
              <a:noFill/>
            </a:ln>
            <a:effectLst/>
          </c:spPr>
          <c:marker>
            <c:symbol val="diamond"/>
            <c:size val="8"/>
            <c:spPr>
              <a:solidFill>
                <a:srgbClr val="FFFF00">
                  <a:alpha val="75000"/>
                </a:srgbClr>
              </a:solidFill>
              <a:ln w="6350">
                <a:solidFill>
                  <a:schemeClr val="tx1"/>
                </a:solidFill>
              </a:ln>
              <a:effectLst/>
            </c:spPr>
          </c:marker>
          <c:xVal>
            <c:numRef>
              <c:f>('Data input'!$AI$202:$AI$251,'Data input'!$AK$202:$AK$251,'Data input'!$AO$202:$AO$251)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xVal>
          <c:yVal>
            <c:numRef>
              <c:f>('Data input'!$AJ$202:$AJ$251,'Data input'!$AL$202:$AL$251,'Data input'!$AP$202:$AP$251)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yVal>
          <c:smooth val="0"/>
          <c:extLst>
            <c:ext xmlns:c16="http://schemas.microsoft.com/office/drawing/2014/chart" uri="{C3380CC4-5D6E-409C-BE32-E72D297353CC}">
              <c16:uniqueId val="{00000052-5F97-2E4A-A81D-30076CD276BB}"/>
            </c:ext>
          </c:extLst>
        </c:ser>
        <c:ser>
          <c:idx val="32"/>
          <c:order val="20"/>
          <c:tx>
            <c:strRef>
              <c:f>'Data input'!$B$252</c:f>
              <c:strCache>
                <c:ptCount val="1"/>
                <c:pt idx="0">
                  <c:v>Series 6</c:v>
                </c:pt>
              </c:strCache>
            </c:strRef>
          </c:tx>
          <c:spPr>
            <a:ln>
              <a:noFill/>
            </a:ln>
            <a:effectLst/>
          </c:spPr>
          <c:marker>
            <c:symbol val="triangle"/>
            <c:size val="7"/>
            <c:spPr>
              <a:solidFill>
                <a:srgbClr val="FF0000">
                  <a:alpha val="75000"/>
                </a:srgbClr>
              </a:solidFill>
              <a:ln w="6350">
                <a:solidFill>
                  <a:schemeClr val="tx1"/>
                </a:solidFill>
              </a:ln>
              <a:effectLst/>
            </c:spPr>
          </c:marker>
          <c:xVal>
            <c:numRef>
              <c:f>('Data input'!$AI$252:$AI$301,'Data input'!$AK$252:$AK$301,'Data input'!$AO$252:$AO$301)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xVal>
          <c:yVal>
            <c:numRef>
              <c:f>('Data input'!$AJ$252:$AJ$301,'Data input'!$AL$252:$AL$301,'Data input'!$AP$252:$AP$301)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yVal>
          <c:smooth val="0"/>
          <c:extLst>
            <c:ext xmlns:c16="http://schemas.microsoft.com/office/drawing/2014/chart" uri="{C3380CC4-5D6E-409C-BE32-E72D297353CC}">
              <c16:uniqueId val="{00000053-5F97-2E4A-A81D-30076CD276BB}"/>
            </c:ext>
          </c:extLst>
        </c:ser>
        <c:ser>
          <c:idx val="33"/>
          <c:order val="21"/>
          <c:tx>
            <c:strRef>
              <c:f>'Data input'!$B$302</c:f>
              <c:strCache>
                <c:ptCount val="1"/>
                <c:pt idx="0">
                  <c:v>Series 7</c:v>
                </c:pt>
              </c:strCache>
            </c:strRef>
          </c:tx>
          <c:spPr>
            <a:ln>
              <a:noFill/>
            </a:ln>
            <a:effectLst/>
          </c:spPr>
          <c:marker>
            <c:symbol val="square"/>
            <c:size val="6"/>
            <c:spPr>
              <a:solidFill>
                <a:srgbClr val="7030A0">
                  <a:alpha val="75000"/>
                </a:srgbClr>
              </a:solidFill>
              <a:ln w="6350">
                <a:solidFill>
                  <a:schemeClr val="tx1"/>
                </a:solidFill>
              </a:ln>
              <a:effectLst/>
            </c:spPr>
          </c:marker>
          <c:xVal>
            <c:numRef>
              <c:f>('Data input'!$AI$302:$AI$351,'Data input'!$AK$302:$AK$351,'Data input'!$AO$302:$AO$351)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xVal>
          <c:yVal>
            <c:numRef>
              <c:f>('Data input'!$AJ$302:$AJ$351,'Data input'!$AL$302:$AL$351,'Data input'!$AP$302:$AP$351)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yVal>
          <c:smooth val="0"/>
          <c:extLst>
            <c:ext xmlns:c16="http://schemas.microsoft.com/office/drawing/2014/chart" uri="{C3380CC4-5D6E-409C-BE32-E72D297353CC}">
              <c16:uniqueId val="{00000054-5F97-2E4A-A81D-30076CD276BB}"/>
            </c:ext>
          </c:extLst>
        </c:ser>
        <c:ser>
          <c:idx val="34"/>
          <c:order val="22"/>
          <c:tx>
            <c:strRef>
              <c:f>'Data input'!$B$352</c:f>
              <c:strCache>
                <c:ptCount val="1"/>
                <c:pt idx="0">
                  <c:v>Series 8</c:v>
                </c:pt>
              </c:strCache>
            </c:strRef>
          </c:tx>
          <c:spPr>
            <a:ln>
              <a:noFill/>
            </a:ln>
            <a:effectLst/>
          </c:spPr>
          <c:marker>
            <c:symbol val="circle"/>
            <c:size val="6"/>
            <c:spPr>
              <a:solidFill>
                <a:srgbClr val="C00000">
                  <a:alpha val="75000"/>
                </a:srgbClr>
              </a:solidFill>
              <a:ln w="6350">
                <a:solidFill>
                  <a:schemeClr val="tx1"/>
                </a:solidFill>
              </a:ln>
              <a:effectLst/>
            </c:spPr>
          </c:marker>
          <c:xVal>
            <c:numRef>
              <c:f>('Data input'!$AI$352:$AI$401,'Data input'!$AK$352:$AK$401,'Data input'!$AO$352:$AO$401)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xVal>
          <c:yVal>
            <c:numRef>
              <c:f>('Data input'!$AJ$352:$AJ$401,'Data input'!$AL$352:$AL$401,'Data input'!$AP$352:$AP$401)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yVal>
          <c:smooth val="0"/>
          <c:extLst>
            <c:ext xmlns:c16="http://schemas.microsoft.com/office/drawing/2014/chart" uri="{C3380CC4-5D6E-409C-BE32-E72D297353CC}">
              <c16:uniqueId val="{00000055-5F97-2E4A-A81D-30076CD276BB}"/>
            </c:ext>
          </c:extLst>
        </c:ser>
        <c:ser>
          <c:idx val="19"/>
          <c:order val="23"/>
          <c:tx>
            <c:strRef>
              <c:f>'Data input'!$B$402</c:f>
              <c:strCache>
                <c:ptCount val="1"/>
                <c:pt idx="0">
                  <c:v>Series 9</c:v>
                </c:pt>
              </c:strCache>
            </c:strRef>
          </c:tx>
          <c:spPr>
            <a:ln>
              <a:noFill/>
            </a:ln>
            <a:effectLst/>
          </c:spPr>
          <c:marker>
            <c:symbol val="square"/>
            <c:size val="6"/>
            <c:spPr>
              <a:solidFill>
                <a:schemeClr val="bg1">
                  <a:lumMod val="75000"/>
                  <a:alpha val="75000"/>
                </a:schemeClr>
              </a:solidFill>
              <a:ln w="6350">
                <a:solidFill>
                  <a:schemeClr val="tx1"/>
                </a:solidFill>
              </a:ln>
              <a:effectLst/>
            </c:spPr>
          </c:marker>
          <c:xVal>
            <c:numRef>
              <c:f>('Data input'!$AI$402:$AI$451,'Data input'!$AK$402:$AK$451,'Data input'!$AO$402:$AO$451)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xVal>
          <c:yVal>
            <c:numRef>
              <c:f>('Data input'!$AJ$402:$AJ$451,'Data input'!$AL$402:$AL$451,'Data input'!$AP$402:$AP$451)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yVal>
          <c:smooth val="0"/>
          <c:extLst>
            <c:ext xmlns:c16="http://schemas.microsoft.com/office/drawing/2014/chart" uri="{C3380CC4-5D6E-409C-BE32-E72D297353CC}">
              <c16:uniqueId val="{00000056-5F97-2E4A-A81D-30076CD276BB}"/>
            </c:ext>
          </c:extLst>
        </c:ser>
        <c:ser>
          <c:idx val="35"/>
          <c:order val="24"/>
          <c:tx>
            <c:strRef>
              <c:f>'Data input'!$B$452</c:f>
              <c:strCache>
                <c:ptCount val="1"/>
                <c:pt idx="0">
                  <c:v>Series 10</c:v>
                </c:pt>
              </c:strCache>
            </c:strRef>
          </c:tx>
          <c:spPr>
            <a:ln>
              <a:noFill/>
            </a:ln>
            <a:effectLst/>
          </c:spPr>
          <c:marker>
            <c:symbol val="circle"/>
            <c:size val="6"/>
            <c:spPr>
              <a:solidFill>
                <a:srgbClr val="FFD579">
                  <a:alpha val="75000"/>
                </a:srgbClr>
              </a:solidFill>
              <a:ln w="6350">
                <a:solidFill>
                  <a:schemeClr val="tx1"/>
                </a:solidFill>
              </a:ln>
              <a:effectLst/>
            </c:spPr>
          </c:marker>
          <c:xVal>
            <c:numRef>
              <c:f>('Data input'!$AI$452:$AI$501,'Data input'!$AK$452:$AK$501,'Data input'!$AO$452:$AO$501)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xVal>
          <c:yVal>
            <c:numRef>
              <c:f>('Data input'!$AJ$452:$AJ$501,'Data input'!$AL$452:$AL$501,'Data input'!$AP$452:$AP$501)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yVal>
          <c:smooth val="0"/>
          <c:extLst>
            <c:ext xmlns:c16="http://schemas.microsoft.com/office/drawing/2014/chart" uri="{C3380CC4-5D6E-409C-BE32-E72D297353CC}">
              <c16:uniqueId val="{00000057-5F97-2E4A-A81D-30076CD276BB}"/>
            </c:ext>
          </c:extLst>
        </c:ser>
        <c:ser>
          <c:idx val="9"/>
          <c:order val="25"/>
          <c:tx>
            <c:strRef>
              <c:f>'Grid template'!$Q$174</c:f>
              <c:strCache>
                <c:ptCount val="1"/>
                <c:pt idx="0">
                  <c:v>cation triangle Grid labels bottom</c:v>
                </c:pt>
              </c:strCache>
            </c:strRef>
          </c:tx>
          <c:spPr>
            <a:ln>
              <a:noFill/>
            </a:ln>
          </c:spPr>
          <c:marker>
            <c:symbol val="none"/>
          </c:marker>
          <c:dLbls>
            <c:dLbl>
              <c:idx val="0"/>
              <c:tx>
                <c:rich>
                  <a:bodyPr/>
                  <a:lstStyle/>
                  <a:p>
                    <a:fld id="{AB43A7C3-2A3B-4592-BAA7-BC4D29CE116F}" type="CELLRANGE">
                      <a:rPr lang="en-US"/>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4579-C74A-B3D9-C4654F1EE35C}"/>
                </c:ext>
              </c:extLst>
            </c:dLbl>
            <c:dLbl>
              <c:idx val="1"/>
              <c:tx>
                <c:rich>
                  <a:bodyPr/>
                  <a:lstStyle/>
                  <a:p>
                    <a:fld id="{77D69D48-80D4-4E07-9FE7-BFAD4D0DFEAD}"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4579-C74A-B3D9-C4654F1EE35C}"/>
                </c:ext>
              </c:extLst>
            </c:dLbl>
            <c:dLbl>
              <c:idx val="2"/>
              <c:tx>
                <c:rich>
                  <a:bodyPr/>
                  <a:lstStyle/>
                  <a:p>
                    <a:fld id="{0AD2397D-EA43-43CC-A63B-7F5FE37A7327}"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4579-C74A-B3D9-C4654F1EE35C}"/>
                </c:ext>
              </c:extLst>
            </c:dLbl>
            <c:dLbl>
              <c:idx val="3"/>
              <c:tx>
                <c:rich>
                  <a:bodyPr/>
                  <a:lstStyle/>
                  <a:p>
                    <a:fld id="{6FE9E8AD-CACB-4026-845F-B22EA35D45F5}"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4579-C74A-B3D9-C4654F1EE35C}"/>
                </c:ext>
              </c:extLst>
            </c:dLbl>
            <c:dLbl>
              <c:idx val="4"/>
              <c:tx>
                <c:rich>
                  <a:bodyPr/>
                  <a:lstStyle/>
                  <a:p>
                    <a:fld id="{4610320D-BAA2-48B1-A944-778A45FB0681}"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4579-C74A-B3D9-C4654F1EE35C}"/>
                </c:ext>
              </c:extLst>
            </c:dLbl>
            <c:dLbl>
              <c:idx val="5"/>
              <c:tx>
                <c:rich>
                  <a:bodyPr/>
                  <a:lstStyle/>
                  <a:p>
                    <a:fld id="{DB3E68C3-26AB-4AF0-B360-28548C98BF5B}"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4579-C74A-B3D9-C4654F1EE35C}"/>
                </c:ext>
              </c:extLst>
            </c:dLbl>
            <c:dLbl>
              <c:idx val="6"/>
              <c:tx>
                <c:rich>
                  <a:bodyPr/>
                  <a:lstStyle/>
                  <a:p>
                    <a:fld id="{6458DFBE-2591-4745-9487-828061ABDB9C}"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4579-C74A-B3D9-C4654F1EE35C}"/>
                </c:ext>
              </c:extLst>
            </c:dLbl>
            <c:dLbl>
              <c:idx val="7"/>
              <c:tx>
                <c:rich>
                  <a:bodyPr/>
                  <a:lstStyle/>
                  <a:p>
                    <a:fld id="{BB930058-CCB5-4098-990B-7947CF0C2319}"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4579-C74A-B3D9-C4654F1EE35C}"/>
                </c:ext>
              </c:extLst>
            </c:dLbl>
            <c:dLbl>
              <c:idx val="8"/>
              <c:tx>
                <c:rich>
                  <a:bodyPr/>
                  <a:lstStyle/>
                  <a:p>
                    <a:fld id="{C8FFE084-D352-4473-BF86-5BF54A98539D}"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4579-C74A-B3D9-C4654F1EE35C}"/>
                </c:ext>
              </c:extLst>
            </c:dLbl>
            <c:spPr>
              <a:noFill/>
              <a:ln>
                <a:noFill/>
              </a:ln>
              <a:effectLst/>
            </c:spPr>
            <c:txPr>
              <a:bodyPr rot="2700000" wrap="square" lIns="38100" tIns="19050" rIns="38100" bIns="19050" anchor="ctr">
                <a:spAutoFit/>
              </a:bodyPr>
              <a:lstStyle/>
              <a:p>
                <a:pPr>
                  <a:defRPr sz="800" b="0" i="0">
                    <a:latin typeface="Arial Narrow" panose="020B0604020202020204" pitchFamily="34" charset="0"/>
                    <a:cs typeface="Arial Narrow" panose="020B0604020202020204" pitchFamily="34" charset="0"/>
                  </a:defRPr>
                </a:pPr>
                <a:endParaRPr lang="es-CL"/>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'Grid template'!$V$174:$V$182</c:f>
              <c:numCache>
                <c:formatCode>0.000</c:formatCode>
                <c:ptCount val="9"/>
                <c:pt idx="0">
                  <c:v>0.11750000000000001</c:v>
                </c:pt>
                <c:pt idx="1">
                  <c:v>0.21749999999999997</c:v>
                </c:pt>
                <c:pt idx="2">
                  <c:v>0.3175</c:v>
                </c:pt>
                <c:pt idx="3">
                  <c:v>0.41749999999999998</c:v>
                </c:pt>
                <c:pt idx="4">
                  <c:v>0.51750000000000007</c:v>
                </c:pt>
                <c:pt idx="5">
                  <c:v>0.61750000000000005</c:v>
                </c:pt>
                <c:pt idx="6">
                  <c:v>0.71750000000000003</c:v>
                </c:pt>
                <c:pt idx="7">
                  <c:v>0.8175</c:v>
                </c:pt>
                <c:pt idx="8">
                  <c:v>0.91750000000000009</c:v>
                </c:pt>
              </c:numCache>
            </c:numRef>
          </c:xVal>
          <c:yVal>
            <c:numRef>
              <c:f>'Grid template'!$W$174:$W$182</c:f>
              <c:numCache>
                <c:formatCode>0.000</c:formatCode>
                <c:ptCount val="9"/>
                <c:pt idx="0">
                  <c:v>-3.0310889132455353E-2</c:v>
                </c:pt>
                <c:pt idx="1">
                  <c:v>-3.0310889132455353E-2</c:v>
                </c:pt>
                <c:pt idx="2">
                  <c:v>-3.0310889132455353E-2</c:v>
                </c:pt>
                <c:pt idx="3">
                  <c:v>-3.0310889132455353E-2</c:v>
                </c:pt>
                <c:pt idx="4">
                  <c:v>-3.0310889132455353E-2</c:v>
                </c:pt>
                <c:pt idx="5">
                  <c:v>-3.0310889132455353E-2</c:v>
                </c:pt>
                <c:pt idx="6">
                  <c:v>-3.0310889132455353E-2</c:v>
                </c:pt>
                <c:pt idx="7">
                  <c:v>-3.0310889132455353E-2</c:v>
                </c:pt>
                <c:pt idx="8">
                  <c:v>-3.0310889132455353E-2</c:v>
                </c:pt>
              </c:numCache>
            </c:numRef>
          </c:yVal>
          <c:smooth val="0"/>
          <c:extLst>
            <c:ext xmlns:c15="http://schemas.microsoft.com/office/drawing/2012/chart" uri="{02D57815-91ED-43cb-92C2-25804820EDAC}">
              <c15:datalabelsRange>
                <c15:f>'Grid template'!$U$174:$U$182</c15:f>
                <c15:dlblRangeCache>
                  <c:ptCount val="9"/>
                  <c:pt idx="0">
                    <c:v>90</c:v>
                  </c:pt>
                  <c:pt idx="1">
                    <c:v>80</c:v>
                  </c:pt>
                  <c:pt idx="2">
                    <c:v>70</c:v>
                  </c:pt>
                  <c:pt idx="3">
                    <c:v>60</c:v>
                  </c:pt>
                  <c:pt idx="4">
                    <c:v>50</c:v>
                  </c:pt>
                  <c:pt idx="5">
                    <c:v>40</c:v>
                  </c:pt>
                  <c:pt idx="6">
                    <c:v>30</c:v>
                  </c:pt>
                  <c:pt idx="7">
                    <c:v>20</c:v>
                  </c:pt>
                  <c:pt idx="8">
                    <c:v>10</c:v>
                  </c:pt>
                </c15:dlblRangeCache>
              </c15:datalabelsRange>
            </c:ext>
            <c:ext xmlns:c16="http://schemas.microsoft.com/office/drawing/2014/chart" uri="{C3380CC4-5D6E-409C-BE32-E72D297353CC}">
              <c16:uniqueId val="{00000003-BC5F-1C49-929D-4012AA6762C9}"/>
            </c:ext>
          </c:extLst>
        </c:ser>
        <c:ser>
          <c:idx val="10"/>
          <c:order val="26"/>
          <c:tx>
            <c:strRef>
              <c:f>'Grid template'!$Q$184</c:f>
              <c:strCache>
                <c:ptCount val="1"/>
                <c:pt idx="0">
                  <c:v>cation triangle Grid labels left</c:v>
                </c:pt>
              </c:strCache>
            </c:strRef>
          </c:tx>
          <c:spPr>
            <a:ln>
              <a:noFill/>
            </a:ln>
          </c:spPr>
          <c:marker>
            <c:symbol val="none"/>
          </c:marker>
          <c:dLbls>
            <c:dLbl>
              <c:idx val="0"/>
              <c:tx>
                <c:rich>
                  <a:bodyPr/>
                  <a:lstStyle/>
                  <a:p>
                    <a:fld id="{B6F00BB9-9955-4D1C-AA7D-FF45E31F7055}" type="CELLRANGE">
                      <a:rPr lang="en-US"/>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4579-C74A-B3D9-C4654F1EE35C}"/>
                </c:ext>
              </c:extLst>
            </c:dLbl>
            <c:dLbl>
              <c:idx val="1"/>
              <c:tx>
                <c:rich>
                  <a:bodyPr/>
                  <a:lstStyle/>
                  <a:p>
                    <a:fld id="{E45DAC85-FB30-440A-BC84-C157C18DB93C}"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4579-C74A-B3D9-C4654F1EE35C}"/>
                </c:ext>
              </c:extLst>
            </c:dLbl>
            <c:dLbl>
              <c:idx val="2"/>
              <c:tx>
                <c:rich>
                  <a:bodyPr/>
                  <a:lstStyle/>
                  <a:p>
                    <a:fld id="{B4BCE819-168F-4853-A0B5-447F5CF06261}"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4579-C74A-B3D9-C4654F1EE35C}"/>
                </c:ext>
              </c:extLst>
            </c:dLbl>
            <c:dLbl>
              <c:idx val="3"/>
              <c:tx>
                <c:rich>
                  <a:bodyPr/>
                  <a:lstStyle/>
                  <a:p>
                    <a:fld id="{E9E70F38-04B6-4E11-8F66-296B293CDDE8}"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4579-C74A-B3D9-C4654F1EE35C}"/>
                </c:ext>
              </c:extLst>
            </c:dLbl>
            <c:dLbl>
              <c:idx val="4"/>
              <c:tx>
                <c:rich>
                  <a:bodyPr/>
                  <a:lstStyle/>
                  <a:p>
                    <a:fld id="{757DED50-0A7E-4D89-92A4-EF17A288FAF3}"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4579-C74A-B3D9-C4654F1EE35C}"/>
                </c:ext>
              </c:extLst>
            </c:dLbl>
            <c:dLbl>
              <c:idx val="5"/>
              <c:tx>
                <c:rich>
                  <a:bodyPr/>
                  <a:lstStyle/>
                  <a:p>
                    <a:fld id="{987DF37C-8A8A-47B4-AA52-F0A50C702C66}"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4579-C74A-B3D9-C4654F1EE35C}"/>
                </c:ext>
              </c:extLst>
            </c:dLbl>
            <c:dLbl>
              <c:idx val="6"/>
              <c:tx>
                <c:rich>
                  <a:bodyPr/>
                  <a:lstStyle/>
                  <a:p>
                    <a:fld id="{DD131EEB-C07D-4D9F-82EF-94699972AB10}"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4579-C74A-B3D9-C4654F1EE35C}"/>
                </c:ext>
              </c:extLst>
            </c:dLbl>
            <c:dLbl>
              <c:idx val="7"/>
              <c:tx>
                <c:rich>
                  <a:bodyPr/>
                  <a:lstStyle/>
                  <a:p>
                    <a:fld id="{77954B29-F993-4CB3-9AC0-B56E0210A1BD}"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4579-C74A-B3D9-C4654F1EE35C}"/>
                </c:ext>
              </c:extLst>
            </c:dLbl>
            <c:dLbl>
              <c:idx val="8"/>
              <c:tx>
                <c:rich>
                  <a:bodyPr/>
                  <a:lstStyle/>
                  <a:p>
                    <a:fld id="{AC04707F-0AA2-46DA-ABD1-5582AAA21320}"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4579-C74A-B3D9-C4654F1EE35C}"/>
                </c:ext>
              </c:extLst>
            </c:dLbl>
            <c:spPr>
              <a:noFill/>
              <a:ln>
                <a:noFill/>
              </a:ln>
              <a:effectLst/>
            </c:spPr>
            <c:txPr>
              <a:bodyPr wrap="square" lIns="38100" tIns="19050" rIns="38100" bIns="19050" anchor="ctr">
                <a:spAutoFit/>
              </a:bodyPr>
              <a:lstStyle/>
              <a:p>
                <a:pPr>
                  <a:defRPr sz="800" b="0" i="0">
                    <a:latin typeface="Arial Narrow" panose="020B0604020202020204" pitchFamily="34" charset="0"/>
                    <a:cs typeface="Arial Narrow" panose="020B0604020202020204" pitchFamily="34" charset="0"/>
                  </a:defRPr>
                </a:pPr>
                <a:endParaRPr lang="es-CL"/>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'Grid template'!$V$184:$V$192</c:f>
              <c:numCache>
                <c:formatCode>0.000</c:formatCode>
                <c:ptCount val="9"/>
                <c:pt idx="0">
                  <c:v>1.5000000000000006E-2</c:v>
                </c:pt>
                <c:pt idx="1">
                  <c:v>6.5000000000000016E-2</c:v>
                </c:pt>
                <c:pt idx="2">
                  <c:v>0.11500000000000002</c:v>
                </c:pt>
                <c:pt idx="3">
                  <c:v>0.16500000000000004</c:v>
                </c:pt>
                <c:pt idx="4">
                  <c:v>0.21500000000000005</c:v>
                </c:pt>
                <c:pt idx="5">
                  <c:v>0.26500000000000001</c:v>
                </c:pt>
                <c:pt idx="6">
                  <c:v>0.31500000000000006</c:v>
                </c:pt>
                <c:pt idx="7">
                  <c:v>0.3650000000000001</c:v>
                </c:pt>
                <c:pt idx="8">
                  <c:v>0.41500000000000004</c:v>
                </c:pt>
              </c:numCache>
            </c:numRef>
          </c:xVal>
          <c:yVal>
            <c:numRef>
              <c:f>'Grid template'!$W$184:$W$192</c:f>
              <c:numCache>
                <c:formatCode>0.000</c:formatCode>
                <c:ptCount val="9"/>
                <c:pt idx="0">
                  <c:v>8.6602540378443865E-2</c:v>
                </c:pt>
                <c:pt idx="1">
                  <c:v>0.17320508075688773</c:v>
                </c:pt>
                <c:pt idx="2">
                  <c:v>0.25980762113533157</c:v>
                </c:pt>
                <c:pt idx="3">
                  <c:v>0.34641016151377546</c:v>
                </c:pt>
                <c:pt idx="4">
                  <c:v>0.4330127018922193</c:v>
                </c:pt>
                <c:pt idx="5">
                  <c:v>0.51961524227066314</c:v>
                </c:pt>
                <c:pt idx="6">
                  <c:v>0.60621778264910697</c:v>
                </c:pt>
                <c:pt idx="7">
                  <c:v>0.69282032302755092</c:v>
                </c:pt>
                <c:pt idx="8">
                  <c:v>0.77942286340599476</c:v>
                </c:pt>
              </c:numCache>
            </c:numRef>
          </c:yVal>
          <c:smooth val="0"/>
          <c:extLst>
            <c:ext xmlns:c15="http://schemas.microsoft.com/office/drawing/2012/chart" uri="{02D57815-91ED-43cb-92C2-25804820EDAC}">
              <c15:datalabelsRange>
                <c15:f>'Grid template'!$U$184:$U$192</c15:f>
                <c15:dlblRangeCache>
                  <c:ptCount val="9"/>
                  <c:pt idx="0">
                    <c:v>10</c:v>
                  </c:pt>
                  <c:pt idx="1">
                    <c:v>20</c:v>
                  </c:pt>
                  <c:pt idx="2">
                    <c:v>30</c:v>
                  </c:pt>
                  <c:pt idx="3">
                    <c:v>40</c:v>
                  </c:pt>
                  <c:pt idx="4">
                    <c:v>50</c:v>
                  </c:pt>
                  <c:pt idx="5">
                    <c:v>60</c:v>
                  </c:pt>
                  <c:pt idx="6">
                    <c:v>70</c:v>
                  </c:pt>
                  <c:pt idx="7">
                    <c:v>80</c:v>
                  </c:pt>
                  <c:pt idx="8">
                    <c:v>90</c:v>
                  </c:pt>
                </c15:dlblRangeCache>
              </c15:datalabelsRange>
            </c:ext>
            <c:ext xmlns:c16="http://schemas.microsoft.com/office/drawing/2014/chart" uri="{C3380CC4-5D6E-409C-BE32-E72D297353CC}">
              <c16:uniqueId val="{00000004-BC5F-1C49-929D-4012AA6762C9}"/>
            </c:ext>
          </c:extLst>
        </c:ser>
        <c:ser>
          <c:idx val="11"/>
          <c:order val="27"/>
          <c:tx>
            <c:strRef>
              <c:f>'Grid template'!$Q$194</c:f>
              <c:strCache>
                <c:ptCount val="1"/>
                <c:pt idx="0">
                  <c:v>cation triangle Grid labels right</c:v>
                </c:pt>
              </c:strCache>
            </c:strRef>
          </c:tx>
          <c:spPr>
            <a:ln>
              <a:noFill/>
            </a:ln>
          </c:spPr>
          <c:marker>
            <c:symbol val="none"/>
          </c:marker>
          <c:dLbls>
            <c:dLbl>
              <c:idx val="0"/>
              <c:tx>
                <c:rich>
                  <a:bodyPr/>
                  <a:lstStyle/>
                  <a:p>
                    <a:fld id="{64F690D5-B430-4A5A-AFED-E428927903AE}" type="CELLRANGE">
                      <a:rPr lang="en-US"/>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4579-C74A-B3D9-C4654F1EE35C}"/>
                </c:ext>
              </c:extLst>
            </c:dLbl>
            <c:dLbl>
              <c:idx val="1"/>
              <c:tx>
                <c:rich>
                  <a:bodyPr/>
                  <a:lstStyle/>
                  <a:p>
                    <a:fld id="{E8343ED7-F0F9-42DB-9C17-C63F68929FF0}"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4579-C74A-B3D9-C4654F1EE35C}"/>
                </c:ext>
              </c:extLst>
            </c:dLbl>
            <c:dLbl>
              <c:idx val="2"/>
              <c:tx>
                <c:rich>
                  <a:bodyPr/>
                  <a:lstStyle/>
                  <a:p>
                    <a:fld id="{EB07A669-D848-48D0-98F1-67331235A566}"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4579-C74A-B3D9-C4654F1EE35C}"/>
                </c:ext>
              </c:extLst>
            </c:dLbl>
            <c:dLbl>
              <c:idx val="3"/>
              <c:tx>
                <c:rich>
                  <a:bodyPr/>
                  <a:lstStyle/>
                  <a:p>
                    <a:fld id="{8B64B116-D71B-4DB7-9988-ED9EC386D11C}"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4579-C74A-B3D9-C4654F1EE35C}"/>
                </c:ext>
              </c:extLst>
            </c:dLbl>
            <c:dLbl>
              <c:idx val="4"/>
              <c:tx>
                <c:rich>
                  <a:bodyPr/>
                  <a:lstStyle/>
                  <a:p>
                    <a:fld id="{BE98B532-122F-415A-A19E-76FB2B72A305}"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4579-C74A-B3D9-C4654F1EE35C}"/>
                </c:ext>
              </c:extLst>
            </c:dLbl>
            <c:dLbl>
              <c:idx val="5"/>
              <c:tx>
                <c:rich>
                  <a:bodyPr/>
                  <a:lstStyle/>
                  <a:p>
                    <a:fld id="{856751C3-B672-4029-BDFD-483966951E76}"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4579-C74A-B3D9-C4654F1EE35C}"/>
                </c:ext>
              </c:extLst>
            </c:dLbl>
            <c:dLbl>
              <c:idx val="6"/>
              <c:tx>
                <c:rich>
                  <a:bodyPr/>
                  <a:lstStyle/>
                  <a:p>
                    <a:fld id="{463075CE-BCE5-4D22-91B4-58C151C8BA99}"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4579-C74A-B3D9-C4654F1EE35C}"/>
                </c:ext>
              </c:extLst>
            </c:dLbl>
            <c:dLbl>
              <c:idx val="7"/>
              <c:tx>
                <c:rich>
                  <a:bodyPr/>
                  <a:lstStyle/>
                  <a:p>
                    <a:fld id="{E3529E06-53B9-42CC-885A-6FBB48870ED7}"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4579-C74A-B3D9-C4654F1EE35C}"/>
                </c:ext>
              </c:extLst>
            </c:dLbl>
            <c:dLbl>
              <c:idx val="8"/>
              <c:tx>
                <c:rich>
                  <a:bodyPr/>
                  <a:lstStyle/>
                  <a:p>
                    <a:fld id="{7E134A63-5DC8-42C0-8623-89FC9EE2A562}"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4579-C74A-B3D9-C4654F1EE35C}"/>
                </c:ext>
              </c:extLst>
            </c:dLbl>
            <c:spPr>
              <a:noFill/>
              <a:ln>
                <a:noFill/>
              </a:ln>
              <a:effectLst/>
            </c:spPr>
            <c:txPr>
              <a:bodyPr rot="-3600000" wrap="square" lIns="38100" tIns="19050" rIns="38100" bIns="19050" anchor="ctr">
                <a:spAutoFit/>
              </a:bodyPr>
              <a:lstStyle/>
              <a:p>
                <a:pPr>
                  <a:defRPr sz="800" b="0" i="0">
                    <a:latin typeface="Arial Narrow" panose="020B0604020202020204" pitchFamily="34" charset="0"/>
                    <a:cs typeface="Arial Narrow" panose="020B0604020202020204" pitchFamily="34" charset="0"/>
                  </a:defRPr>
                </a:pPr>
                <a:endParaRPr lang="es-CL"/>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'Grid template'!$V$194:$V$202</c:f>
              <c:numCache>
                <c:formatCode>0.000</c:formatCode>
                <c:ptCount val="9"/>
                <c:pt idx="0">
                  <c:v>0.96750000000000003</c:v>
                </c:pt>
                <c:pt idx="1">
                  <c:v>0.91750000000000009</c:v>
                </c:pt>
                <c:pt idx="2">
                  <c:v>0.86749999999999994</c:v>
                </c:pt>
                <c:pt idx="3">
                  <c:v>0.8175</c:v>
                </c:pt>
                <c:pt idx="4">
                  <c:v>0.76750000000000007</c:v>
                </c:pt>
                <c:pt idx="5">
                  <c:v>0.71750000000000003</c:v>
                </c:pt>
                <c:pt idx="6">
                  <c:v>0.66749999999999998</c:v>
                </c:pt>
                <c:pt idx="7">
                  <c:v>0.61750000000000016</c:v>
                </c:pt>
                <c:pt idx="8">
                  <c:v>0.56750000000000012</c:v>
                </c:pt>
              </c:numCache>
            </c:numRef>
          </c:xVal>
          <c:yVal>
            <c:numRef>
              <c:f>'Grid template'!$W$194:$W$202</c:f>
              <c:numCache>
                <c:formatCode>0.000</c:formatCode>
                <c:ptCount val="9"/>
                <c:pt idx="0">
                  <c:v>0.11691342951089922</c:v>
                </c:pt>
                <c:pt idx="1">
                  <c:v>0.20351596988934306</c:v>
                </c:pt>
                <c:pt idx="2">
                  <c:v>0.29011851026778696</c:v>
                </c:pt>
                <c:pt idx="3">
                  <c:v>0.37672105064623079</c:v>
                </c:pt>
                <c:pt idx="4">
                  <c:v>0.46332359102467469</c:v>
                </c:pt>
                <c:pt idx="5">
                  <c:v>0.54992613140311852</c:v>
                </c:pt>
                <c:pt idx="6">
                  <c:v>0.63652867178156236</c:v>
                </c:pt>
                <c:pt idx="7">
                  <c:v>0.7231312121600062</c:v>
                </c:pt>
                <c:pt idx="8">
                  <c:v>0.80973375253845015</c:v>
                </c:pt>
              </c:numCache>
            </c:numRef>
          </c:yVal>
          <c:smooth val="0"/>
          <c:extLst>
            <c:ext xmlns:c15="http://schemas.microsoft.com/office/drawing/2012/chart" uri="{02D57815-91ED-43cb-92C2-25804820EDAC}">
              <c15:datalabelsRange>
                <c15:f>'Grid template'!$U$194:$U$202</c15:f>
                <c15:dlblRangeCache>
                  <c:ptCount val="9"/>
                  <c:pt idx="0">
                    <c:v>90</c:v>
                  </c:pt>
                  <c:pt idx="1">
                    <c:v>80</c:v>
                  </c:pt>
                  <c:pt idx="2">
                    <c:v>70</c:v>
                  </c:pt>
                  <c:pt idx="3">
                    <c:v>60</c:v>
                  </c:pt>
                  <c:pt idx="4">
                    <c:v>50</c:v>
                  </c:pt>
                  <c:pt idx="5">
                    <c:v>40</c:v>
                  </c:pt>
                  <c:pt idx="6">
                    <c:v>30</c:v>
                  </c:pt>
                  <c:pt idx="7">
                    <c:v>20</c:v>
                  </c:pt>
                  <c:pt idx="8">
                    <c:v>10</c:v>
                  </c:pt>
                </c15:dlblRangeCache>
              </c15:datalabelsRange>
            </c:ext>
            <c:ext xmlns:c16="http://schemas.microsoft.com/office/drawing/2014/chart" uri="{C3380CC4-5D6E-409C-BE32-E72D297353CC}">
              <c16:uniqueId val="{00000005-BC5F-1C49-929D-4012AA6762C9}"/>
            </c:ext>
          </c:extLst>
        </c:ser>
        <c:ser>
          <c:idx val="12"/>
          <c:order val="28"/>
          <c:tx>
            <c:strRef>
              <c:f>'Grid template'!$Q$206</c:f>
              <c:strCache>
                <c:ptCount val="1"/>
                <c:pt idx="0">
                  <c:v>anion triangle Grid labels bottom</c:v>
                </c:pt>
              </c:strCache>
            </c:strRef>
          </c:tx>
          <c:spPr>
            <a:ln>
              <a:noFill/>
            </a:ln>
          </c:spPr>
          <c:marker>
            <c:symbol val="none"/>
          </c:marker>
          <c:dLbls>
            <c:dLbl>
              <c:idx val="0"/>
              <c:tx>
                <c:rich>
                  <a:bodyPr/>
                  <a:lstStyle/>
                  <a:p>
                    <a:fld id="{3C8CD0A2-2B3B-48D5-8530-5165B03A2DCF}" type="CELLRANGE">
                      <a:rPr lang="en-US"/>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4579-C74A-B3D9-C4654F1EE35C}"/>
                </c:ext>
              </c:extLst>
            </c:dLbl>
            <c:dLbl>
              <c:idx val="1"/>
              <c:tx>
                <c:rich>
                  <a:bodyPr/>
                  <a:lstStyle/>
                  <a:p>
                    <a:fld id="{74B1A88F-EDB0-4FD0-92DA-F73DC965483D}"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4579-C74A-B3D9-C4654F1EE35C}"/>
                </c:ext>
              </c:extLst>
            </c:dLbl>
            <c:dLbl>
              <c:idx val="2"/>
              <c:tx>
                <c:rich>
                  <a:bodyPr/>
                  <a:lstStyle/>
                  <a:p>
                    <a:fld id="{698D8978-2374-47BB-BB77-835C84FE69AB}"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4579-C74A-B3D9-C4654F1EE35C}"/>
                </c:ext>
              </c:extLst>
            </c:dLbl>
            <c:dLbl>
              <c:idx val="3"/>
              <c:tx>
                <c:rich>
                  <a:bodyPr/>
                  <a:lstStyle/>
                  <a:p>
                    <a:fld id="{D4438C25-1658-4357-9329-25CD94E418AF}"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4579-C74A-B3D9-C4654F1EE35C}"/>
                </c:ext>
              </c:extLst>
            </c:dLbl>
            <c:dLbl>
              <c:idx val="4"/>
              <c:tx>
                <c:rich>
                  <a:bodyPr/>
                  <a:lstStyle/>
                  <a:p>
                    <a:fld id="{61388AB8-1C8D-4DF8-B637-503E2F74481B}"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4579-C74A-B3D9-C4654F1EE35C}"/>
                </c:ext>
              </c:extLst>
            </c:dLbl>
            <c:dLbl>
              <c:idx val="5"/>
              <c:tx>
                <c:rich>
                  <a:bodyPr/>
                  <a:lstStyle/>
                  <a:p>
                    <a:fld id="{787E2B3F-88FB-4070-BF49-52DF7A0C4A11}"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4579-C74A-B3D9-C4654F1EE35C}"/>
                </c:ext>
              </c:extLst>
            </c:dLbl>
            <c:dLbl>
              <c:idx val="6"/>
              <c:tx>
                <c:rich>
                  <a:bodyPr/>
                  <a:lstStyle/>
                  <a:p>
                    <a:fld id="{893F94C8-F16E-45F9-B218-C9F27FB4A1F6}"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4579-C74A-B3D9-C4654F1EE35C}"/>
                </c:ext>
              </c:extLst>
            </c:dLbl>
            <c:dLbl>
              <c:idx val="7"/>
              <c:tx>
                <c:rich>
                  <a:bodyPr/>
                  <a:lstStyle/>
                  <a:p>
                    <a:fld id="{1C39FE91-A31B-4B36-81A3-3253395F30C2}"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4579-C74A-B3D9-C4654F1EE35C}"/>
                </c:ext>
              </c:extLst>
            </c:dLbl>
            <c:dLbl>
              <c:idx val="8"/>
              <c:tx>
                <c:rich>
                  <a:bodyPr/>
                  <a:lstStyle/>
                  <a:p>
                    <a:fld id="{C7712FFE-2A70-43BF-B199-E732C054F57D}"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4579-C74A-B3D9-C4654F1EE35C}"/>
                </c:ext>
              </c:extLst>
            </c:dLbl>
            <c:spPr>
              <a:noFill/>
              <a:ln>
                <a:noFill/>
              </a:ln>
              <a:effectLst/>
            </c:spPr>
            <c:txPr>
              <a:bodyPr rot="2700000" wrap="square" lIns="38100" tIns="19050" rIns="38100" bIns="19050" anchor="ctr">
                <a:spAutoFit/>
              </a:bodyPr>
              <a:lstStyle/>
              <a:p>
                <a:pPr>
                  <a:defRPr sz="800" b="0" i="0">
                    <a:latin typeface="Arial Narrow" panose="020B0604020202020204" pitchFamily="34" charset="0"/>
                    <a:cs typeface="Arial Narrow" panose="020B0604020202020204" pitchFamily="34" charset="0"/>
                  </a:defRPr>
                </a:pPr>
                <a:endParaRPr lang="es-CL"/>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'Grid template'!$V$206:$V$214</c:f>
              <c:numCache>
                <c:formatCode>0.000</c:formatCode>
                <c:ptCount val="9"/>
                <c:pt idx="0">
                  <c:v>1.3174999999999999</c:v>
                </c:pt>
                <c:pt idx="1">
                  <c:v>1.4175</c:v>
                </c:pt>
                <c:pt idx="2">
                  <c:v>1.5174999999999998</c:v>
                </c:pt>
                <c:pt idx="3">
                  <c:v>1.6174999999999999</c:v>
                </c:pt>
                <c:pt idx="4">
                  <c:v>1.7175</c:v>
                </c:pt>
                <c:pt idx="5">
                  <c:v>1.8175000000000001</c:v>
                </c:pt>
                <c:pt idx="6">
                  <c:v>1.9175</c:v>
                </c:pt>
                <c:pt idx="7">
                  <c:v>2.0175000000000001</c:v>
                </c:pt>
                <c:pt idx="8">
                  <c:v>2.1175000000000002</c:v>
                </c:pt>
              </c:numCache>
            </c:numRef>
          </c:xVal>
          <c:yVal>
            <c:numRef>
              <c:f>'Grid template'!$W$206:$W$214</c:f>
              <c:numCache>
                <c:formatCode>0.000</c:formatCode>
                <c:ptCount val="9"/>
                <c:pt idx="0">
                  <c:v>-3.0310889132455353E-2</c:v>
                </c:pt>
                <c:pt idx="1">
                  <c:v>-3.0310889132455353E-2</c:v>
                </c:pt>
                <c:pt idx="2">
                  <c:v>-3.0310889132455353E-2</c:v>
                </c:pt>
                <c:pt idx="3">
                  <c:v>-3.0310889132455353E-2</c:v>
                </c:pt>
                <c:pt idx="4">
                  <c:v>-3.0310889132455353E-2</c:v>
                </c:pt>
                <c:pt idx="5">
                  <c:v>-3.0310889132455353E-2</c:v>
                </c:pt>
                <c:pt idx="6">
                  <c:v>-3.0310889132455353E-2</c:v>
                </c:pt>
                <c:pt idx="7">
                  <c:v>-3.0310889132455353E-2</c:v>
                </c:pt>
                <c:pt idx="8">
                  <c:v>-3.0310889132455353E-2</c:v>
                </c:pt>
              </c:numCache>
            </c:numRef>
          </c:yVal>
          <c:smooth val="0"/>
          <c:extLst>
            <c:ext xmlns:c15="http://schemas.microsoft.com/office/drawing/2012/chart" uri="{02D57815-91ED-43cb-92C2-25804820EDAC}">
              <c15:datalabelsRange>
                <c15:f>'Grid template'!$U$206:$U$214</c15:f>
                <c15:dlblRangeCache>
                  <c:ptCount val="9"/>
                  <c:pt idx="0">
                    <c:v>90</c:v>
                  </c:pt>
                  <c:pt idx="1">
                    <c:v>80</c:v>
                  </c:pt>
                  <c:pt idx="2">
                    <c:v>70</c:v>
                  </c:pt>
                  <c:pt idx="3">
                    <c:v>60</c:v>
                  </c:pt>
                  <c:pt idx="4">
                    <c:v>50</c:v>
                  </c:pt>
                  <c:pt idx="5">
                    <c:v>40</c:v>
                  </c:pt>
                  <c:pt idx="6">
                    <c:v>30</c:v>
                  </c:pt>
                  <c:pt idx="7">
                    <c:v>20</c:v>
                  </c:pt>
                  <c:pt idx="8">
                    <c:v>10</c:v>
                  </c:pt>
                </c15:dlblRangeCache>
              </c15:datalabelsRange>
            </c:ext>
            <c:ext xmlns:c16="http://schemas.microsoft.com/office/drawing/2014/chart" uri="{C3380CC4-5D6E-409C-BE32-E72D297353CC}">
              <c16:uniqueId val="{00000007-BC5F-1C49-929D-4012AA6762C9}"/>
            </c:ext>
          </c:extLst>
        </c:ser>
        <c:ser>
          <c:idx val="13"/>
          <c:order val="29"/>
          <c:tx>
            <c:strRef>
              <c:f>'Grid template'!$Q$216</c:f>
              <c:strCache>
                <c:ptCount val="1"/>
                <c:pt idx="0">
                  <c:v>anion triangle Grid labels left</c:v>
                </c:pt>
              </c:strCache>
            </c:strRef>
          </c:tx>
          <c:spPr>
            <a:ln w="6350">
              <a:noFill/>
            </a:ln>
          </c:spPr>
          <c:marker>
            <c:symbol val="none"/>
          </c:marker>
          <c:dLbls>
            <c:dLbl>
              <c:idx val="0"/>
              <c:tx>
                <c:rich>
                  <a:bodyPr/>
                  <a:lstStyle/>
                  <a:p>
                    <a:fld id="{48AD36BF-9777-42F6-9788-4D12E5E20F79}" type="CELLRANGE">
                      <a:rPr lang="en-US"/>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4579-C74A-B3D9-C4654F1EE35C}"/>
                </c:ext>
              </c:extLst>
            </c:dLbl>
            <c:dLbl>
              <c:idx val="1"/>
              <c:tx>
                <c:rich>
                  <a:bodyPr/>
                  <a:lstStyle/>
                  <a:p>
                    <a:fld id="{849B8681-F802-4650-863B-0F26E35A4021}"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4579-C74A-B3D9-C4654F1EE35C}"/>
                </c:ext>
              </c:extLst>
            </c:dLbl>
            <c:dLbl>
              <c:idx val="2"/>
              <c:tx>
                <c:rich>
                  <a:bodyPr/>
                  <a:lstStyle/>
                  <a:p>
                    <a:fld id="{A08D2A0A-9373-47E4-9EFA-D8F6E80D1C60}"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4579-C74A-B3D9-C4654F1EE35C}"/>
                </c:ext>
              </c:extLst>
            </c:dLbl>
            <c:dLbl>
              <c:idx val="3"/>
              <c:tx>
                <c:rich>
                  <a:bodyPr/>
                  <a:lstStyle/>
                  <a:p>
                    <a:fld id="{4D7FBCAB-65A3-4155-AD66-1531FF0ABE65}"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4579-C74A-B3D9-C4654F1EE35C}"/>
                </c:ext>
              </c:extLst>
            </c:dLbl>
            <c:dLbl>
              <c:idx val="4"/>
              <c:tx>
                <c:rich>
                  <a:bodyPr/>
                  <a:lstStyle/>
                  <a:p>
                    <a:fld id="{08B0FE3A-9A0D-415A-AC3F-2A011132C29D}"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4579-C74A-B3D9-C4654F1EE35C}"/>
                </c:ext>
              </c:extLst>
            </c:dLbl>
            <c:dLbl>
              <c:idx val="5"/>
              <c:tx>
                <c:rich>
                  <a:bodyPr/>
                  <a:lstStyle/>
                  <a:p>
                    <a:fld id="{E5452598-EC36-41EF-A32A-229AF5C6305A}"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4579-C74A-B3D9-C4654F1EE35C}"/>
                </c:ext>
              </c:extLst>
            </c:dLbl>
            <c:dLbl>
              <c:idx val="6"/>
              <c:tx>
                <c:rich>
                  <a:bodyPr/>
                  <a:lstStyle/>
                  <a:p>
                    <a:fld id="{788AFCCD-49CD-42B4-9DD2-B377EAF3186D}"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4579-C74A-B3D9-C4654F1EE35C}"/>
                </c:ext>
              </c:extLst>
            </c:dLbl>
            <c:dLbl>
              <c:idx val="7"/>
              <c:tx>
                <c:rich>
                  <a:bodyPr/>
                  <a:lstStyle/>
                  <a:p>
                    <a:fld id="{BAA28391-30D6-4323-90E5-AE18BDD3927A}"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4579-C74A-B3D9-C4654F1EE35C}"/>
                </c:ext>
              </c:extLst>
            </c:dLbl>
            <c:dLbl>
              <c:idx val="8"/>
              <c:tx>
                <c:rich>
                  <a:bodyPr/>
                  <a:lstStyle/>
                  <a:p>
                    <a:fld id="{D4EE49AF-D87B-4675-8821-4B3EEDDE1936}"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4579-C74A-B3D9-C4654F1EE35C}"/>
                </c:ext>
              </c:extLst>
            </c:dLbl>
            <c:spPr>
              <a:noFill/>
              <a:ln>
                <a:noFill/>
              </a:ln>
              <a:effectLst/>
            </c:spPr>
            <c:txPr>
              <a:bodyPr wrap="square" lIns="38100" tIns="19050" rIns="38100" bIns="19050" anchor="ctr">
                <a:spAutoFit/>
              </a:bodyPr>
              <a:lstStyle/>
              <a:p>
                <a:pPr>
                  <a:defRPr sz="800" b="0" i="0">
                    <a:latin typeface="Arial Narrow" panose="020B0604020202020204" pitchFamily="34" charset="0"/>
                    <a:cs typeface="Arial Narrow" panose="020B0604020202020204" pitchFamily="34" charset="0"/>
                  </a:defRPr>
                </a:pPr>
                <a:endParaRPr lang="es-CL"/>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'Grid template'!$V$216:$V$224</c:f>
              <c:numCache>
                <c:formatCode>0.000</c:formatCode>
                <c:ptCount val="9"/>
                <c:pt idx="0">
                  <c:v>1.2149999999999999</c:v>
                </c:pt>
                <c:pt idx="1">
                  <c:v>1.2649999999999999</c:v>
                </c:pt>
                <c:pt idx="2">
                  <c:v>1.3149999999999999</c:v>
                </c:pt>
                <c:pt idx="3">
                  <c:v>1.365</c:v>
                </c:pt>
                <c:pt idx="4">
                  <c:v>1.415</c:v>
                </c:pt>
                <c:pt idx="5">
                  <c:v>1.4650000000000001</c:v>
                </c:pt>
                <c:pt idx="6">
                  <c:v>1.5149999999999999</c:v>
                </c:pt>
                <c:pt idx="7">
                  <c:v>1.5650000000000002</c:v>
                </c:pt>
                <c:pt idx="8">
                  <c:v>1.615</c:v>
                </c:pt>
              </c:numCache>
            </c:numRef>
          </c:xVal>
          <c:yVal>
            <c:numRef>
              <c:f>'Grid template'!$W$216:$W$224</c:f>
              <c:numCache>
                <c:formatCode>0.000</c:formatCode>
                <c:ptCount val="9"/>
                <c:pt idx="0">
                  <c:v>8.6602540378443865E-2</c:v>
                </c:pt>
                <c:pt idx="1">
                  <c:v>0.17320508075688773</c:v>
                </c:pt>
                <c:pt idx="2">
                  <c:v>0.25980762113533157</c:v>
                </c:pt>
                <c:pt idx="3">
                  <c:v>0.34641016151377546</c:v>
                </c:pt>
                <c:pt idx="4">
                  <c:v>0.4330127018922193</c:v>
                </c:pt>
                <c:pt idx="5">
                  <c:v>0.51961524227066314</c:v>
                </c:pt>
                <c:pt idx="6">
                  <c:v>0.60621778264910697</c:v>
                </c:pt>
                <c:pt idx="7">
                  <c:v>0.69282032302755092</c:v>
                </c:pt>
                <c:pt idx="8">
                  <c:v>0.77942286340599476</c:v>
                </c:pt>
              </c:numCache>
            </c:numRef>
          </c:yVal>
          <c:smooth val="0"/>
          <c:extLst>
            <c:ext xmlns:c15="http://schemas.microsoft.com/office/drawing/2012/chart" uri="{02D57815-91ED-43cb-92C2-25804820EDAC}">
              <c15:datalabelsRange>
                <c15:f>'Grid template'!$U$216:$U$224</c15:f>
                <c15:dlblRangeCache>
                  <c:ptCount val="9"/>
                  <c:pt idx="0">
                    <c:v>10</c:v>
                  </c:pt>
                  <c:pt idx="1">
                    <c:v>20</c:v>
                  </c:pt>
                  <c:pt idx="2">
                    <c:v>30</c:v>
                  </c:pt>
                  <c:pt idx="3">
                    <c:v>40</c:v>
                  </c:pt>
                  <c:pt idx="4">
                    <c:v>50</c:v>
                  </c:pt>
                  <c:pt idx="5">
                    <c:v>60</c:v>
                  </c:pt>
                  <c:pt idx="6">
                    <c:v>70</c:v>
                  </c:pt>
                  <c:pt idx="7">
                    <c:v>80</c:v>
                  </c:pt>
                  <c:pt idx="8">
                    <c:v>90</c:v>
                  </c:pt>
                </c15:dlblRangeCache>
              </c15:datalabelsRange>
            </c:ext>
            <c:ext xmlns:c16="http://schemas.microsoft.com/office/drawing/2014/chart" uri="{C3380CC4-5D6E-409C-BE32-E72D297353CC}">
              <c16:uniqueId val="{00000008-BC5F-1C49-929D-4012AA6762C9}"/>
            </c:ext>
          </c:extLst>
        </c:ser>
        <c:ser>
          <c:idx val="14"/>
          <c:order val="30"/>
          <c:tx>
            <c:strRef>
              <c:f>'Grid template'!$Q$226</c:f>
              <c:strCache>
                <c:ptCount val="1"/>
                <c:pt idx="0">
                  <c:v>anion triangle Grid labels right</c:v>
                </c:pt>
              </c:strCache>
            </c:strRef>
          </c:tx>
          <c:spPr>
            <a:ln>
              <a:noFill/>
            </a:ln>
          </c:spPr>
          <c:marker>
            <c:symbol val="none"/>
          </c:marker>
          <c:dLbls>
            <c:dLbl>
              <c:idx val="0"/>
              <c:tx>
                <c:rich>
                  <a:bodyPr/>
                  <a:lstStyle/>
                  <a:p>
                    <a:fld id="{2C1A0D45-C9EA-4CE1-9AC7-2A82EF4CCB9A}" type="CELLRANGE">
                      <a:rPr lang="en-US"/>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0-4579-C74A-B3D9-C4654F1EE35C}"/>
                </c:ext>
              </c:extLst>
            </c:dLbl>
            <c:dLbl>
              <c:idx val="1"/>
              <c:tx>
                <c:rich>
                  <a:bodyPr/>
                  <a:lstStyle/>
                  <a:p>
                    <a:fld id="{D9570FA8-19D9-444A-8CF5-B7EA7BC6A353}"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4579-C74A-B3D9-C4654F1EE35C}"/>
                </c:ext>
              </c:extLst>
            </c:dLbl>
            <c:dLbl>
              <c:idx val="2"/>
              <c:tx>
                <c:rich>
                  <a:bodyPr/>
                  <a:lstStyle/>
                  <a:p>
                    <a:fld id="{3AC2A779-C1B4-4EE9-BD63-AF9E10D82D2F}"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4579-C74A-B3D9-C4654F1EE35C}"/>
                </c:ext>
              </c:extLst>
            </c:dLbl>
            <c:dLbl>
              <c:idx val="3"/>
              <c:tx>
                <c:rich>
                  <a:bodyPr/>
                  <a:lstStyle/>
                  <a:p>
                    <a:fld id="{C4E8E4AE-1C02-4164-ABB0-7774443C02BE}"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4579-C74A-B3D9-C4654F1EE35C}"/>
                </c:ext>
              </c:extLst>
            </c:dLbl>
            <c:dLbl>
              <c:idx val="4"/>
              <c:tx>
                <c:rich>
                  <a:bodyPr/>
                  <a:lstStyle/>
                  <a:p>
                    <a:fld id="{4459B246-AD99-4841-AA4B-9C6FCA4CA5E9}"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4-4579-C74A-B3D9-C4654F1EE35C}"/>
                </c:ext>
              </c:extLst>
            </c:dLbl>
            <c:dLbl>
              <c:idx val="5"/>
              <c:tx>
                <c:rich>
                  <a:bodyPr/>
                  <a:lstStyle/>
                  <a:p>
                    <a:fld id="{41323F41-DF8B-4869-87D4-6392E9D7DF79}"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5-4579-C74A-B3D9-C4654F1EE35C}"/>
                </c:ext>
              </c:extLst>
            </c:dLbl>
            <c:dLbl>
              <c:idx val="6"/>
              <c:tx>
                <c:rich>
                  <a:bodyPr/>
                  <a:lstStyle/>
                  <a:p>
                    <a:fld id="{2477F93E-2963-4BCF-AD10-7D7113A89B38}"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6-4579-C74A-B3D9-C4654F1EE35C}"/>
                </c:ext>
              </c:extLst>
            </c:dLbl>
            <c:dLbl>
              <c:idx val="7"/>
              <c:tx>
                <c:rich>
                  <a:bodyPr/>
                  <a:lstStyle/>
                  <a:p>
                    <a:fld id="{6158AD96-FD70-468C-B30E-642BDC8068E2}"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7-4579-C74A-B3D9-C4654F1EE35C}"/>
                </c:ext>
              </c:extLst>
            </c:dLbl>
            <c:dLbl>
              <c:idx val="8"/>
              <c:tx>
                <c:rich>
                  <a:bodyPr/>
                  <a:lstStyle/>
                  <a:p>
                    <a:fld id="{B41467A1-9EB4-4839-8600-8DBBED67F3D3}" type="CELLRANGE">
                      <a:rPr lang="es-CL"/>
                      <a:pPr/>
                      <a:t>[CELLRANGE]</a:t>
                    </a:fld>
                    <a:endParaRPr lang="es-C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8-4579-C74A-B3D9-C4654F1EE35C}"/>
                </c:ext>
              </c:extLst>
            </c:dLbl>
            <c:spPr>
              <a:noFill/>
              <a:ln>
                <a:noFill/>
              </a:ln>
              <a:effectLst/>
            </c:spPr>
            <c:txPr>
              <a:bodyPr rot="-3600000" wrap="square" lIns="38100" tIns="19050" rIns="38100" bIns="19050" anchor="ctr">
                <a:spAutoFit/>
              </a:bodyPr>
              <a:lstStyle/>
              <a:p>
                <a:pPr>
                  <a:defRPr sz="800" b="0" i="0">
                    <a:latin typeface="Arial Narrow" panose="020B0604020202020204" pitchFamily="34" charset="0"/>
                    <a:cs typeface="Arial Narrow" panose="020B0604020202020204" pitchFamily="34" charset="0"/>
                  </a:defRPr>
                </a:pPr>
                <a:endParaRPr lang="es-CL"/>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'Grid template'!$V$226:$V$234</c:f>
              <c:numCache>
                <c:formatCode>0.000</c:formatCode>
                <c:ptCount val="9"/>
                <c:pt idx="0">
                  <c:v>2.1675</c:v>
                </c:pt>
                <c:pt idx="1">
                  <c:v>2.1175000000000002</c:v>
                </c:pt>
                <c:pt idx="2">
                  <c:v>2.0674999999999999</c:v>
                </c:pt>
                <c:pt idx="3">
                  <c:v>2.0175000000000001</c:v>
                </c:pt>
                <c:pt idx="4">
                  <c:v>1.9675</c:v>
                </c:pt>
                <c:pt idx="5">
                  <c:v>1.9175</c:v>
                </c:pt>
                <c:pt idx="6">
                  <c:v>1.8674999999999999</c:v>
                </c:pt>
                <c:pt idx="7">
                  <c:v>1.8175000000000001</c:v>
                </c:pt>
                <c:pt idx="8">
                  <c:v>1.7675000000000001</c:v>
                </c:pt>
              </c:numCache>
            </c:numRef>
          </c:xVal>
          <c:yVal>
            <c:numRef>
              <c:f>'Grid template'!$W$226:$W$234</c:f>
              <c:numCache>
                <c:formatCode>0.000</c:formatCode>
                <c:ptCount val="9"/>
                <c:pt idx="0">
                  <c:v>0.11691342951089922</c:v>
                </c:pt>
                <c:pt idx="1">
                  <c:v>0.20351596988934306</c:v>
                </c:pt>
                <c:pt idx="2">
                  <c:v>0.29011851026778696</c:v>
                </c:pt>
                <c:pt idx="3">
                  <c:v>0.37672105064623079</c:v>
                </c:pt>
                <c:pt idx="4">
                  <c:v>0.46332359102467469</c:v>
                </c:pt>
                <c:pt idx="5">
                  <c:v>0.54992613140311852</c:v>
                </c:pt>
                <c:pt idx="6">
                  <c:v>0.63652867178156236</c:v>
                </c:pt>
                <c:pt idx="7">
                  <c:v>0.7231312121600062</c:v>
                </c:pt>
                <c:pt idx="8">
                  <c:v>0.80973375253845015</c:v>
                </c:pt>
              </c:numCache>
            </c:numRef>
          </c:yVal>
          <c:smooth val="0"/>
          <c:extLst>
            <c:ext xmlns:c15="http://schemas.microsoft.com/office/drawing/2012/chart" uri="{02D57815-91ED-43cb-92C2-25804820EDAC}">
              <c15:datalabelsRange>
                <c15:f>'Grid template'!$U$226:$U$234</c15:f>
                <c15:dlblRangeCache>
                  <c:ptCount val="9"/>
                  <c:pt idx="0">
                    <c:v>90</c:v>
                  </c:pt>
                  <c:pt idx="1">
                    <c:v>80</c:v>
                  </c:pt>
                  <c:pt idx="2">
                    <c:v>70</c:v>
                  </c:pt>
                  <c:pt idx="3">
                    <c:v>60</c:v>
                  </c:pt>
                  <c:pt idx="4">
                    <c:v>50</c:v>
                  </c:pt>
                  <c:pt idx="5">
                    <c:v>40</c:v>
                  </c:pt>
                  <c:pt idx="6">
                    <c:v>30</c:v>
                  </c:pt>
                  <c:pt idx="7">
                    <c:v>20</c:v>
                  </c:pt>
                  <c:pt idx="8">
                    <c:v>10</c:v>
                  </c:pt>
                </c15:dlblRangeCache>
              </c15:datalabelsRange>
            </c:ext>
            <c:ext xmlns:c16="http://schemas.microsoft.com/office/drawing/2014/chart" uri="{C3380CC4-5D6E-409C-BE32-E72D297353CC}">
              <c16:uniqueId val="{00000009-BC5F-1C49-929D-4012AA6762C9}"/>
            </c:ext>
          </c:extLst>
        </c:ser>
        <c:ser>
          <c:idx val="46"/>
          <c:order val="31"/>
          <c:tx>
            <c:strRef>
              <c:f>'Grid template'!$AE$172</c:f>
              <c:strCache>
                <c:ptCount val="1"/>
                <c:pt idx="0">
                  <c:v>ticks anion</c:v>
                </c:pt>
              </c:strCache>
            </c:strRef>
          </c:tx>
          <c:spPr>
            <a:ln w="6350">
              <a:solidFill>
                <a:schemeClr val="tx1"/>
              </a:solidFill>
            </a:ln>
          </c:spPr>
          <c:marker>
            <c:symbol val="none"/>
          </c:marker>
          <c:xVal>
            <c:numRef>
              <c:f>'Grid template'!$AE$174:$AE$253</c:f>
              <c:numCache>
                <c:formatCode>0.000</c:formatCode>
                <c:ptCount val="80"/>
                <c:pt idx="0">
                  <c:v>1.3</c:v>
                </c:pt>
                <c:pt idx="1">
                  <c:v>1.2925</c:v>
                </c:pt>
                <c:pt idx="3">
                  <c:v>1.4</c:v>
                </c:pt>
                <c:pt idx="4">
                  <c:v>1.3924999999999998</c:v>
                </c:pt>
                <c:pt idx="6">
                  <c:v>1.5</c:v>
                </c:pt>
                <c:pt idx="7">
                  <c:v>1.4924999999999999</c:v>
                </c:pt>
                <c:pt idx="9">
                  <c:v>1.5999999999999999</c:v>
                </c:pt>
                <c:pt idx="10">
                  <c:v>1.5925</c:v>
                </c:pt>
                <c:pt idx="12">
                  <c:v>1.7</c:v>
                </c:pt>
                <c:pt idx="13">
                  <c:v>1.6924999999999999</c:v>
                </c:pt>
                <c:pt idx="15">
                  <c:v>1.8</c:v>
                </c:pt>
                <c:pt idx="16">
                  <c:v>1.7924999999999998</c:v>
                </c:pt>
                <c:pt idx="18">
                  <c:v>1.9</c:v>
                </c:pt>
                <c:pt idx="19">
                  <c:v>1.8924999999999998</c:v>
                </c:pt>
                <c:pt idx="21">
                  <c:v>2</c:v>
                </c:pt>
                <c:pt idx="22">
                  <c:v>1.9924999999999999</c:v>
                </c:pt>
                <c:pt idx="24">
                  <c:v>2.1</c:v>
                </c:pt>
                <c:pt idx="25">
                  <c:v>2.0925000000000002</c:v>
                </c:pt>
                <c:pt idx="27">
                  <c:v>2.1500000000000004</c:v>
                </c:pt>
                <c:pt idx="28">
                  <c:v>2.1425000000000001</c:v>
                </c:pt>
                <c:pt idx="30">
                  <c:v>2.1</c:v>
                </c:pt>
                <c:pt idx="31">
                  <c:v>2.0925000000000002</c:v>
                </c:pt>
                <c:pt idx="33">
                  <c:v>2.0500000000000003</c:v>
                </c:pt>
                <c:pt idx="34">
                  <c:v>2.0425</c:v>
                </c:pt>
                <c:pt idx="36">
                  <c:v>2</c:v>
                </c:pt>
                <c:pt idx="37">
                  <c:v>1.9924999999999999</c:v>
                </c:pt>
                <c:pt idx="39">
                  <c:v>1.95</c:v>
                </c:pt>
                <c:pt idx="40">
                  <c:v>1.9425000000000001</c:v>
                </c:pt>
                <c:pt idx="42">
                  <c:v>1.9000000000000001</c:v>
                </c:pt>
                <c:pt idx="43">
                  <c:v>1.8925000000000001</c:v>
                </c:pt>
                <c:pt idx="45">
                  <c:v>1.8499999999999999</c:v>
                </c:pt>
                <c:pt idx="46">
                  <c:v>1.8425</c:v>
                </c:pt>
                <c:pt idx="48">
                  <c:v>1.8</c:v>
                </c:pt>
                <c:pt idx="49">
                  <c:v>1.7925</c:v>
                </c:pt>
                <c:pt idx="51">
                  <c:v>1.7500000000000002</c:v>
                </c:pt>
                <c:pt idx="52">
                  <c:v>1.7424999999999999</c:v>
                </c:pt>
                <c:pt idx="54">
                  <c:v>1.6500000000000001</c:v>
                </c:pt>
                <c:pt idx="55">
                  <c:v>1.665</c:v>
                </c:pt>
                <c:pt idx="57">
                  <c:v>1.6</c:v>
                </c:pt>
                <c:pt idx="58">
                  <c:v>1.615</c:v>
                </c:pt>
                <c:pt idx="60">
                  <c:v>1.55</c:v>
                </c:pt>
                <c:pt idx="61">
                  <c:v>1.5649999999999999</c:v>
                </c:pt>
                <c:pt idx="63">
                  <c:v>1.5</c:v>
                </c:pt>
                <c:pt idx="64">
                  <c:v>1.5149999999999999</c:v>
                </c:pt>
                <c:pt idx="66">
                  <c:v>1.45</c:v>
                </c:pt>
                <c:pt idx="67">
                  <c:v>1.4650000000000001</c:v>
                </c:pt>
                <c:pt idx="69">
                  <c:v>1.4000000000000001</c:v>
                </c:pt>
                <c:pt idx="70">
                  <c:v>1.415</c:v>
                </c:pt>
                <c:pt idx="72">
                  <c:v>1.3499999999999999</c:v>
                </c:pt>
                <c:pt idx="73">
                  <c:v>1.365</c:v>
                </c:pt>
                <c:pt idx="75">
                  <c:v>1.3</c:v>
                </c:pt>
                <c:pt idx="76">
                  <c:v>1.3149999999999999</c:v>
                </c:pt>
                <c:pt idx="78">
                  <c:v>1.25</c:v>
                </c:pt>
                <c:pt idx="79">
                  <c:v>1.2649999999999999</c:v>
                </c:pt>
              </c:numCache>
            </c:numRef>
          </c:xVal>
          <c:yVal>
            <c:numRef>
              <c:f>'Grid template'!$AF$174:$AF$253</c:f>
              <c:numCache>
                <c:formatCode>0.000</c:formatCode>
                <c:ptCount val="80"/>
                <c:pt idx="0">
                  <c:v>0</c:v>
                </c:pt>
                <c:pt idx="1">
                  <c:v>1.2990381056766578E-2</c:v>
                </c:pt>
                <c:pt idx="3">
                  <c:v>0</c:v>
                </c:pt>
                <c:pt idx="4">
                  <c:v>1.2990381056766578E-2</c:v>
                </c:pt>
                <c:pt idx="6">
                  <c:v>0</c:v>
                </c:pt>
                <c:pt idx="7">
                  <c:v>1.2990381056766578E-2</c:v>
                </c:pt>
                <c:pt idx="9">
                  <c:v>0</c:v>
                </c:pt>
                <c:pt idx="10">
                  <c:v>1.2990381056766578E-2</c:v>
                </c:pt>
                <c:pt idx="12">
                  <c:v>0</c:v>
                </c:pt>
                <c:pt idx="13">
                  <c:v>1.2990381056766578E-2</c:v>
                </c:pt>
                <c:pt idx="15">
                  <c:v>0</c:v>
                </c:pt>
                <c:pt idx="16">
                  <c:v>1.2990381056766578E-2</c:v>
                </c:pt>
                <c:pt idx="18">
                  <c:v>0</c:v>
                </c:pt>
                <c:pt idx="19">
                  <c:v>1.2990381056766578E-2</c:v>
                </c:pt>
                <c:pt idx="21">
                  <c:v>0</c:v>
                </c:pt>
                <c:pt idx="22">
                  <c:v>1.2990381056766578E-2</c:v>
                </c:pt>
                <c:pt idx="24">
                  <c:v>0</c:v>
                </c:pt>
                <c:pt idx="25">
                  <c:v>1.2990381056766578E-2</c:v>
                </c:pt>
                <c:pt idx="27">
                  <c:v>8.6602540378443837E-2</c:v>
                </c:pt>
                <c:pt idx="28">
                  <c:v>7.3612159321677251E-2</c:v>
                </c:pt>
                <c:pt idx="30">
                  <c:v>0.17320508075688767</c:v>
                </c:pt>
                <c:pt idx="31">
                  <c:v>0.16021469970012109</c:v>
                </c:pt>
                <c:pt idx="33">
                  <c:v>0.25980762113533162</c:v>
                </c:pt>
                <c:pt idx="34">
                  <c:v>0.24681724007856504</c:v>
                </c:pt>
                <c:pt idx="36">
                  <c:v>0.34641016151377546</c:v>
                </c:pt>
                <c:pt idx="37">
                  <c:v>0.33341978045700887</c:v>
                </c:pt>
                <c:pt idx="39">
                  <c:v>0.4330127018922193</c:v>
                </c:pt>
                <c:pt idx="40">
                  <c:v>0.42002232083545271</c:v>
                </c:pt>
                <c:pt idx="42">
                  <c:v>0.51961524227066314</c:v>
                </c:pt>
                <c:pt idx="43">
                  <c:v>0.50662486121389649</c:v>
                </c:pt>
                <c:pt idx="45">
                  <c:v>0.60621778264910697</c:v>
                </c:pt>
                <c:pt idx="46">
                  <c:v>0.59322740159234044</c:v>
                </c:pt>
                <c:pt idx="48">
                  <c:v>0.69282032302755092</c:v>
                </c:pt>
                <c:pt idx="49">
                  <c:v>0.67982994197078428</c:v>
                </c:pt>
                <c:pt idx="51">
                  <c:v>0.77942286340599476</c:v>
                </c:pt>
                <c:pt idx="52">
                  <c:v>0.76643248234922812</c:v>
                </c:pt>
                <c:pt idx="54">
                  <c:v>0.77942286340599476</c:v>
                </c:pt>
                <c:pt idx="55">
                  <c:v>0.77942286340599476</c:v>
                </c:pt>
                <c:pt idx="57">
                  <c:v>0.69282032302755092</c:v>
                </c:pt>
                <c:pt idx="58">
                  <c:v>0.69282032302755092</c:v>
                </c:pt>
                <c:pt idx="60">
                  <c:v>0.60621778264910697</c:v>
                </c:pt>
                <c:pt idx="61">
                  <c:v>0.60621778264910697</c:v>
                </c:pt>
                <c:pt idx="63">
                  <c:v>0.51961524227066314</c:v>
                </c:pt>
                <c:pt idx="64">
                  <c:v>0.51961524227066314</c:v>
                </c:pt>
                <c:pt idx="66">
                  <c:v>0.4330127018922193</c:v>
                </c:pt>
                <c:pt idx="67">
                  <c:v>0.4330127018922193</c:v>
                </c:pt>
                <c:pt idx="69">
                  <c:v>0.34641016151377546</c:v>
                </c:pt>
                <c:pt idx="70">
                  <c:v>0.34641016151377546</c:v>
                </c:pt>
                <c:pt idx="72">
                  <c:v>0.25980762113533157</c:v>
                </c:pt>
                <c:pt idx="73">
                  <c:v>0.25980762113533157</c:v>
                </c:pt>
                <c:pt idx="75">
                  <c:v>0.17320508075688773</c:v>
                </c:pt>
                <c:pt idx="76">
                  <c:v>0.17320508075688773</c:v>
                </c:pt>
                <c:pt idx="78">
                  <c:v>8.6602540378443865E-2</c:v>
                </c:pt>
                <c:pt idx="79">
                  <c:v>8.6602540378443865E-2</c:v>
                </c:pt>
              </c:numCache>
            </c:numRef>
          </c:yVal>
          <c:smooth val="0"/>
          <c:extLst>
            <c:ext xmlns:c16="http://schemas.microsoft.com/office/drawing/2014/chart" uri="{C3380CC4-5D6E-409C-BE32-E72D297353CC}">
              <c16:uniqueId val="{0000000A-01D7-1E4E-851B-0EC9ECD76C29}"/>
            </c:ext>
          </c:extLst>
        </c:ser>
        <c:ser>
          <c:idx val="15"/>
          <c:order val="32"/>
          <c:tx>
            <c:strRef>
              <c:f>'Grid template'!$AD$172</c:f>
              <c:strCache>
                <c:ptCount val="1"/>
                <c:pt idx="0">
                  <c:v>ticks cation</c:v>
                </c:pt>
              </c:strCache>
            </c:strRef>
          </c:tx>
          <c:spPr>
            <a:ln w="6350">
              <a:solidFill>
                <a:schemeClr val="tx1"/>
              </a:solidFill>
            </a:ln>
          </c:spPr>
          <c:marker>
            <c:symbol val="none"/>
          </c:marker>
          <c:xVal>
            <c:numRef>
              <c:f>'Grid template'!$AD$174:$AD$253</c:f>
              <c:numCache>
                <c:formatCode>0.000</c:formatCode>
                <c:ptCount val="80"/>
                <c:pt idx="0">
                  <c:v>9.9999999999999978E-2</c:v>
                </c:pt>
                <c:pt idx="1">
                  <c:v>9.2499999999999971E-2</c:v>
                </c:pt>
                <c:pt idx="3">
                  <c:v>0.19999999999999996</c:v>
                </c:pt>
                <c:pt idx="4">
                  <c:v>0.19249999999999995</c:v>
                </c:pt>
                <c:pt idx="6">
                  <c:v>0.30000000000000004</c:v>
                </c:pt>
                <c:pt idx="7">
                  <c:v>0.29250000000000004</c:v>
                </c:pt>
                <c:pt idx="9">
                  <c:v>0.4</c:v>
                </c:pt>
                <c:pt idx="10">
                  <c:v>0.39250000000000002</c:v>
                </c:pt>
                <c:pt idx="12">
                  <c:v>0.5</c:v>
                </c:pt>
                <c:pt idx="13">
                  <c:v>0.49249999999999999</c:v>
                </c:pt>
                <c:pt idx="15">
                  <c:v>0.6</c:v>
                </c:pt>
                <c:pt idx="16">
                  <c:v>0.59249999999999992</c:v>
                </c:pt>
                <c:pt idx="18">
                  <c:v>0.7</c:v>
                </c:pt>
                <c:pt idx="19">
                  <c:v>0.6925</c:v>
                </c:pt>
                <c:pt idx="21">
                  <c:v>0.8</c:v>
                </c:pt>
                <c:pt idx="22">
                  <c:v>0.79249999999999987</c:v>
                </c:pt>
                <c:pt idx="24">
                  <c:v>0.9</c:v>
                </c:pt>
                <c:pt idx="25">
                  <c:v>0.89249999999999996</c:v>
                </c:pt>
                <c:pt idx="27">
                  <c:v>0.95000000000000007</c:v>
                </c:pt>
                <c:pt idx="28">
                  <c:v>0.9425</c:v>
                </c:pt>
                <c:pt idx="30">
                  <c:v>0.9</c:v>
                </c:pt>
                <c:pt idx="31">
                  <c:v>0.89250000000000007</c:v>
                </c:pt>
                <c:pt idx="33">
                  <c:v>0.85</c:v>
                </c:pt>
                <c:pt idx="34">
                  <c:v>0.84250000000000003</c:v>
                </c:pt>
                <c:pt idx="36">
                  <c:v>0.8</c:v>
                </c:pt>
                <c:pt idx="37">
                  <c:v>0.79249999999999998</c:v>
                </c:pt>
                <c:pt idx="39">
                  <c:v>0.75</c:v>
                </c:pt>
                <c:pt idx="40">
                  <c:v>0.74250000000000005</c:v>
                </c:pt>
                <c:pt idx="42">
                  <c:v>0.70000000000000007</c:v>
                </c:pt>
                <c:pt idx="43">
                  <c:v>0.69250000000000012</c:v>
                </c:pt>
                <c:pt idx="45">
                  <c:v>0.65</c:v>
                </c:pt>
                <c:pt idx="46">
                  <c:v>0.64250000000000007</c:v>
                </c:pt>
                <c:pt idx="48">
                  <c:v>0.60000000000000009</c:v>
                </c:pt>
                <c:pt idx="49">
                  <c:v>0.59250000000000003</c:v>
                </c:pt>
                <c:pt idx="51">
                  <c:v>0.55000000000000016</c:v>
                </c:pt>
                <c:pt idx="52">
                  <c:v>0.54250000000000009</c:v>
                </c:pt>
                <c:pt idx="54">
                  <c:v>0.45000000000000012</c:v>
                </c:pt>
                <c:pt idx="55">
                  <c:v>0.46500000000000014</c:v>
                </c:pt>
                <c:pt idx="57">
                  <c:v>0.40000000000000013</c:v>
                </c:pt>
                <c:pt idx="58">
                  <c:v>0.41500000000000015</c:v>
                </c:pt>
                <c:pt idx="60">
                  <c:v>0.35000000000000003</c:v>
                </c:pt>
                <c:pt idx="61">
                  <c:v>0.36500000000000005</c:v>
                </c:pt>
                <c:pt idx="63">
                  <c:v>0.30000000000000004</c:v>
                </c:pt>
                <c:pt idx="64">
                  <c:v>0.31500000000000006</c:v>
                </c:pt>
                <c:pt idx="66">
                  <c:v>0.25000000000000006</c:v>
                </c:pt>
                <c:pt idx="67">
                  <c:v>0.26500000000000007</c:v>
                </c:pt>
                <c:pt idx="69">
                  <c:v>0.20000000000000007</c:v>
                </c:pt>
                <c:pt idx="70">
                  <c:v>0.21500000000000008</c:v>
                </c:pt>
                <c:pt idx="72">
                  <c:v>0.15000000000000002</c:v>
                </c:pt>
                <c:pt idx="73">
                  <c:v>0.16500000000000004</c:v>
                </c:pt>
                <c:pt idx="75">
                  <c:v>0.10000000000000003</c:v>
                </c:pt>
                <c:pt idx="76">
                  <c:v>0.11500000000000003</c:v>
                </c:pt>
                <c:pt idx="78">
                  <c:v>5.0000000000000017E-2</c:v>
                </c:pt>
                <c:pt idx="79">
                  <c:v>6.5000000000000016E-2</c:v>
                </c:pt>
              </c:numCache>
            </c:numRef>
          </c:xVal>
          <c:yVal>
            <c:numRef>
              <c:f>'Grid template'!$AF$174:$AF$253</c:f>
              <c:numCache>
                <c:formatCode>0.000</c:formatCode>
                <c:ptCount val="80"/>
                <c:pt idx="0">
                  <c:v>0</c:v>
                </c:pt>
                <c:pt idx="1">
                  <c:v>1.2990381056766578E-2</c:v>
                </c:pt>
                <c:pt idx="3">
                  <c:v>0</c:v>
                </c:pt>
                <c:pt idx="4">
                  <c:v>1.2990381056766578E-2</c:v>
                </c:pt>
                <c:pt idx="6">
                  <c:v>0</c:v>
                </c:pt>
                <c:pt idx="7">
                  <c:v>1.2990381056766578E-2</c:v>
                </c:pt>
                <c:pt idx="9">
                  <c:v>0</c:v>
                </c:pt>
                <c:pt idx="10">
                  <c:v>1.2990381056766578E-2</c:v>
                </c:pt>
                <c:pt idx="12">
                  <c:v>0</c:v>
                </c:pt>
                <c:pt idx="13">
                  <c:v>1.2990381056766578E-2</c:v>
                </c:pt>
                <c:pt idx="15">
                  <c:v>0</c:v>
                </c:pt>
                <c:pt idx="16">
                  <c:v>1.2990381056766578E-2</c:v>
                </c:pt>
                <c:pt idx="18">
                  <c:v>0</c:v>
                </c:pt>
                <c:pt idx="19">
                  <c:v>1.2990381056766578E-2</c:v>
                </c:pt>
                <c:pt idx="21">
                  <c:v>0</c:v>
                </c:pt>
                <c:pt idx="22">
                  <c:v>1.2990381056766578E-2</c:v>
                </c:pt>
                <c:pt idx="24">
                  <c:v>0</c:v>
                </c:pt>
                <c:pt idx="25">
                  <c:v>1.2990381056766578E-2</c:v>
                </c:pt>
                <c:pt idx="27">
                  <c:v>8.6602540378443837E-2</c:v>
                </c:pt>
                <c:pt idx="28">
                  <c:v>7.3612159321677251E-2</c:v>
                </c:pt>
                <c:pt idx="30">
                  <c:v>0.17320508075688767</c:v>
                </c:pt>
                <c:pt idx="31">
                  <c:v>0.16021469970012109</c:v>
                </c:pt>
                <c:pt idx="33">
                  <c:v>0.25980762113533162</c:v>
                </c:pt>
                <c:pt idx="34">
                  <c:v>0.24681724007856504</c:v>
                </c:pt>
                <c:pt idx="36">
                  <c:v>0.34641016151377546</c:v>
                </c:pt>
                <c:pt idx="37">
                  <c:v>0.33341978045700887</c:v>
                </c:pt>
                <c:pt idx="39">
                  <c:v>0.4330127018922193</c:v>
                </c:pt>
                <c:pt idx="40">
                  <c:v>0.42002232083545271</c:v>
                </c:pt>
                <c:pt idx="42">
                  <c:v>0.51961524227066314</c:v>
                </c:pt>
                <c:pt idx="43">
                  <c:v>0.50662486121389649</c:v>
                </c:pt>
                <c:pt idx="45">
                  <c:v>0.60621778264910697</c:v>
                </c:pt>
                <c:pt idx="46">
                  <c:v>0.59322740159234044</c:v>
                </c:pt>
                <c:pt idx="48">
                  <c:v>0.69282032302755092</c:v>
                </c:pt>
                <c:pt idx="49">
                  <c:v>0.67982994197078428</c:v>
                </c:pt>
                <c:pt idx="51">
                  <c:v>0.77942286340599476</c:v>
                </c:pt>
                <c:pt idx="52">
                  <c:v>0.76643248234922812</c:v>
                </c:pt>
                <c:pt idx="54">
                  <c:v>0.77942286340599476</c:v>
                </c:pt>
                <c:pt idx="55">
                  <c:v>0.77942286340599476</c:v>
                </c:pt>
                <c:pt idx="57">
                  <c:v>0.69282032302755092</c:v>
                </c:pt>
                <c:pt idx="58">
                  <c:v>0.69282032302755092</c:v>
                </c:pt>
                <c:pt idx="60">
                  <c:v>0.60621778264910697</c:v>
                </c:pt>
                <c:pt idx="61">
                  <c:v>0.60621778264910697</c:v>
                </c:pt>
                <c:pt idx="63">
                  <c:v>0.51961524227066314</c:v>
                </c:pt>
                <c:pt idx="64">
                  <c:v>0.51961524227066314</c:v>
                </c:pt>
                <c:pt idx="66">
                  <c:v>0.4330127018922193</c:v>
                </c:pt>
                <c:pt idx="67">
                  <c:v>0.4330127018922193</c:v>
                </c:pt>
                <c:pt idx="69">
                  <c:v>0.34641016151377546</c:v>
                </c:pt>
                <c:pt idx="70">
                  <c:v>0.34641016151377546</c:v>
                </c:pt>
                <c:pt idx="72">
                  <c:v>0.25980762113533157</c:v>
                </c:pt>
                <c:pt idx="73">
                  <c:v>0.25980762113533157</c:v>
                </c:pt>
                <c:pt idx="75">
                  <c:v>0.17320508075688773</c:v>
                </c:pt>
                <c:pt idx="76">
                  <c:v>0.17320508075688773</c:v>
                </c:pt>
                <c:pt idx="78">
                  <c:v>8.6602540378443865E-2</c:v>
                </c:pt>
                <c:pt idx="79">
                  <c:v>8.6602540378443865E-2</c:v>
                </c:pt>
              </c:numCache>
            </c:numRef>
          </c:yVal>
          <c:smooth val="0"/>
          <c:extLst>
            <c:ext xmlns:c16="http://schemas.microsoft.com/office/drawing/2014/chart" uri="{C3380CC4-5D6E-409C-BE32-E72D297353CC}">
              <c16:uniqueId val="{0000000B-01D7-1E4E-851B-0EC9ECD76C29}"/>
            </c:ext>
          </c:extLst>
        </c:ser>
        <c:ser>
          <c:idx val="45"/>
          <c:order val="33"/>
          <c:tx>
            <c:strRef>
              <c:f>'Piper Plot'!$O$452</c:f>
              <c:strCache>
                <c:ptCount val="1"/>
                <c:pt idx="0">
                  <c:v>Names Series 10</c:v>
                </c:pt>
              </c:strCache>
            </c:strRef>
          </c:tx>
          <c:spPr>
            <a:ln>
              <a:noFill/>
            </a:ln>
          </c:spPr>
          <c:marker>
            <c:symbol val="none"/>
          </c:marker>
          <c:dLbls>
            <c:dLbl>
              <c:idx val="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BA74-7346-A9A7-CAA9307131D1}"/>
                </c:ext>
              </c:extLst>
            </c:dLbl>
            <c:dLbl>
              <c:idx val="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BA74-7346-A9A7-CAA9307131D1}"/>
                </c:ext>
              </c:extLst>
            </c:dLbl>
            <c:dLbl>
              <c:idx val="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BA74-7346-A9A7-CAA9307131D1}"/>
                </c:ext>
              </c:extLst>
            </c:dLbl>
            <c:dLbl>
              <c:idx val="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BA74-7346-A9A7-CAA9307131D1}"/>
                </c:ext>
              </c:extLst>
            </c:dLbl>
            <c:dLbl>
              <c:idx val="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8-BA74-7346-A9A7-CAA9307131D1}"/>
                </c:ext>
              </c:extLst>
            </c:dLbl>
            <c:dLbl>
              <c:idx val="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BA74-7346-A9A7-CAA9307131D1}"/>
                </c:ext>
              </c:extLst>
            </c:dLbl>
            <c:dLbl>
              <c:idx val="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BA74-7346-A9A7-CAA9307131D1}"/>
                </c:ext>
              </c:extLst>
            </c:dLbl>
            <c:dLbl>
              <c:idx val="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BA74-7346-A9A7-CAA9307131D1}"/>
                </c:ext>
              </c:extLst>
            </c:dLbl>
            <c:dLbl>
              <c:idx val="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C-BA74-7346-A9A7-CAA9307131D1}"/>
                </c:ext>
              </c:extLst>
            </c:dLbl>
            <c:dLbl>
              <c:idx val="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D-BA74-7346-A9A7-CAA9307131D1}"/>
                </c:ext>
              </c:extLst>
            </c:dLbl>
            <c:dLbl>
              <c:idx val="1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E-BA74-7346-A9A7-CAA9307131D1}"/>
                </c:ext>
              </c:extLst>
            </c:dLbl>
            <c:dLbl>
              <c:idx val="1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F-BA74-7346-A9A7-CAA9307131D1}"/>
                </c:ext>
              </c:extLst>
            </c:dLbl>
            <c:dLbl>
              <c:idx val="1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0-BA74-7346-A9A7-CAA9307131D1}"/>
                </c:ext>
              </c:extLst>
            </c:dLbl>
            <c:dLbl>
              <c:idx val="1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1-BA74-7346-A9A7-CAA9307131D1}"/>
                </c:ext>
              </c:extLst>
            </c:dLbl>
            <c:dLbl>
              <c:idx val="1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2-BA74-7346-A9A7-CAA9307131D1}"/>
                </c:ext>
              </c:extLst>
            </c:dLbl>
            <c:dLbl>
              <c:idx val="1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BA74-7346-A9A7-CAA9307131D1}"/>
                </c:ext>
              </c:extLst>
            </c:dLbl>
            <c:dLbl>
              <c:idx val="1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4-BA74-7346-A9A7-CAA9307131D1}"/>
                </c:ext>
              </c:extLst>
            </c:dLbl>
            <c:dLbl>
              <c:idx val="1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5-BA74-7346-A9A7-CAA9307131D1}"/>
                </c:ext>
              </c:extLst>
            </c:dLbl>
            <c:dLbl>
              <c:idx val="1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6-BA74-7346-A9A7-CAA9307131D1}"/>
                </c:ext>
              </c:extLst>
            </c:dLbl>
            <c:dLbl>
              <c:idx val="1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7-BA74-7346-A9A7-CAA9307131D1}"/>
                </c:ext>
              </c:extLst>
            </c:dLbl>
            <c:dLbl>
              <c:idx val="2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8-BA74-7346-A9A7-CAA9307131D1}"/>
                </c:ext>
              </c:extLst>
            </c:dLbl>
            <c:dLbl>
              <c:idx val="2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9-BA74-7346-A9A7-CAA9307131D1}"/>
                </c:ext>
              </c:extLst>
            </c:dLbl>
            <c:dLbl>
              <c:idx val="2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A-BA74-7346-A9A7-CAA9307131D1}"/>
                </c:ext>
              </c:extLst>
            </c:dLbl>
            <c:dLbl>
              <c:idx val="2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B-BA74-7346-A9A7-CAA9307131D1}"/>
                </c:ext>
              </c:extLst>
            </c:dLbl>
            <c:dLbl>
              <c:idx val="2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BA74-7346-A9A7-CAA9307131D1}"/>
                </c:ext>
              </c:extLst>
            </c:dLbl>
            <c:dLbl>
              <c:idx val="2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D-BA74-7346-A9A7-CAA9307131D1}"/>
                </c:ext>
              </c:extLst>
            </c:dLbl>
            <c:dLbl>
              <c:idx val="2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E-BA74-7346-A9A7-CAA9307131D1}"/>
                </c:ext>
              </c:extLst>
            </c:dLbl>
            <c:dLbl>
              <c:idx val="2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F-BA74-7346-A9A7-CAA9307131D1}"/>
                </c:ext>
              </c:extLst>
            </c:dLbl>
            <c:dLbl>
              <c:idx val="2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0-BA74-7346-A9A7-CAA9307131D1}"/>
                </c:ext>
              </c:extLst>
            </c:dLbl>
            <c:dLbl>
              <c:idx val="2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1-BA74-7346-A9A7-CAA9307131D1}"/>
                </c:ext>
              </c:extLst>
            </c:dLbl>
            <c:dLbl>
              <c:idx val="3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2-BA74-7346-A9A7-CAA9307131D1}"/>
                </c:ext>
              </c:extLst>
            </c:dLbl>
            <c:dLbl>
              <c:idx val="3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3-BA74-7346-A9A7-CAA9307131D1}"/>
                </c:ext>
              </c:extLst>
            </c:dLbl>
            <c:dLbl>
              <c:idx val="3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4-BA74-7346-A9A7-CAA9307131D1}"/>
                </c:ext>
              </c:extLst>
            </c:dLbl>
            <c:dLbl>
              <c:idx val="3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5-BA74-7346-A9A7-CAA9307131D1}"/>
                </c:ext>
              </c:extLst>
            </c:dLbl>
            <c:dLbl>
              <c:idx val="3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6-BA74-7346-A9A7-CAA9307131D1}"/>
                </c:ext>
              </c:extLst>
            </c:dLbl>
            <c:dLbl>
              <c:idx val="3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7-BA74-7346-A9A7-CAA9307131D1}"/>
                </c:ext>
              </c:extLst>
            </c:dLbl>
            <c:dLbl>
              <c:idx val="3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8-BA74-7346-A9A7-CAA9307131D1}"/>
                </c:ext>
              </c:extLst>
            </c:dLbl>
            <c:dLbl>
              <c:idx val="3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9-BA74-7346-A9A7-CAA9307131D1}"/>
                </c:ext>
              </c:extLst>
            </c:dLbl>
            <c:dLbl>
              <c:idx val="3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A-BA74-7346-A9A7-CAA9307131D1}"/>
                </c:ext>
              </c:extLst>
            </c:dLbl>
            <c:dLbl>
              <c:idx val="3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B-BA74-7346-A9A7-CAA9307131D1}"/>
                </c:ext>
              </c:extLst>
            </c:dLbl>
            <c:dLbl>
              <c:idx val="4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C-BA74-7346-A9A7-CAA9307131D1}"/>
                </c:ext>
              </c:extLst>
            </c:dLbl>
            <c:dLbl>
              <c:idx val="4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D-BA74-7346-A9A7-CAA9307131D1}"/>
                </c:ext>
              </c:extLst>
            </c:dLbl>
            <c:dLbl>
              <c:idx val="4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E-BA74-7346-A9A7-CAA9307131D1}"/>
                </c:ext>
              </c:extLst>
            </c:dLbl>
            <c:dLbl>
              <c:idx val="4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F-BA74-7346-A9A7-CAA9307131D1}"/>
                </c:ext>
              </c:extLst>
            </c:dLbl>
            <c:dLbl>
              <c:idx val="4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0-BA74-7346-A9A7-CAA9307131D1}"/>
                </c:ext>
              </c:extLst>
            </c:dLbl>
            <c:dLbl>
              <c:idx val="4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1-BA74-7346-A9A7-CAA9307131D1}"/>
                </c:ext>
              </c:extLst>
            </c:dLbl>
            <c:dLbl>
              <c:idx val="4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2-BA74-7346-A9A7-CAA9307131D1}"/>
                </c:ext>
              </c:extLst>
            </c:dLbl>
            <c:dLbl>
              <c:idx val="4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3-BA74-7346-A9A7-CAA9307131D1}"/>
                </c:ext>
              </c:extLst>
            </c:dLbl>
            <c:dLbl>
              <c:idx val="4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4-BA74-7346-A9A7-CAA9307131D1}"/>
                </c:ext>
              </c:extLst>
            </c:dLbl>
            <c:dLbl>
              <c:idx val="4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5-BA74-7346-A9A7-CAA9307131D1}"/>
                </c:ext>
              </c:extLst>
            </c:dLbl>
            <c:dLbl>
              <c:idx val="5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6-BA74-7346-A9A7-CAA9307131D1}"/>
                </c:ext>
              </c:extLst>
            </c:dLbl>
            <c:dLbl>
              <c:idx val="5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7-BA74-7346-A9A7-CAA9307131D1}"/>
                </c:ext>
              </c:extLst>
            </c:dLbl>
            <c:dLbl>
              <c:idx val="5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8-BA74-7346-A9A7-CAA9307131D1}"/>
                </c:ext>
              </c:extLst>
            </c:dLbl>
            <c:dLbl>
              <c:idx val="5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9-BA74-7346-A9A7-CAA9307131D1}"/>
                </c:ext>
              </c:extLst>
            </c:dLbl>
            <c:dLbl>
              <c:idx val="5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A-BA74-7346-A9A7-CAA9307131D1}"/>
                </c:ext>
              </c:extLst>
            </c:dLbl>
            <c:dLbl>
              <c:idx val="5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B-BA74-7346-A9A7-CAA9307131D1}"/>
                </c:ext>
              </c:extLst>
            </c:dLbl>
            <c:dLbl>
              <c:idx val="5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C-BA74-7346-A9A7-CAA9307131D1}"/>
                </c:ext>
              </c:extLst>
            </c:dLbl>
            <c:dLbl>
              <c:idx val="5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D-BA74-7346-A9A7-CAA9307131D1}"/>
                </c:ext>
              </c:extLst>
            </c:dLbl>
            <c:dLbl>
              <c:idx val="5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E-BA74-7346-A9A7-CAA9307131D1}"/>
                </c:ext>
              </c:extLst>
            </c:dLbl>
            <c:dLbl>
              <c:idx val="5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F-BA74-7346-A9A7-CAA9307131D1}"/>
                </c:ext>
              </c:extLst>
            </c:dLbl>
            <c:dLbl>
              <c:idx val="6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0-BA74-7346-A9A7-CAA9307131D1}"/>
                </c:ext>
              </c:extLst>
            </c:dLbl>
            <c:dLbl>
              <c:idx val="6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1-BA74-7346-A9A7-CAA9307131D1}"/>
                </c:ext>
              </c:extLst>
            </c:dLbl>
            <c:dLbl>
              <c:idx val="6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2-BA74-7346-A9A7-CAA9307131D1}"/>
                </c:ext>
              </c:extLst>
            </c:dLbl>
            <c:dLbl>
              <c:idx val="6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3-BA74-7346-A9A7-CAA9307131D1}"/>
                </c:ext>
              </c:extLst>
            </c:dLbl>
            <c:dLbl>
              <c:idx val="6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4-BA74-7346-A9A7-CAA9307131D1}"/>
                </c:ext>
              </c:extLst>
            </c:dLbl>
            <c:dLbl>
              <c:idx val="6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5-BA74-7346-A9A7-CAA9307131D1}"/>
                </c:ext>
              </c:extLst>
            </c:dLbl>
            <c:dLbl>
              <c:idx val="6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6-BA74-7346-A9A7-CAA9307131D1}"/>
                </c:ext>
              </c:extLst>
            </c:dLbl>
            <c:dLbl>
              <c:idx val="6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7-BA74-7346-A9A7-CAA9307131D1}"/>
                </c:ext>
              </c:extLst>
            </c:dLbl>
            <c:dLbl>
              <c:idx val="6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8-BA74-7346-A9A7-CAA9307131D1}"/>
                </c:ext>
              </c:extLst>
            </c:dLbl>
            <c:dLbl>
              <c:idx val="6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9-BA74-7346-A9A7-CAA9307131D1}"/>
                </c:ext>
              </c:extLst>
            </c:dLbl>
            <c:dLbl>
              <c:idx val="7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A-BA74-7346-A9A7-CAA9307131D1}"/>
                </c:ext>
              </c:extLst>
            </c:dLbl>
            <c:dLbl>
              <c:idx val="7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B-BA74-7346-A9A7-CAA9307131D1}"/>
                </c:ext>
              </c:extLst>
            </c:dLbl>
            <c:dLbl>
              <c:idx val="7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C-BA74-7346-A9A7-CAA9307131D1}"/>
                </c:ext>
              </c:extLst>
            </c:dLbl>
            <c:dLbl>
              <c:idx val="7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D-BA74-7346-A9A7-CAA9307131D1}"/>
                </c:ext>
              </c:extLst>
            </c:dLbl>
            <c:dLbl>
              <c:idx val="7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E-BA74-7346-A9A7-CAA9307131D1}"/>
                </c:ext>
              </c:extLst>
            </c:dLbl>
            <c:dLbl>
              <c:idx val="7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F-BA74-7346-A9A7-CAA9307131D1}"/>
                </c:ext>
              </c:extLst>
            </c:dLbl>
            <c:dLbl>
              <c:idx val="7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0-BA74-7346-A9A7-CAA9307131D1}"/>
                </c:ext>
              </c:extLst>
            </c:dLbl>
            <c:dLbl>
              <c:idx val="7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1-BA74-7346-A9A7-CAA9307131D1}"/>
                </c:ext>
              </c:extLst>
            </c:dLbl>
            <c:dLbl>
              <c:idx val="7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2-BA74-7346-A9A7-CAA9307131D1}"/>
                </c:ext>
              </c:extLst>
            </c:dLbl>
            <c:dLbl>
              <c:idx val="7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3-BA74-7346-A9A7-CAA9307131D1}"/>
                </c:ext>
              </c:extLst>
            </c:dLbl>
            <c:dLbl>
              <c:idx val="8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4-BA74-7346-A9A7-CAA9307131D1}"/>
                </c:ext>
              </c:extLst>
            </c:dLbl>
            <c:dLbl>
              <c:idx val="8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5-BA74-7346-A9A7-CAA9307131D1}"/>
                </c:ext>
              </c:extLst>
            </c:dLbl>
            <c:dLbl>
              <c:idx val="8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6-BA74-7346-A9A7-CAA9307131D1}"/>
                </c:ext>
              </c:extLst>
            </c:dLbl>
            <c:dLbl>
              <c:idx val="8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7-BA74-7346-A9A7-CAA9307131D1}"/>
                </c:ext>
              </c:extLst>
            </c:dLbl>
            <c:dLbl>
              <c:idx val="8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8-BA74-7346-A9A7-CAA9307131D1}"/>
                </c:ext>
              </c:extLst>
            </c:dLbl>
            <c:dLbl>
              <c:idx val="8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9-BA74-7346-A9A7-CAA9307131D1}"/>
                </c:ext>
              </c:extLst>
            </c:dLbl>
            <c:dLbl>
              <c:idx val="8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A-BA74-7346-A9A7-CAA9307131D1}"/>
                </c:ext>
              </c:extLst>
            </c:dLbl>
            <c:dLbl>
              <c:idx val="8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B-BA74-7346-A9A7-CAA9307131D1}"/>
                </c:ext>
              </c:extLst>
            </c:dLbl>
            <c:dLbl>
              <c:idx val="8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C-BA74-7346-A9A7-CAA9307131D1}"/>
                </c:ext>
              </c:extLst>
            </c:dLbl>
            <c:dLbl>
              <c:idx val="8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D-BA74-7346-A9A7-CAA9307131D1}"/>
                </c:ext>
              </c:extLst>
            </c:dLbl>
            <c:dLbl>
              <c:idx val="9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E-BA74-7346-A9A7-CAA9307131D1}"/>
                </c:ext>
              </c:extLst>
            </c:dLbl>
            <c:dLbl>
              <c:idx val="9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F-BA74-7346-A9A7-CAA9307131D1}"/>
                </c:ext>
              </c:extLst>
            </c:dLbl>
            <c:dLbl>
              <c:idx val="9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0-BA74-7346-A9A7-CAA9307131D1}"/>
                </c:ext>
              </c:extLst>
            </c:dLbl>
            <c:dLbl>
              <c:idx val="9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1-BA74-7346-A9A7-CAA9307131D1}"/>
                </c:ext>
              </c:extLst>
            </c:dLbl>
            <c:dLbl>
              <c:idx val="9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2-BA74-7346-A9A7-CAA9307131D1}"/>
                </c:ext>
              </c:extLst>
            </c:dLbl>
            <c:dLbl>
              <c:idx val="9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3-BA74-7346-A9A7-CAA9307131D1}"/>
                </c:ext>
              </c:extLst>
            </c:dLbl>
            <c:dLbl>
              <c:idx val="9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4-BA74-7346-A9A7-CAA9307131D1}"/>
                </c:ext>
              </c:extLst>
            </c:dLbl>
            <c:dLbl>
              <c:idx val="9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5-BA74-7346-A9A7-CAA9307131D1}"/>
                </c:ext>
              </c:extLst>
            </c:dLbl>
            <c:dLbl>
              <c:idx val="9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6-BA74-7346-A9A7-CAA9307131D1}"/>
                </c:ext>
              </c:extLst>
            </c:dLbl>
            <c:dLbl>
              <c:idx val="9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7-BA74-7346-A9A7-CAA9307131D1}"/>
                </c:ext>
              </c:extLst>
            </c:dLbl>
            <c:dLbl>
              <c:idx val="10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8-BA74-7346-A9A7-CAA9307131D1}"/>
                </c:ext>
              </c:extLst>
            </c:dLbl>
            <c:dLbl>
              <c:idx val="10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9-BA74-7346-A9A7-CAA9307131D1}"/>
                </c:ext>
              </c:extLst>
            </c:dLbl>
            <c:dLbl>
              <c:idx val="10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A-BA74-7346-A9A7-CAA9307131D1}"/>
                </c:ext>
              </c:extLst>
            </c:dLbl>
            <c:dLbl>
              <c:idx val="10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B-BA74-7346-A9A7-CAA9307131D1}"/>
                </c:ext>
              </c:extLst>
            </c:dLbl>
            <c:dLbl>
              <c:idx val="10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C-BA74-7346-A9A7-CAA9307131D1}"/>
                </c:ext>
              </c:extLst>
            </c:dLbl>
            <c:dLbl>
              <c:idx val="10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D-BA74-7346-A9A7-CAA9307131D1}"/>
                </c:ext>
              </c:extLst>
            </c:dLbl>
            <c:dLbl>
              <c:idx val="10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E-BA74-7346-A9A7-CAA9307131D1}"/>
                </c:ext>
              </c:extLst>
            </c:dLbl>
            <c:dLbl>
              <c:idx val="10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F-BA74-7346-A9A7-CAA9307131D1}"/>
                </c:ext>
              </c:extLst>
            </c:dLbl>
            <c:dLbl>
              <c:idx val="10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0-BA74-7346-A9A7-CAA9307131D1}"/>
                </c:ext>
              </c:extLst>
            </c:dLbl>
            <c:dLbl>
              <c:idx val="10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1-BA74-7346-A9A7-CAA9307131D1}"/>
                </c:ext>
              </c:extLst>
            </c:dLbl>
            <c:dLbl>
              <c:idx val="11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2-BA74-7346-A9A7-CAA9307131D1}"/>
                </c:ext>
              </c:extLst>
            </c:dLbl>
            <c:dLbl>
              <c:idx val="11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3-BA74-7346-A9A7-CAA9307131D1}"/>
                </c:ext>
              </c:extLst>
            </c:dLbl>
            <c:dLbl>
              <c:idx val="11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4-BA74-7346-A9A7-CAA9307131D1}"/>
                </c:ext>
              </c:extLst>
            </c:dLbl>
            <c:dLbl>
              <c:idx val="11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5-BA74-7346-A9A7-CAA9307131D1}"/>
                </c:ext>
              </c:extLst>
            </c:dLbl>
            <c:dLbl>
              <c:idx val="11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6-BA74-7346-A9A7-CAA9307131D1}"/>
                </c:ext>
              </c:extLst>
            </c:dLbl>
            <c:dLbl>
              <c:idx val="11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7-BA74-7346-A9A7-CAA9307131D1}"/>
                </c:ext>
              </c:extLst>
            </c:dLbl>
            <c:dLbl>
              <c:idx val="11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8-BA74-7346-A9A7-CAA9307131D1}"/>
                </c:ext>
              </c:extLst>
            </c:dLbl>
            <c:dLbl>
              <c:idx val="11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9-BA74-7346-A9A7-CAA9307131D1}"/>
                </c:ext>
              </c:extLst>
            </c:dLbl>
            <c:dLbl>
              <c:idx val="11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A-BA74-7346-A9A7-CAA9307131D1}"/>
                </c:ext>
              </c:extLst>
            </c:dLbl>
            <c:dLbl>
              <c:idx val="11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B-BA74-7346-A9A7-CAA9307131D1}"/>
                </c:ext>
              </c:extLst>
            </c:dLbl>
            <c:dLbl>
              <c:idx val="12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C-BA74-7346-A9A7-CAA9307131D1}"/>
                </c:ext>
              </c:extLst>
            </c:dLbl>
            <c:dLbl>
              <c:idx val="12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D-BA74-7346-A9A7-CAA9307131D1}"/>
                </c:ext>
              </c:extLst>
            </c:dLbl>
            <c:dLbl>
              <c:idx val="12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E-BA74-7346-A9A7-CAA9307131D1}"/>
                </c:ext>
              </c:extLst>
            </c:dLbl>
            <c:dLbl>
              <c:idx val="12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F-BA74-7346-A9A7-CAA9307131D1}"/>
                </c:ext>
              </c:extLst>
            </c:dLbl>
            <c:dLbl>
              <c:idx val="12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0-BA74-7346-A9A7-CAA9307131D1}"/>
                </c:ext>
              </c:extLst>
            </c:dLbl>
            <c:dLbl>
              <c:idx val="12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1-BA74-7346-A9A7-CAA9307131D1}"/>
                </c:ext>
              </c:extLst>
            </c:dLbl>
            <c:dLbl>
              <c:idx val="12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2-BA74-7346-A9A7-CAA9307131D1}"/>
                </c:ext>
              </c:extLst>
            </c:dLbl>
            <c:dLbl>
              <c:idx val="12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3-BA74-7346-A9A7-CAA9307131D1}"/>
                </c:ext>
              </c:extLst>
            </c:dLbl>
            <c:dLbl>
              <c:idx val="12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4-BA74-7346-A9A7-CAA9307131D1}"/>
                </c:ext>
              </c:extLst>
            </c:dLbl>
            <c:dLbl>
              <c:idx val="12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5-BA74-7346-A9A7-CAA9307131D1}"/>
                </c:ext>
              </c:extLst>
            </c:dLbl>
            <c:dLbl>
              <c:idx val="13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6-BA74-7346-A9A7-CAA9307131D1}"/>
                </c:ext>
              </c:extLst>
            </c:dLbl>
            <c:dLbl>
              <c:idx val="13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7-BA74-7346-A9A7-CAA9307131D1}"/>
                </c:ext>
              </c:extLst>
            </c:dLbl>
            <c:dLbl>
              <c:idx val="13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8-BA74-7346-A9A7-CAA9307131D1}"/>
                </c:ext>
              </c:extLst>
            </c:dLbl>
            <c:dLbl>
              <c:idx val="13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9-BA74-7346-A9A7-CAA9307131D1}"/>
                </c:ext>
              </c:extLst>
            </c:dLbl>
            <c:dLbl>
              <c:idx val="13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A-BA74-7346-A9A7-CAA9307131D1}"/>
                </c:ext>
              </c:extLst>
            </c:dLbl>
            <c:dLbl>
              <c:idx val="13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B-BA74-7346-A9A7-CAA9307131D1}"/>
                </c:ext>
              </c:extLst>
            </c:dLbl>
            <c:dLbl>
              <c:idx val="13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C-BA74-7346-A9A7-CAA9307131D1}"/>
                </c:ext>
              </c:extLst>
            </c:dLbl>
            <c:dLbl>
              <c:idx val="13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D-BA74-7346-A9A7-CAA9307131D1}"/>
                </c:ext>
              </c:extLst>
            </c:dLbl>
            <c:dLbl>
              <c:idx val="13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E-BA74-7346-A9A7-CAA9307131D1}"/>
                </c:ext>
              </c:extLst>
            </c:dLbl>
            <c:dLbl>
              <c:idx val="13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F-BA74-7346-A9A7-CAA9307131D1}"/>
                </c:ext>
              </c:extLst>
            </c:dLbl>
            <c:dLbl>
              <c:idx val="14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0-BA74-7346-A9A7-CAA9307131D1}"/>
                </c:ext>
              </c:extLst>
            </c:dLbl>
            <c:dLbl>
              <c:idx val="14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1-BA74-7346-A9A7-CAA9307131D1}"/>
                </c:ext>
              </c:extLst>
            </c:dLbl>
            <c:dLbl>
              <c:idx val="14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2-BA74-7346-A9A7-CAA9307131D1}"/>
                </c:ext>
              </c:extLst>
            </c:dLbl>
            <c:dLbl>
              <c:idx val="14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3-BA74-7346-A9A7-CAA9307131D1}"/>
                </c:ext>
              </c:extLst>
            </c:dLbl>
            <c:dLbl>
              <c:idx val="14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4-BA74-7346-A9A7-CAA9307131D1}"/>
                </c:ext>
              </c:extLst>
            </c:dLbl>
            <c:dLbl>
              <c:idx val="14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5-BA74-7346-A9A7-CAA9307131D1}"/>
                </c:ext>
              </c:extLst>
            </c:dLbl>
            <c:dLbl>
              <c:idx val="14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6-BA74-7346-A9A7-CAA9307131D1}"/>
                </c:ext>
              </c:extLst>
            </c:dLbl>
            <c:dLbl>
              <c:idx val="14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7-BA74-7346-A9A7-CAA9307131D1}"/>
                </c:ext>
              </c:extLst>
            </c:dLbl>
            <c:dLbl>
              <c:idx val="14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8-BA74-7346-A9A7-CAA9307131D1}"/>
                </c:ext>
              </c:extLst>
            </c:dLbl>
            <c:dLbl>
              <c:idx val="14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9-BA74-7346-A9A7-CAA9307131D1}"/>
                </c:ext>
              </c:extLst>
            </c:dLbl>
            <c:spPr>
              <a:noFill/>
              <a:ln>
                <a:noFill/>
              </a:ln>
              <a:effectLst/>
            </c:spPr>
            <c:txPr>
              <a:bodyPr wrap="square" lIns="38100" tIns="19050" rIns="38100" bIns="19050" anchor="ctr">
                <a:spAutoFit/>
              </a:bodyPr>
              <a:lstStyle/>
              <a:p>
                <a:pPr>
                  <a:defRPr sz="900" b="0" i="0">
                    <a:solidFill>
                      <a:schemeClr val="accent6">
                        <a:lumMod val="75000"/>
                      </a:schemeClr>
                    </a:solidFill>
                    <a:latin typeface="Arial Narrow" panose="020B0604020202020204" pitchFamily="34" charset="0"/>
                    <a:cs typeface="Arial Narrow" panose="020B0604020202020204" pitchFamily="34" charset="0"/>
                  </a:defRPr>
                </a:pPr>
                <a:endParaRPr lang="es-CL"/>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('Piper Plot'!$Q$452:$Q$501,'Piper Plot'!$S$452:$S$501,'Piper Plot'!$W$452:$W$501)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xVal>
          <c:yVal>
            <c:numRef>
              <c:f>('Piper Plot'!$R$452:$R$501,'Piper Plot'!$T$452:$T$501,'Piper Plot'!$X$452:$X$501)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yVal>
          <c:smooth val="0"/>
          <c:extLst>
            <c:ext xmlns:c15="http://schemas.microsoft.com/office/drawing/2012/chart" uri="{02D57815-91ED-43cb-92C2-25804820EDAC}">
              <c15:datalabelsRange>
                <c15:f>('Piper Plot'!$P$452:$P$501,'Piper Plot'!$P$452:$P$501,'Piper Plot'!$P$452:$P$501)</c15:f>
                <c15:dlblRangeCache>
                  <c:ptCount val="150"/>
                </c15:dlblRangeCache>
              </c15:datalabelsRange>
            </c:ext>
            <c:ext xmlns:c16="http://schemas.microsoft.com/office/drawing/2014/chart" uri="{C3380CC4-5D6E-409C-BE32-E72D297353CC}">
              <c16:uniqueId val="{00000003-BA74-7346-A9A7-CAA9307131D1}"/>
            </c:ext>
          </c:extLst>
        </c:ser>
        <c:ser>
          <c:idx val="44"/>
          <c:order val="34"/>
          <c:tx>
            <c:strRef>
              <c:f>'Piper Plot'!$O$402</c:f>
              <c:strCache>
                <c:ptCount val="1"/>
                <c:pt idx="0">
                  <c:v>Names Series 9</c:v>
                </c:pt>
              </c:strCache>
            </c:strRef>
          </c:tx>
          <c:spPr>
            <a:ln>
              <a:noFill/>
            </a:ln>
          </c:spPr>
          <c:marker>
            <c:symbol val="none"/>
          </c:marker>
          <c:dLbls>
            <c:dLbl>
              <c:idx val="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B-BA74-7346-A9A7-CAA9307131D1}"/>
                </c:ext>
              </c:extLst>
            </c:dLbl>
            <c:dLbl>
              <c:idx val="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C-BA74-7346-A9A7-CAA9307131D1}"/>
                </c:ext>
              </c:extLst>
            </c:dLbl>
            <c:dLbl>
              <c:idx val="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D-BA74-7346-A9A7-CAA9307131D1}"/>
                </c:ext>
              </c:extLst>
            </c:dLbl>
            <c:dLbl>
              <c:idx val="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E-BA74-7346-A9A7-CAA9307131D1}"/>
                </c:ext>
              </c:extLst>
            </c:dLbl>
            <c:dLbl>
              <c:idx val="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F-BA74-7346-A9A7-CAA9307131D1}"/>
                </c:ext>
              </c:extLst>
            </c:dLbl>
            <c:dLbl>
              <c:idx val="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0-BA74-7346-A9A7-CAA9307131D1}"/>
                </c:ext>
              </c:extLst>
            </c:dLbl>
            <c:dLbl>
              <c:idx val="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1-BA74-7346-A9A7-CAA9307131D1}"/>
                </c:ext>
              </c:extLst>
            </c:dLbl>
            <c:dLbl>
              <c:idx val="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2-BA74-7346-A9A7-CAA9307131D1}"/>
                </c:ext>
              </c:extLst>
            </c:dLbl>
            <c:dLbl>
              <c:idx val="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3-BA74-7346-A9A7-CAA9307131D1}"/>
                </c:ext>
              </c:extLst>
            </c:dLbl>
            <c:dLbl>
              <c:idx val="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4-BA74-7346-A9A7-CAA9307131D1}"/>
                </c:ext>
              </c:extLst>
            </c:dLbl>
            <c:dLbl>
              <c:idx val="1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5-BA74-7346-A9A7-CAA9307131D1}"/>
                </c:ext>
              </c:extLst>
            </c:dLbl>
            <c:dLbl>
              <c:idx val="1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6-BA74-7346-A9A7-CAA9307131D1}"/>
                </c:ext>
              </c:extLst>
            </c:dLbl>
            <c:dLbl>
              <c:idx val="1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7-BA74-7346-A9A7-CAA9307131D1}"/>
                </c:ext>
              </c:extLst>
            </c:dLbl>
            <c:dLbl>
              <c:idx val="1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8-BA74-7346-A9A7-CAA9307131D1}"/>
                </c:ext>
              </c:extLst>
            </c:dLbl>
            <c:dLbl>
              <c:idx val="1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9-BA74-7346-A9A7-CAA9307131D1}"/>
                </c:ext>
              </c:extLst>
            </c:dLbl>
            <c:dLbl>
              <c:idx val="1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A-BA74-7346-A9A7-CAA9307131D1}"/>
                </c:ext>
              </c:extLst>
            </c:dLbl>
            <c:dLbl>
              <c:idx val="1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B-BA74-7346-A9A7-CAA9307131D1}"/>
                </c:ext>
              </c:extLst>
            </c:dLbl>
            <c:dLbl>
              <c:idx val="1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C-BA74-7346-A9A7-CAA9307131D1}"/>
                </c:ext>
              </c:extLst>
            </c:dLbl>
            <c:dLbl>
              <c:idx val="1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D-BA74-7346-A9A7-CAA9307131D1}"/>
                </c:ext>
              </c:extLst>
            </c:dLbl>
            <c:dLbl>
              <c:idx val="1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E-BA74-7346-A9A7-CAA9307131D1}"/>
                </c:ext>
              </c:extLst>
            </c:dLbl>
            <c:dLbl>
              <c:idx val="2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F-BA74-7346-A9A7-CAA9307131D1}"/>
                </c:ext>
              </c:extLst>
            </c:dLbl>
            <c:dLbl>
              <c:idx val="2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0-BA74-7346-A9A7-CAA9307131D1}"/>
                </c:ext>
              </c:extLst>
            </c:dLbl>
            <c:dLbl>
              <c:idx val="2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1-BA74-7346-A9A7-CAA9307131D1}"/>
                </c:ext>
              </c:extLst>
            </c:dLbl>
            <c:dLbl>
              <c:idx val="2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2-BA74-7346-A9A7-CAA9307131D1}"/>
                </c:ext>
              </c:extLst>
            </c:dLbl>
            <c:dLbl>
              <c:idx val="2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3-BA74-7346-A9A7-CAA9307131D1}"/>
                </c:ext>
              </c:extLst>
            </c:dLbl>
            <c:dLbl>
              <c:idx val="2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4-BA74-7346-A9A7-CAA9307131D1}"/>
                </c:ext>
              </c:extLst>
            </c:dLbl>
            <c:dLbl>
              <c:idx val="2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5-BA74-7346-A9A7-CAA9307131D1}"/>
                </c:ext>
              </c:extLst>
            </c:dLbl>
            <c:dLbl>
              <c:idx val="2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6-BA74-7346-A9A7-CAA9307131D1}"/>
                </c:ext>
              </c:extLst>
            </c:dLbl>
            <c:dLbl>
              <c:idx val="2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7-BA74-7346-A9A7-CAA9307131D1}"/>
                </c:ext>
              </c:extLst>
            </c:dLbl>
            <c:dLbl>
              <c:idx val="2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8-BA74-7346-A9A7-CAA9307131D1}"/>
                </c:ext>
              </c:extLst>
            </c:dLbl>
            <c:dLbl>
              <c:idx val="3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9-BA74-7346-A9A7-CAA9307131D1}"/>
                </c:ext>
              </c:extLst>
            </c:dLbl>
            <c:dLbl>
              <c:idx val="3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A-BA74-7346-A9A7-CAA9307131D1}"/>
                </c:ext>
              </c:extLst>
            </c:dLbl>
            <c:dLbl>
              <c:idx val="3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B-BA74-7346-A9A7-CAA9307131D1}"/>
                </c:ext>
              </c:extLst>
            </c:dLbl>
            <c:dLbl>
              <c:idx val="3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C-BA74-7346-A9A7-CAA9307131D1}"/>
                </c:ext>
              </c:extLst>
            </c:dLbl>
            <c:dLbl>
              <c:idx val="3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D-BA74-7346-A9A7-CAA9307131D1}"/>
                </c:ext>
              </c:extLst>
            </c:dLbl>
            <c:dLbl>
              <c:idx val="3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E-BA74-7346-A9A7-CAA9307131D1}"/>
                </c:ext>
              </c:extLst>
            </c:dLbl>
            <c:dLbl>
              <c:idx val="3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F-BA74-7346-A9A7-CAA9307131D1}"/>
                </c:ext>
              </c:extLst>
            </c:dLbl>
            <c:dLbl>
              <c:idx val="3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0-BA74-7346-A9A7-CAA9307131D1}"/>
                </c:ext>
              </c:extLst>
            </c:dLbl>
            <c:dLbl>
              <c:idx val="3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1-BA74-7346-A9A7-CAA9307131D1}"/>
                </c:ext>
              </c:extLst>
            </c:dLbl>
            <c:dLbl>
              <c:idx val="3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2-BA74-7346-A9A7-CAA9307131D1}"/>
                </c:ext>
              </c:extLst>
            </c:dLbl>
            <c:dLbl>
              <c:idx val="4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3-BA74-7346-A9A7-CAA9307131D1}"/>
                </c:ext>
              </c:extLst>
            </c:dLbl>
            <c:dLbl>
              <c:idx val="4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4-BA74-7346-A9A7-CAA9307131D1}"/>
                </c:ext>
              </c:extLst>
            </c:dLbl>
            <c:dLbl>
              <c:idx val="4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5-BA74-7346-A9A7-CAA9307131D1}"/>
                </c:ext>
              </c:extLst>
            </c:dLbl>
            <c:dLbl>
              <c:idx val="4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6-BA74-7346-A9A7-CAA9307131D1}"/>
                </c:ext>
              </c:extLst>
            </c:dLbl>
            <c:dLbl>
              <c:idx val="4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7-BA74-7346-A9A7-CAA9307131D1}"/>
                </c:ext>
              </c:extLst>
            </c:dLbl>
            <c:dLbl>
              <c:idx val="4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8-BA74-7346-A9A7-CAA9307131D1}"/>
                </c:ext>
              </c:extLst>
            </c:dLbl>
            <c:dLbl>
              <c:idx val="4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9-BA74-7346-A9A7-CAA9307131D1}"/>
                </c:ext>
              </c:extLst>
            </c:dLbl>
            <c:dLbl>
              <c:idx val="4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A-BA74-7346-A9A7-CAA9307131D1}"/>
                </c:ext>
              </c:extLst>
            </c:dLbl>
            <c:dLbl>
              <c:idx val="4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B-BA74-7346-A9A7-CAA9307131D1}"/>
                </c:ext>
              </c:extLst>
            </c:dLbl>
            <c:dLbl>
              <c:idx val="4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C-BA74-7346-A9A7-CAA9307131D1}"/>
                </c:ext>
              </c:extLst>
            </c:dLbl>
            <c:dLbl>
              <c:idx val="5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D-BA74-7346-A9A7-CAA9307131D1}"/>
                </c:ext>
              </c:extLst>
            </c:dLbl>
            <c:dLbl>
              <c:idx val="5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E-BA74-7346-A9A7-CAA9307131D1}"/>
                </c:ext>
              </c:extLst>
            </c:dLbl>
            <c:dLbl>
              <c:idx val="5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F-BA74-7346-A9A7-CAA9307131D1}"/>
                </c:ext>
              </c:extLst>
            </c:dLbl>
            <c:dLbl>
              <c:idx val="5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0-BA74-7346-A9A7-CAA9307131D1}"/>
                </c:ext>
              </c:extLst>
            </c:dLbl>
            <c:dLbl>
              <c:idx val="5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1-BA74-7346-A9A7-CAA9307131D1}"/>
                </c:ext>
              </c:extLst>
            </c:dLbl>
            <c:dLbl>
              <c:idx val="5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2-BA74-7346-A9A7-CAA9307131D1}"/>
                </c:ext>
              </c:extLst>
            </c:dLbl>
            <c:dLbl>
              <c:idx val="5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3-BA74-7346-A9A7-CAA9307131D1}"/>
                </c:ext>
              </c:extLst>
            </c:dLbl>
            <c:dLbl>
              <c:idx val="5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4-BA74-7346-A9A7-CAA9307131D1}"/>
                </c:ext>
              </c:extLst>
            </c:dLbl>
            <c:dLbl>
              <c:idx val="5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5-BA74-7346-A9A7-CAA9307131D1}"/>
                </c:ext>
              </c:extLst>
            </c:dLbl>
            <c:dLbl>
              <c:idx val="5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6-BA74-7346-A9A7-CAA9307131D1}"/>
                </c:ext>
              </c:extLst>
            </c:dLbl>
            <c:dLbl>
              <c:idx val="6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7-BA74-7346-A9A7-CAA9307131D1}"/>
                </c:ext>
              </c:extLst>
            </c:dLbl>
            <c:dLbl>
              <c:idx val="6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8-BA74-7346-A9A7-CAA9307131D1}"/>
                </c:ext>
              </c:extLst>
            </c:dLbl>
            <c:dLbl>
              <c:idx val="6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9-BA74-7346-A9A7-CAA9307131D1}"/>
                </c:ext>
              </c:extLst>
            </c:dLbl>
            <c:dLbl>
              <c:idx val="6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A-BA74-7346-A9A7-CAA9307131D1}"/>
                </c:ext>
              </c:extLst>
            </c:dLbl>
            <c:dLbl>
              <c:idx val="6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B-BA74-7346-A9A7-CAA9307131D1}"/>
                </c:ext>
              </c:extLst>
            </c:dLbl>
            <c:dLbl>
              <c:idx val="6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C-BA74-7346-A9A7-CAA9307131D1}"/>
                </c:ext>
              </c:extLst>
            </c:dLbl>
            <c:dLbl>
              <c:idx val="6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D-BA74-7346-A9A7-CAA9307131D1}"/>
                </c:ext>
              </c:extLst>
            </c:dLbl>
            <c:dLbl>
              <c:idx val="6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E-BA74-7346-A9A7-CAA9307131D1}"/>
                </c:ext>
              </c:extLst>
            </c:dLbl>
            <c:dLbl>
              <c:idx val="6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F-BA74-7346-A9A7-CAA9307131D1}"/>
                </c:ext>
              </c:extLst>
            </c:dLbl>
            <c:dLbl>
              <c:idx val="6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0-BA74-7346-A9A7-CAA9307131D1}"/>
                </c:ext>
              </c:extLst>
            </c:dLbl>
            <c:dLbl>
              <c:idx val="7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1-BA74-7346-A9A7-CAA9307131D1}"/>
                </c:ext>
              </c:extLst>
            </c:dLbl>
            <c:dLbl>
              <c:idx val="7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2-BA74-7346-A9A7-CAA9307131D1}"/>
                </c:ext>
              </c:extLst>
            </c:dLbl>
            <c:dLbl>
              <c:idx val="7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3-BA74-7346-A9A7-CAA9307131D1}"/>
                </c:ext>
              </c:extLst>
            </c:dLbl>
            <c:dLbl>
              <c:idx val="7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4-BA74-7346-A9A7-CAA9307131D1}"/>
                </c:ext>
              </c:extLst>
            </c:dLbl>
            <c:dLbl>
              <c:idx val="7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5-BA74-7346-A9A7-CAA9307131D1}"/>
                </c:ext>
              </c:extLst>
            </c:dLbl>
            <c:dLbl>
              <c:idx val="7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6-BA74-7346-A9A7-CAA9307131D1}"/>
                </c:ext>
              </c:extLst>
            </c:dLbl>
            <c:dLbl>
              <c:idx val="7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7-BA74-7346-A9A7-CAA9307131D1}"/>
                </c:ext>
              </c:extLst>
            </c:dLbl>
            <c:dLbl>
              <c:idx val="7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8-BA74-7346-A9A7-CAA9307131D1}"/>
                </c:ext>
              </c:extLst>
            </c:dLbl>
            <c:dLbl>
              <c:idx val="7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9-BA74-7346-A9A7-CAA9307131D1}"/>
                </c:ext>
              </c:extLst>
            </c:dLbl>
            <c:dLbl>
              <c:idx val="7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A-BA74-7346-A9A7-CAA9307131D1}"/>
                </c:ext>
              </c:extLst>
            </c:dLbl>
            <c:dLbl>
              <c:idx val="8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B-BA74-7346-A9A7-CAA9307131D1}"/>
                </c:ext>
              </c:extLst>
            </c:dLbl>
            <c:dLbl>
              <c:idx val="8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C-BA74-7346-A9A7-CAA9307131D1}"/>
                </c:ext>
              </c:extLst>
            </c:dLbl>
            <c:dLbl>
              <c:idx val="8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D-BA74-7346-A9A7-CAA9307131D1}"/>
                </c:ext>
              </c:extLst>
            </c:dLbl>
            <c:dLbl>
              <c:idx val="8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E-BA74-7346-A9A7-CAA9307131D1}"/>
                </c:ext>
              </c:extLst>
            </c:dLbl>
            <c:dLbl>
              <c:idx val="8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F-BA74-7346-A9A7-CAA9307131D1}"/>
                </c:ext>
              </c:extLst>
            </c:dLbl>
            <c:dLbl>
              <c:idx val="8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0-BA74-7346-A9A7-CAA9307131D1}"/>
                </c:ext>
              </c:extLst>
            </c:dLbl>
            <c:dLbl>
              <c:idx val="8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1-BA74-7346-A9A7-CAA9307131D1}"/>
                </c:ext>
              </c:extLst>
            </c:dLbl>
            <c:dLbl>
              <c:idx val="8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2-BA74-7346-A9A7-CAA9307131D1}"/>
                </c:ext>
              </c:extLst>
            </c:dLbl>
            <c:dLbl>
              <c:idx val="8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3-BA74-7346-A9A7-CAA9307131D1}"/>
                </c:ext>
              </c:extLst>
            </c:dLbl>
            <c:dLbl>
              <c:idx val="8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4-BA74-7346-A9A7-CAA9307131D1}"/>
                </c:ext>
              </c:extLst>
            </c:dLbl>
            <c:dLbl>
              <c:idx val="9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5-BA74-7346-A9A7-CAA9307131D1}"/>
                </c:ext>
              </c:extLst>
            </c:dLbl>
            <c:dLbl>
              <c:idx val="9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6-BA74-7346-A9A7-CAA9307131D1}"/>
                </c:ext>
              </c:extLst>
            </c:dLbl>
            <c:dLbl>
              <c:idx val="9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7-BA74-7346-A9A7-CAA9307131D1}"/>
                </c:ext>
              </c:extLst>
            </c:dLbl>
            <c:dLbl>
              <c:idx val="9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8-BA74-7346-A9A7-CAA9307131D1}"/>
                </c:ext>
              </c:extLst>
            </c:dLbl>
            <c:dLbl>
              <c:idx val="9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9-BA74-7346-A9A7-CAA9307131D1}"/>
                </c:ext>
              </c:extLst>
            </c:dLbl>
            <c:dLbl>
              <c:idx val="9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A-BA74-7346-A9A7-CAA9307131D1}"/>
                </c:ext>
              </c:extLst>
            </c:dLbl>
            <c:dLbl>
              <c:idx val="9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B-BA74-7346-A9A7-CAA9307131D1}"/>
                </c:ext>
              </c:extLst>
            </c:dLbl>
            <c:dLbl>
              <c:idx val="9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C-BA74-7346-A9A7-CAA9307131D1}"/>
                </c:ext>
              </c:extLst>
            </c:dLbl>
            <c:dLbl>
              <c:idx val="9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D-BA74-7346-A9A7-CAA9307131D1}"/>
                </c:ext>
              </c:extLst>
            </c:dLbl>
            <c:dLbl>
              <c:idx val="9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E-BA74-7346-A9A7-CAA9307131D1}"/>
                </c:ext>
              </c:extLst>
            </c:dLbl>
            <c:dLbl>
              <c:idx val="10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F-BA74-7346-A9A7-CAA9307131D1}"/>
                </c:ext>
              </c:extLst>
            </c:dLbl>
            <c:dLbl>
              <c:idx val="10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0-BA74-7346-A9A7-CAA9307131D1}"/>
                </c:ext>
              </c:extLst>
            </c:dLbl>
            <c:dLbl>
              <c:idx val="10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1-BA74-7346-A9A7-CAA9307131D1}"/>
                </c:ext>
              </c:extLst>
            </c:dLbl>
            <c:dLbl>
              <c:idx val="10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2-BA74-7346-A9A7-CAA9307131D1}"/>
                </c:ext>
              </c:extLst>
            </c:dLbl>
            <c:dLbl>
              <c:idx val="10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3-BA74-7346-A9A7-CAA9307131D1}"/>
                </c:ext>
              </c:extLst>
            </c:dLbl>
            <c:dLbl>
              <c:idx val="10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4-BA74-7346-A9A7-CAA9307131D1}"/>
                </c:ext>
              </c:extLst>
            </c:dLbl>
            <c:dLbl>
              <c:idx val="10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5-BA74-7346-A9A7-CAA9307131D1}"/>
                </c:ext>
              </c:extLst>
            </c:dLbl>
            <c:dLbl>
              <c:idx val="10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6-BA74-7346-A9A7-CAA9307131D1}"/>
                </c:ext>
              </c:extLst>
            </c:dLbl>
            <c:dLbl>
              <c:idx val="10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7-BA74-7346-A9A7-CAA9307131D1}"/>
                </c:ext>
              </c:extLst>
            </c:dLbl>
            <c:dLbl>
              <c:idx val="10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8-BA74-7346-A9A7-CAA9307131D1}"/>
                </c:ext>
              </c:extLst>
            </c:dLbl>
            <c:dLbl>
              <c:idx val="11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9-BA74-7346-A9A7-CAA9307131D1}"/>
                </c:ext>
              </c:extLst>
            </c:dLbl>
            <c:dLbl>
              <c:idx val="11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A-BA74-7346-A9A7-CAA9307131D1}"/>
                </c:ext>
              </c:extLst>
            </c:dLbl>
            <c:dLbl>
              <c:idx val="11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B-BA74-7346-A9A7-CAA9307131D1}"/>
                </c:ext>
              </c:extLst>
            </c:dLbl>
            <c:dLbl>
              <c:idx val="11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C-BA74-7346-A9A7-CAA9307131D1}"/>
                </c:ext>
              </c:extLst>
            </c:dLbl>
            <c:dLbl>
              <c:idx val="11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D-BA74-7346-A9A7-CAA9307131D1}"/>
                </c:ext>
              </c:extLst>
            </c:dLbl>
            <c:dLbl>
              <c:idx val="11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E-BA74-7346-A9A7-CAA9307131D1}"/>
                </c:ext>
              </c:extLst>
            </c:dLbl>
            <c:dLbl>
              <c:idx val="11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F-BA74-7346-A9A7-CAA9307131D1}"/>
                </c:ext>
              </c:extLst>
            </c:dLbl>
            <c:dLbl>
              <c:idx val="11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0-BA74-7346-A9A7-CAA9307131D1}"/>
                </c:ext>
              </c:extLst>
            </c:dLbl>
            <c:dLbl>
              <c:idx val="11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1-BA74-7346-A9A7-CAA9307131D1}"/>
                </c:ext>
              </c:extLst>
            </c:dLbl>
            <c:dLbl>
              <c:idx val="11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2-BA74-7346-A9A7-CAA9307131D1}"/>
                </c:ext>
              </c:extLst>
            </c:dLbl>
            <c:dLbl>
              <c:idx val="12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3-BA74-7346-A9A7-CAA9307131D1}"/>
                </c:ext>
              </c:extLst>
            </c:dLbl>
            <c:dLbl>
              <c:idx val="12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4-BA74-7346-A9A7-CAA9307131D1}"/>
                </c:ext>
              </c:extLst>
            </c:dLbl>
            <c:dLbl>
              <c:idx val="12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5-BA74-7346-A9A7-CAA9307131D1}"/>
                </c:ext>
              </c:extLst>
            </c:dLbl>
            <c:dLbl>
              <c:idx val="12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6-BA74-7346-A9A7-CAA9307131D1}"/>
                </c:ext>
              </c:extLst>
            </c:dLbl>
            <c:dLbl>
              <c:idx val="12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7-BA74-7346-A9A7-CAA9307131D1}"/>
                </c:ext>
              </c:extLst>
            </c:dLbl>
            <c:dLbl>
              <c:idx val="12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8-BA74-7346-A9A7-CAA9307131D1}"/>
                </c:ext>
              </c:extLst>
            </c:dLbl>
            <c:dLbl>
              <c:idx val="12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9-BA74-7346-A9A7-CAA9307131D1}"/>
                </c:ext>
              </c:extLst>
            </c:dLbl>
            <c:dLbl>
              <c:idx val="12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A-BA74-7346-A9A7-CAA9307131D1}"/>
                </c:ext>
              </c:extLst>
            </c:dLbl>
            <c:dLbl>
              <c:idx val="12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B-BA74-7346-A9A7-CAA9307131D1}"/>
                </c:ext>
              </c:extLst>
            </c:dLbl>
            <c:dLbl>
              <c:idx val="12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C-BA74-7346-A9A7-CAA9307131D1}"/>
                </c:ext>
              </c:extLst>
            </c:dLbl>
            <c:dLbl>
              <c:idx val="13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D-BA74-7346-A9A7-CAA9307131D1}"/>
                </c:ext>
              </c:extLst>
            </c:dLbl>
            <c:dLbl>
              <c:idx val="13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E-BA74-7346-A9A7-CAA9307131D1}"/>
                </c:ext>
              </c:extLst>
            </c:dLbl>
            <c:dLbl>
              <c:idx val="13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F-BA74-7346-A9A7-CAA9307131D1}"/>
                </c:ext>
              </c:extLst>
            </c:dLbl>
            <c:dLbl>
              <c:idx val="13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0-BA74-7346-A9A7-CAA9307131D1}"/>
                </c:ext>
              </c:extLst>
            </c:dLbl>
            <c:dLbl>
              <c:idx val="13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1-BA74-7346-A9A7-CAA9307131D1}"/>
                </c:ext>
              </c:extLst>
            </c:dLbl>
            <c:dLbl>
              <c:idx val="13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2-BA74-7346-A9A7-CAA9307131D1}"/>
                </c:ext>
              </c:extLst>
            </c:dLbl>
            <c:dLbl>
              <c:idx val="13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3-BA74-7346-A9A7-CAA9307131D1}"/>
                </c:ext>
              </c:extLst>
            </c:dLbl>
            <c:dLbl>
              <c:idx val="13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4-BA74-7346-A9A7-CAA9307131D1}"/>
                </c:ext>
              </c:extLst>
            </c:dLbl>
            <c:dLbl>
              <c:idx val="13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5-BA74-7346-A9A7-CAA9307131D1}"/>
                </c:ext>
              </c:extLst>
            </c:dLbl>
            <c:dLbl>
              <c:idx val="13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6-BA74-7346-A9A7-CAA9307131D1}"/>
                </c:ext>
              </c:extLst>
            </c:dLbl>
            <c:dLbl>
              <c:idx val="14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7-BA74-7346-A9A7-CAA9307131D1}"/>
                </c:ext>
              </c:extLst>
            </c:dLbl>
            <c:dLbl>
              <c:idx val="14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8-BA74-7346-A9A7-CAA9307131D1}"/>
                </c:ext>
              </c:extLst>
            </c:dLbl>
            <c:dLbl>
              <c:idx val="14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9-BA74-7346-A9A7-CAA9307131D1}"/>
                </c:ext>
              </c:extLst>
            </c:dLbl>
            <c:dLbl>
              <c:idx val="14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A-BA74-7346-A9A7-CAA9307131D1}"/>
                </c:ext>
              </c:extLst>
            </c:dLbl>
            <c:dLbl>
              <c:idx val="14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B-BA74-7346-A9A7-CAA9307131D1}"/>
                </c:ext>
              </c:extLst>
            </c:dLbl>
            <c:dLbl>
              <c:idx val="14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C-BA74-7346-A9A7-CAA9307131D1}"/>
                </c:ext>
              </c:extLst>
            </c:dLbl>
            <c:dLbl>
              <c:idx val="14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D-BA74-7346-A9A7-CAA9307131D1}"/>
                </c:ext>
              </c:extLst>
            </c:dLbl>
            <c:dLbl>
              <c:idx val="14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E-BA74-7346-A9A7-CAA9307131D1}"/>
                </c:ext>
              </c:extLst>
            </c:dLbl>
            <c:dLbl>
              <c:idx val="14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F-BA74-7346-A9A7-CAA9307131D1}"/>
                </c:ext>
              </c:extLst>
            </c:dLbl>
            <c:dLbl>
              <c:idx val="14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0-BA74-7346-A9A7-CAA9307131D1}"/>
                </c:ext>
              </c:extLst>
            </c:dLbl>
            <c:spPr>
              <a:noFill/>
              <a:ln>
                <a:noFill/>
              </a:ln>
              <a:effectLst/>
            </c:spPr>
            <c:txPr>
              <a:bodyPr wrap="square" lIns="38100" tIns="19050" rIns="38100" bIns="19050" anchor="ctr">
                <a:spAutoFit/>
              </a:bodyPr>
              <a:lstStyle/>
              <a:p>
                <a:pPr>
                  <a:defRPr sz="900" b="0" i="0">
                    <a:solidFill>
                      <a:schemeClr val="tx1"/>
                    </a:solidFill>
                    <a:latin typeface="Arial Narrow" panose="020B0604020202020204" pitchFamily="34" charset="0"/>
                    <a:cs typeface="Arial Narrow" panose="020B0604020202020204" pitchFamily="34" charset="0"/>
                  </a:defRPr>
                </a:pPr>
                <a:endParaRPr lang="es-CL"/>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('Piper Plot'!$Q$402:$Q$451,'Piper Plot'!$S$402:$S$451,'Piper Plot'!$W$402:$W$451)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xVal>
          <c:yVal>
            <c:numRef>
              <c:f>('Piper Plot'!$R$402:$R$451,'Piper Plot'!$T$402:$T$451,'Piper Plot'!$X$402:$X$451)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yVal>
          <c:smooth val="0"/>
          <c:extLst>
            <c:ext xmlns:c15="http://schemas.microsoft.com/office/drawing/2012/chart" uri="{02D57815-91ED-43cb-92C2-25804820EDAC}">
              <c15:datalabelsRange>
                <c15:f>('Piper Plot'!$P$402:$P$451,'Piper Plot'!$P$402:$P$451,'Piper Plot'!$P$402:$P$451)</c15:f>
                <c15:dlblRangeCache>
                  <c:ptCount val="150"/>
                </c15:dlblRangeCache>
              </c15:datalabelsRange>
            </c:ext>
            <c:ext xmlns:c16="http://schemas.microsoft.com/office/drawing/2014/chart" uri="{C3380CC4-5D6E-409C-BE32-E72D297353CC}">
              <c16:uniqueId val="{0000009A-BA74-7346-A9A7-CAA9307131D1}"/>
            </c:ext>
          </c:extLst>
        </c:ser>
        <c:ser>
          <c:idx val="43"/>
          <c:order val="35"/>
          <c:tx>
            <c:strRef>
              <c:f>'Piper Plot'!$O$352</c:f>
              <c:strCache>
                <c:ptCount val="1"/>
                <c:pt idx="0">
                  <c:v>Names Series 8</c:v>
                </c:pt>
              </c:strCache>
            </c:strRef>
          </c:tx>
          <c:spPr>
            <a:ln>
              <a:noFill/>
            </a:ln>
          </c:spPr>
          <c:marker>
            <c:symbol val="none"/>
          </c:marker>
          <c:dLbls>
            <c:dLbl>
              <c:idx val="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2-BA74-7346-A9A7-CAA9307131D1}"/>
                </c:ext>
              </c:extLst>
            </c:dLbl>
            <c:dLbl>
              <c:idx val="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3-BA74-7346-A9A7-CAA9307131D1}"/>
                </c:ext>
              </c:extLst>
            </c:dLbl>
            <c:dLbl>
              <c:idx val="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4-BA74-7346-A9A7-CAA9307131D1}"/>
                </c:ext>
              </c:extLst>
            </c:dLbl>
            <c:dLbl>
              <c:idx val="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5-BA74-7346-A9A7-CAA9307131D1}"/>
                </c:ext>
              </c:extLst>
            </c:dLbl>
            <c:dLbl>
              <c:idx val="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6-BA74-7346-A9A7-CAA9307131D1}"/>
                </c:ext>
              </c:extLst>
            </c:dLbl>
            <c:dLbl>
              <c:idx val="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7-BA74-7346-A9A7-CAA9307131D1}"/>
                </c:ext>
              </c:extLst>
            </c:dLbl>
            <c:dLbl>
              <c:idx val="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8-BA74-7346-A9A7-CAA9307131D1}"/>
                </c:ext>
              </c:extLst>
            </c:dLbl>
            <c:dLbl>
              <c:idx val="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9-BA74-7346-A9A7-CAA9307131D1}"/>
                </c:ext>
              </c:extLst>
            </c:dLbl>
            <c:dLbl>
              <c:idx val="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A-BA74-7346-A9A7-CAA9307131D1}"/>
                </c:ext>
              </c:extLst>
            </c:dLbl>
            <c:dLbl>
              <c:idx val="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B-BA74-7346-A9A7-CAA9307131D1}"/>
                </c:ext>
              </c:extLst>
            </c:dLbl>
            <c:dLbl>
              <c:idx val="1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C-BA74-7346-A9A7-CAA9307131D1}"/>
                </c:ext>
              </c:extLst>
            </c:dLbl>
            <c:dLbl>
              <c:idx val="1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D-BA74-7346-A9A7-CAA9307131D1}"/>
                </c:ext>
              </c:extLst>
            </c:dLbl>
            <c:dLbl>
              <c:idx val="1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E-BA74-7346-A9A7-CAA9307131D1}"/>
                </c:ext>
              </c:extLst>
            </c:dLbl>
            <c:dLbl>
              <c:idx val="1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F-BA74-7346-A9A7-CAA9307131D1}"/>
                </c:ext>
              </c:extLst>
            </c:dLbl>
            <c:dLbl>
              <c:idx val="1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0-BA74-7346-A9A7-CAA9307131D1}"/>
                </c:ext>
              </c:extLst>
            </c:dLbl>
            <c:dLbl>
              <c:idx val="1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1-BA74-7346-A9A7-CAA9307131D1}"/>
                </c:ext>
              </c:extLst>
            </c:dLbl>
            <c:dLbl>
              <c:idx val="1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2-BA74-7346-A9A7-CAA9307131D1}"/>
                </c:ext>
              </c:extLst>
            </c:dLbl>
            <c:dLbl>
              <c:idx val="1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3-BA74-7346-A9A7-CAA9307131D1}"/>
                </c:ext>
              </c:extLst>
            </c:dLbl>
            <c:dLbl>
              <c:idx val="1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4-BA74-7346-A9A7-CAA9307131D1}"/>
                </c:ext>
              </c:extLst>
            </c:dLbl>
            <c:dLbl>
              <c:idx val="1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5-BA74-7346-A9A7-CAA9307131D1}"/>
                </c:ext>
              </c:extLst>
            </c:dLbl>
            <c:dLbl>
              <c:idx val="2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6-BA74-7346-A9A7-CAA9307131D1}"/>
                </c:ext>
              </c:extLst>
            </c:dLbl>
            <c:dLbl>
              <c:idx val="2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7-BA74-7346-A9A7-CAA9307131D1}"/>
                </c:ext>
              </c:extLst>
            </c:dLbl>
            <c:dLbl>
              <c:idx val="2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8-BA74-7346-A9A7-CAA9307131D1}"/>
                </c:ext>
              </c:extLst>
            </c:dLbl>
            <c:dLbl>
              <c:idx val="2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9-BA74-7346-A9A7-CAA9307131D1}"/>
                </c:ext>
              </c:extLst>
            </c:dLbl>
            <c:dLbl>
              <c:idx val="2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A-BA74-7346-A9A7-CAA9307131D1}"/>
                </c:ext>
              </c:extLst>
            </c:dLbl>
            <c:dLbl>
              <c:idx val="2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B-BA74-7346-A9A7-CAA9307131D1}"/>
                </c:ext>
              </c:extLst>
            </c:dLbl>
            <c:dLbl>
              <c:idx val="2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C-BA74-7346-A9A7-CAA9307131D1}"/>
                </c:ext>
              </c:extLst>
            </c:dLbl>
            <c:dLbl>
              <c:idx val="2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D-BA74-7346-A9A7-CAA9307131D1}"/>
                </c:ext>
              </c:extLst>
            </c:dLbl>
            <c:dLbl>
              <c:idx val="2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E-BA74-7346-A9A7-CAA9307131D1}"/>
                </c:ext>
              </c:extLst>
            </c:dLbl>
            <c:dLbl>
              <c:idx val="2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F-BA74-7346-A9A7-CAA9307131D1}"/>
                </c:ext>
              </c:extLst>
            </c:dLbl>
            <c:dLbl>
              <c:idx val="3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0-BA74-7346-A9A7-CAA9307131D1}"/>
                </c:ext>
              </c:extLst>
            </c:dLbl>
            <c:dLbl>
              <c:idx val="3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1-BA74-7346-A9A7-CAA9307131D1}"/>
                </c:ext>
              </c:extLst>
            </c:dLbl>
            <c:dLbl>
              <c:idx val="3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2-BA74-7346-A9A7-CAA9307131D1}"/>
                </c:ext>
              </c:extLst>
            </c:dLbl>
            <c:dLbl>
              <c:idx val="3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3-BA74-7346-A9A7-CAA9307131D1}"/>
                </c:ext>
              </c:extLst>
            </c:dLbl>
            <c:dLbl>
              <c:idx val="3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4-BA74-7346-A9A7-CAA9307131D1}"/>
                </c:ext>
              </c:extLst>
            </c:dLbl>
            <c:dLbl>
              <c:idx val="3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5-BA74-7346-A9A7-CAA9307131D1}"/>
                </c:ext>
              </c:extLst>
            </c:dLbl>
            <c:dLbl>
              <c:idx val="3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6-BA74-7346-A9A7-CAA9307131D1}"/>
                </c:ext>
              </c:extLst>
            </c:dLbl>
            <c:dLbl>
              <c:idx val="3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7-BA74-7346-A9A7-CAA9307131D1}"/>
                </c:ext>
              </c:extLst>
            </c:dLbl>
            <c:dLbl>
              <c:idx val="3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8-BA74-7346-A9A7-CAA9307131D1}"/>
                </c:ext>
              </c:extLst>
            </c:dLbl>
            <c:dLbl>
              <c:idx val="3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9-BA74-7346-A9A7-CAA9307131D1}"/>
                </c:ext>
              </c:extLst>
            </c:dLbl>
            <c:dLbl>
              <c:idx val="4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A-BA74-7346-A9A7-CAA9307131D1}"/>
                </c:ext>
              </c:extLst>
            </c:dLbl>
            <c:dLbl>
              <c:idx val="4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B-BA74-7346-A9A7-CAA9307131D1}"/>
                </c:ext>
              </c:extLst>
            </c:dLbl>
            <c:dLbl>
              <c:idx val="4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C-BA74-7346-A9A7-CAA9307131D1}"/>
                </c:ext>
              </c:extLst>
            </c:dLbl>
            <c:dLbl>
              <c:idx val="4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D-BA74-7346-A9A7-CAA9307131D1}"/>
                </c:ext>
              </c:extLst>
            </c:dLbl>
            <c:dLbl>
              <c:idx val="4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E-BA74-7346-A9A7-CAA9307131D1}"/>
                </c:ext>
              </c:extLst>
            </c:dLbl>
            <c:dLbl>
              <c:idx val="4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F-BA74-7346-A9A7-CAA9307131D1}"/>
                </c:ext>
              </c:extLst>
            </c:dLbl>
            <c:dLbl>
              <c:idx val="4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0-BA74-7346-A9A7-CAA9307131D1}"/>
                </c:ext>
              </c:extLst>
            </c:dLbl>
            <c:dLbl>
              <c:idx val="4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1-BA74-7346-A9A7-CAA9307131D1}"/>
                </c:ext>
              </c:extLst>
            </c:dLbl>
            <c:dLbl>
              <c:idx val="4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2-BA74-7346-A9A7-CAA9307131D1}"/>
                </c:ext>
              </c:extLst>
            </c:dLbl>
            <c:dLbl>
              <c:idx val="4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3-BA74-7346-A9A7-CAA9307131D1}"/>
                </c:ext>
              </c:extLst>
            </c:dLbl>
            <c:dLbl>
              <c:idx val="5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4-BA74-7346-A9A7-CAA9307131D1}"/>
                </c:ext>
              </c:extLst>
            </c:dLbl>
            <c:dLbl>
              <c:idx val="5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5-BA74-7346-A9A7-CAA9307131D1}"/>
                </c:ext>
              </c:extLst>
            </c:dLbl>
            <c:dLbl>
              <c:idx val="5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6-BA74-7346-A9A7-CAA9307131D1}"/>
                </c:ext>
              </c:extLst>
            </c:dLbl>
            <c:dLbl>
              <c:idx val="5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7-BA74-7346-A9A7-CAA9307131D1}"/>
                </c:ext>
              </c:extLst>
            </c:dLbl>
            <c:dLbl>
              <c:idx val="5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8-BA74-7346-A9A7-CAA9307131D1}"/>
                </c:ext>
              </c:extLst>
            </c:dLbl>
            <c:dLbl>
              <c:idx val="5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9-BA74-7346-A9A7-CAA9307131D1}"/>
                </c:ext>
              </c:extLst>
            </c:dLbl>
            <c:dLbl>
              <c:idx val="5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A-BA74-7346-A9A7-CAA9307131D1}"/>
                </c:ext>
              </c:extLst>
            </c:dLbl>
            <c:dLbl>
              <c:idx val="5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B-BA74-7346-A9A7-CAA9307131D1}"/>
                </c:ext>
              </c:extLst>
            </c:dLbl>
            <c:dLbl>
              <c:idx val="5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C-BA74-7346-A9A7-CAA9307131D1}"/>
                </c:ext>
              </c:extLst>
            </c:dLbl>
            <c:dLbl>
              <c:idx val="5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D-BA74-7346-A9A7-CAA9307131D1}"/>
                </c:ext>
              </c:extLst>
            </c:dLbl>
            <c:dLbl>
              <c:idx val="6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E-BA74-7346-A9A7-CAA9307131D1}"/>
                </c:ext>
              </c:extLst>
            </c:dLbl>
            <c:dLbl>
              <c:idx val="6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F-BA74-7346-A9A7-CAA9307131D1}"/>
                </c:ext>
              </c:extLst>
            </c:dLbl>
            <c:dLbl>
              <c:idx val="6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0-BA74-7346-A9A7-CAA9307131D1}"/>
                </c:ext>
              </c:extLst>
            </c:dLbl>
            <c:dLbl>
              <c:idx val="6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1-BA74-7346-A9A7-CAA9307131D1}"/>
                </c:ext>
              </c:extLst>
            </c:dLbl>
            <c:dLbl>
              <c:idx val="6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2-BA74-7346-A9A7-CAA9307131D1}"/>
                </c:ext>
              </c:extLst>
            </c:dLbl>
            <c:dLbl>
              <c:idx val="6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3-BA74-7346-A9A7-CAA9307131D1}"/>
                </c:ext>
              </c:extLst>
            </c:dLbl>
            <c:dLbl>
              <c:idx val="6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4-BA74-7346-A9A7-CAA9307131D1}"/>
                </c:ext>
              </c:extLst>
            </c:dLbl>
            <c:dLbl>
              <c:idx val="6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5-BA74-7346-A9A7-CAA9307131D1}"/>
                </c:ext>
              </c:extLst>
            </c:dLbl>
            <c:dLbl>
              <c:idx val="6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6-BA74-7346-A9A7-CAA9307131D1}"/>
                </c:ext>
              </c:extLst>
            </c:dLbl>
            <c:dLbl>
              <c:idx val="6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7-BA74-7346-A9A7-CAA9307131D1}"/>
                </c:ext>
              </c:extLst>
            </c:dLbl>
            <c:dLbl>
              <c:idx val="7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8-BA74-7346-A9A7-CAA9307131D1}"/>
                </c:ext>
              </c:extLst>
            </c:dLbl>
            <c:dLbl>
              <c:idx val="7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9-BA74-7346-A9A7-CAA9307131D1}"/>
                </c:ext>
              </c:extLst>
            </c:dLbl>
            <c:dLbl>
              <c:idx val="7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A-BA74-7346-A9A7-CAA9307131D1}"/>
                </c:ext>
              </c:extLst>
            </c:dLbl>
            <c:dLbl>
              <c:idx val="7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B-BA74-7346-A9A7-CAA9307131D1}"/>
                </c:ext>
              </c:extLst>
            </c:dLbl>
            <c:dLbl>
              <c:idx val="7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C-BA74-7346-A9A7-CAA9307131D1}"/>
                </c:ext>
              </c:extLst>
            </c:dLbl>
            <c:dLbl>
              <c:idx val="7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D-BA74-7346-A9A7-CAA9307131D1}"/>
                </c:ext>
              </c:extLst>
            </c:dLbl>
            <c:dLbl>
              <c:idx val="7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E-BA74-7346-A9A7-CAA9307131D1}"/>
                </c:ext>
              </c:extLst>
            </c:dLbl>
            <c:dLbl>
              <c:idx val="7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7F-BA74-7346-A9A7-CAA9307131D1}"/>
                </c:ext>
              </c:extLst>
            </c:dLbl>
            <c:dLbl>
              <c:idx val="7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0-BA74-7346-A9A7-CAA9307131D1}"/>
                </c:ext>
              </c:extLst>
            </c:dLbl>
            <c:dLbl>
              <c:idx val="7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1-BA74-7346-A9A7-CAA9307131D1}"/>
                </c:ext>
              </c:extLst>
            </c:dLbl>
            <c:dLbl>
              <c:idx val="8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2-BA74-7346-A9A7-CAA9307131D1}"/>
                </c:ext>
              </c:extLst>
            </c:dLbl>
            <c:dLbl>
              <c:idx val="8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3-BA74-7346-A9A7-CAA9307131D1}"/>
                </c:ext>
              </c:extLst>
            </c:dLbl>
            <c:dLbl>
              <c:idx val="8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4-BA74-7346-A9A7-CAA9307131D1}"/>
                </c:ext>
              </c:extLst>
            </c:dLbl>
            <c:dLbl>
              <c:idx val="8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5-BA74-7346-A9A7-CAA9307131D1}"/>
                </c:ext>
              </c:extLst>
            </c:dLbl>
            <c:dLbl>
              <c:idx val="8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6-BA74-7346-A9A7-CAA9307131D1}"/>
                </c:ext>
              </c:extLst>
            </c:dLbl>
            <c:dLbl>
              <c:idx val="8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7-BA74-7346-A9A7-CAA9307131D1}"/>
                </c:ext>
              </c:extLst>
            </c:dLbl>
            <c:dLbl>
              <c:idx val="8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8-BA74-7346-A9A7-CAA9307131D1}"/>
                </c:ext>
              </c:extLst>
            </c:dLbl>
            <c:dLbl>
              <c:idx val="8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9-BA74-7346-A9A7-CAA9307131D1}"/>
                </c:ext>
              </c:extLst>
            </c:dLbl>
            <c:dLbl>
              <c:idx val="8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A-BA74-7346-A9A7-CAA9307131D1}"/>
                </c:ext>
              </c:extLst>
            </c:dLbl>
            <c:dLbl>
              <c:idx val="8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B-BA74-7346-A9A7-CAA9307131D1}"/>
                </c:ext>
              </c:extLst>
            </c:dLbl>
            <c:dLbl>
              <c:idx val="9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C-BA74-7346-A9A7-CAA9307131D1}"/>
                </c:ext>
              </c:extLst>
            </c:dLbl>
            <c:dLbl>
              <c:idx val="9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D-BA74-7346-A9A7-CAA9307131D1}"/>
                </c:ext>
              </c:extLst>
            </c:dLbl>
            <c:dLbl>
              <c:idx val="9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E-BA74-7346-A9A7-CAA9307131D1}"/>
                </c:ext>
              </c:extLst>
            </c:dLbl>
            <c:dLbl>
              <c:idx val="9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8F-BA74-7346-A9A7-CAA9307131D1}"/>
                </c:ext>
              </c:extLst>
            </c:dLbl>
            <c:dLbl>
              <c:idx val="9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0-BA74-7346-A9A7-CAA9307131D1}"/>
                </c:ext>
              </c:extLst>
            </c:dLbl>
            <c:dLbl>
              <c:idx val="9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1-BA74-7346-A9A7-CAA9307131D1}"/>
                </c:ext>
              </c:extLst>
            </c:dLbl>
            <c:dLbl>
              <c:idx val="9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2-BA74-7346-A9A7-CAA9307131D1}"/>
                </c:ext>
              </c:extLst>
            </c:dLbl>
            <c:dLbl>
              <c:idx val="9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3-BA74-7346-A9A7-CAA9307131D1}"/>
                </c:ext>
              </c:extLst>
            </c:dLbl>
            <c:dLbl>
              <c:idx val="9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4-BA74-7346-A9A7-CAA9307131D1}"/>
                </c:ext>
              </c:extLst>
            </c:dLbl>
            <c:dLbl>
              <c:idx val="9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5-BA74-7346-A9A7-CAA9307131D1}"/>
                </c:ext>
              </c:extLst>
            </c:dLbl>
            <c:dLbl>
              <c:idx val="10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6-BA74-7346-A9A7-CAA9307131D1}"/>
                </c:ext>
              </c:extLst>
            </c:dLbl>
            <c:dLbl>
              <c:idx val="10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7-BA74-7346-A9A7-CAA9307131D1}"/>
                </c:ext>
              </c:extLst>
            </c:dLbl>
            <c:dLbl>
              <c:idx val="10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8-BA74-7346-A9A7-CAA9307131D1}"/>
                </c:ext>
              </c:extLst>
            </c:dLbl>
            <c:dLbl>
              <c:idx val="10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9-BA74-7346-A9A7-CAA9307131D1}"/>
                </c:ext>
              </c:extLst>
            </c:dLbl>
            <c:dLbl>
              <c:idx val="10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A-BA74-7346-A9A7-CAA9307131D1}"/>
                </c:ext>
              </c:extLst>
            </c:dLbl>
            <c:dLbl>
              <c:idx val="10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B-BA74-7346-A9A7-CAA9307131D1}"/>
                </c:ext>
              </c:extLst>
            </c:dLbl>
            <c:dLbl>
              <c:idx val="10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C-BA74-7346-A9A7-CAA9307131D1}"/>
                </c:ext>
              </c:extLst>
            </c:dLbl>
            <c:dLbl>
              <c:idx val="10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D-BA74-7346-A9A7-CAA9307131D1}"/>
                </c:ext>
              </c:extLst>
            </c:dLbl>
            <c:dLbl>
              <c:idx val="10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E-BA74-7346-A9A7-CAA9307131D1}"/>
                </c:ext>
              </c:extLst>
            </c:dLbl>
            <c:dLbl>
              <c:idx val="10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9F-BA74-7346-A9A7-CAA9307131D1}"/>
                </c:ext>
              </c:extLst>
            </c:dLbl>
            <c:dLbl>
              <c:idx val="11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0-BA74-7346-A9A7-CAA9307131D1}"/>
                </c:ext>
              </c:extLst>
            </c:dLbl>
            <c:dLbl>
              <c:idx val="11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1-BA74-7346-A9A7-CAA9307131D1}"/>
                </c:ext>
              </c:extLst>
            </c:dLbl>
            <c:dLbl>
              <c:idx val="11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2-BA74-7346-A9A7-CAA9307131D1}"/>
                </c:ext>
              </c:extLst>
            </c:dLbl>
            <c:dLbl>
              <c:idx val="11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3-BA74-7346-A9A7-CAA9307131D1}"/>
                </c:ext>
              </c:extLst>
            </c:dLbl>
            <c:dLbl>
              <c:idx val="11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4-BA74-7346-A9A7-CAA9307131D1}"/>
                </c:ext>
              </c:extLst>
            </c:dLbl>
            <c:dLbl>
              <c:idx val="11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5-BA74-7346-A9A7-CAA9307131D1}"/>
                </c:ext>
              </c:extLst>
            </c:dLbl>
            <c:dLbl>
              <c:idx val="11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6-BA74-7346-A9A7-CAA9307131D1}"/>
                </c:ext>
              </c:extLst>
            </c:dLbl>
            <c:dLbl>
              <c:idx val="11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7-BA74-7346-A9A7-CAA9307131D1}"/>
                </c:ext>
              </c:extLst>
            </c:dLbl>
            <c:dLbl>
              <c:idx val="11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8-BA74-7346-A9A7-CAA9307131D1}"/>
                </c:ext>
              </c:extLst>
            </c:dLbl>
            <c:dLbl>
              <c:idx val="11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9-BA74-7346-A9A7-CAA9307131D1}"/>
                </c:ext>
              </c:extLst>
            </c:dLbl>
            <c:dLbl>
              <c:idx val="12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A-BA74-7346-A9A7-CAA9307131D1}"/>
                </c:ext>
              </c:extLst>
            </c:dLbl>
            <c:dLbl>
              <c:idx val="12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B-BA74-7346-A9A7-CAA9307131D1}"/>
                </c:ext>
              </c:extLst>
            </c:dLbl>
            <c:dLbl>
              <c:idx val="12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C-BA74-7346-A9A7-CAA9307131D1}"/>
                </c:ext>
              </c:extLst>
            </c:dLbl>
            <c:dLbl>
              <c:idx val="12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D-BA74-7346-A9A7-CAA9307131D1}"/>
                </c:ext>
              </c:extLst>
            </c:dLbl>
            <c:dLbl>
              <c:idx val="12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E-BA74-7346-A9A7-CAA9307131D1}"/>
                </c:ext>
              </c:extLst>
            </c:dLbl>
            <c:dLbl>
              <c:idx val="12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AF-BA74-7346-A9A7-CAA9307131D1}"/>
                </c:ext>
              </c:extLst>
            </c:dLbl>
            <c:dLbl>
              <c:idx val="12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0-BA74-7346-A9A7-CAA9307131D1}"/>
                </c:ext>
              </c:extLst>
            </c:dLbl>
            <c:dLbl>
              <c:idx val="12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1-BA74-7346-A9A7-CAA9307131D1}"/>
                </c:ext>
              </c:extLst>
            </c:dLbl>
            <c:dLbl>
              <c:idx val="12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2-BA74-7346-A9A7-CAA9307131D1}"/>
                </c:ext>
              </c:extLst>
            </c:dLbl>
            <c:dLbl>
              <c:idx val="12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3-BA74-7346-A9A7-CAA9307131D1}"/>
                </c:ext>
              </c:extLst>
            </c:dLbl>
            <c:dLbl>
              <c:idx val="13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4-BA74-7346-A9A7-CAA9307131D1}"/>
                </c:ext>
              </c:extLst>
            </c:dLbl>
            <c:dLbl>
              <c:idx val="13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5-BA74-7346-A9A7-CAA9307131D1}"/>
                </c:ext>
              </c:extLst>
            </c:dLbl>
            <c:dLbl>
              <c:idx val="13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6-BA74-7346-A9A7-CAA9307131D1}"/>
                </c:ext>
              </c:extLst>
            </c:dLbl>
            <c:dLbl>
              <c:idx val="13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7-BA74-7346-A9A7-CAA9307131D1}"/>
                </c:ext>
              </c:extLst>
            </c:dLbl>
            <c:dLbl>
              <c:idx val="13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8-BA74-7346-A9A7-CAA9307131D1}"/>
                </c:ext>
              </c:extLst>
            </c:dLbl>
            <c:dLbl>
              <c:idx val="13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9-BA74-7346-A9A7-CAA9307131D1}"/>
                </c:ext>
              </c:extLst>
            </c:dLbl>
            <c:dLbl>
              <c:idx val="13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A-BA74-7346-A9A7-CAA9307131D1}"/>
                </c:ext>
              </c:extLst>
            </c:dLbl>
            <c:dLbl>
              <c:idx val="13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B-BA74-7346-A9A7-CAA9307131D1}"/>
                </c:ext>
              </c:extLst>
            </c:dLbl>
            <c:dLbl>
              <c:idx val="13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C-BA74-7346-A9A7-CAA9307131D1}"/>
                </c:ext>
              </c:extLst>
            </c:dLbl>
            <c:dLbl>
              <c:idx val="13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D-BA74-7346-A9A7-CAA9307131D1}"/>
                </c:ext>
              </c:extLst>
            </c:dLbl>
            <c:dLbl>
              <c:idx val="14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E-BA74-7346-A9A7-CAA9307131D1}"/>
                </c:ext>
              </c:extLst>
            </c:dLbl>
            <c:dLbl>
              <c:idx val="14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BF-BA74-7346-A9A7-CAA9307131D1}"/>
                </c:ext>
              </c:extLst>
            </c:dLbl>
            <c:dLbl>
              <c:idx val="14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0-BA74-7346-A9A7-CAA9307131D1}"/>
                </c:ext>
              </c:extLst>
            </c:dLbl>
            <c:dLbl>
              <c:idx val="14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1-BA74-7346-A9A7-CAA9307131D1}"/>
                </c:ext>
              </c:extLst>
            </c:dLbl>
            <c:dLbl>
              <c:idx val="14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2-BA74-7346-A9A7-CAA9307131D1}"/>
                </c:ext>
              </c:extLst>
            </c:dLbl>
            <c:dLbl>
              <c:idx val="14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3-BA74-7346-A9A7-CAA9307131D1}"/>
                </c:ext>
              </c:extLst>
            </c:dLbl>
            <c:dLbl>
              <c:idx val="14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4-BA74-7346-A9A7-CAA9307131D1}"/>
                </c:ext>
              </c:extLst>
            </c:dLbl>
            <c:dLbl>
              <c:idx val="14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5-BA74-7346-A9A7-CAA9307131D1}"/>
                </c:ext>
              </c:extLst>
            </c:dLbl>
            <c:dLbl>
              <c:idx val="14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6-BA74-7346-A9A7-CAA9307131D1}"/>
                </c:ext>
              </c:extLst>
            </c:dLbl>
            <c:dLbl>
              <c:idx val="14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7-BA74-7346-A9A7-CAA9307131D1}"/>
                </c:ext>
              </c:extLst>
            </c:dLbl>
            <c:spPr>
              <a:noFill/>
              <a:ln>
                <a:noFill/>
              </a:ln>
              <a:effectLst/>
            </c:spPr>
            <c:txPr>
              <a:bodyPr wrap="square" lIns="38100" tIns="19050" rIns="38100" bIns="19050" anchor="ctr">
                <a:spAutoFit/>
              </a:bodyPr>
              <a:lstStyle/>
              <a:p>
                <a:pPr>
                  <a:defRPr sz="900" b="0" i="0">
                    <a:solidFill>
                      <a:srgbClr val="C00000"/>
                    </a:solidFill>
                    <a:latin typeface="Arial Narrow" panose="020B0604020202020204" pitchFamily="34" charset="0"/>
                    <a:cs typeface="Arial Narrow" panose="020B0604020202020204" pitchFamily="34" charset="0"/>
                  </a:defRPr>
                </a:pPr>
                <a:endParaRPr lang="es-CL"/>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('Piper Plot'!$Q$352:$Q$401,'Piper Plot'!$S$352:$S$401,'Piper Plot'!$W$352:$W$401)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xVal>
          <c:yVal>
            <c:numRef>
              <c:f>('Piper Plot'!$R$352:$R$401,'Piper Plot'!$T$352:$T$401,'Piper Plot'!$X$352:$X$401)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yVal>
          <c:smooth val="0"/>
          <c:extLst>
            <c:ext xmlns:c15="http://schemas.microsoft.com/office/drawing/2012/chart" uri="{02D57815-91ED-43cb-92C2-25804820EDAC}">
              <c15:datalabelsRange>
                <c15:f>('Piper Plot'!$P$352:$P$401,'Piper Plot'!$P$352:$P$401,'Piper Plot'!$P$352:$P$401)</c15:f>
                <c15:dlblRangeCache>
                  <c:ptCount val="150"/>
                </c15:dlblRangeCache>
              </c15:datalabelsRange>
            </c:ext>
            <c:ext xmlns:c16="http://schemas.microsoft.com/office/drawing/2014/chart" uri="{C3380CC4-5D6E-409C-BE32-E72D297353CC}">
              <c16:uniqueId val="{00000131-BA74-7346-A9A7-CAA9307131D1}"/>
            </c:ext>
          </c:extLst>
        </c:ser>
        <c:ser>
          <c:idx val="42"/>
          <c:order val="36"/>
          <c:tx>
            <c:strRef>
              <c:f>'Piper Plot'!$O$302</c:f>
              <c:strCache>
                <c:ptCount val="1"/>
                <c:pt idx="0">
                  <c:v>Names Series 7</c:v>
                </c:pt>
              </c:strCache>
            </c:strRef>
          </c:tx>
          <c:spPr>
            <a:ln>
              <a:noFill/>
            </a:ln>
          </c:spPr>
          <c:marker>
            <c:symbol val="none"/>
          </c:marker>
          <c:dLbls>
            <c:dLbl>
              <c:idx val="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9-BA74-7346-A9A7-CAA9307131D1}"/>
                </c:ext>
              </c:extLst>
            </c:dLbl>
            <c:dLbl>
              <c:idx val="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A-BA74-7346-A9A7-CAA9307131D1}"/>
                </c:ext>
              </c:extLst>
            </c:dLbl>
            <c:dLbl>
              <c:idx val="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B-BA74-7346-A9A7-CAA9307131D1}"/>
                </c:ext>
              </c:extLst>
            </c:dLbl>
            <c:dLbl>
              <c:idx val="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C-BA74-7346-A9A7-CAA9307131D1}"/>
                </c:ext>
              </c:extLst>
            </c:dLbl>
            <c:dLbl>
              <c:idx val="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D-BA74-7346-A9A7-CAA9307131D1}"/>
                </c:ext>
              </c:extLst>
            </c:dLbl>
            <c:dLbl>
              <c:idx val="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E-BA74-7346-A9A7-CAA9307131D1}"/>
                </c:ext>
              </c:extLst>
            </c:dLbl>
            <c:dLbl>
              <c:idx val="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CF-BA74-7346-A9A7-CAA9307131D1}"/>
                </c:ext>
              </c:extLst>
            </c:dLbl>
            <c:dLbl>
              <c:idx val="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0-BA74-7346-A9A7-CAA9307131D1}"/>
                </c:ext>
              </c:extLst>
            </c:dLbl>
            <c:dLbl>
              <c:idx val="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1-BA74-7346-A9A7-CAA9307131D1}"/>
                </c:ext>
              </c:extLst>
            </c:dLbl>
            <c:dLbl>
              <c:idx val="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2-BA74-7346-A9A7-CAA9307131D1}"/>
                </c:ext>
              </c:extLst>
            </c:dLbl>
            <c:dLbl>
              <c:idx val="1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3-BA74-7346-A9A7-CAA9307131D1}"/>
                </c:ext>
              </c:extLst>
            </c:dLbl>
            <c:dLbl>
              <c:idx val="1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4-BA74-7346-A9A7-CAA9307131D1}"/>
                </c:ext>
              </c:extLst>
            </c:dLbl>
            <c:dLbl>
              <c:idx val="1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5-BA74-7346-A9A7-CAA9307131D1}"/>
                </c:ext>
              </c:extLst>
            </c:dLbl>
            <c:dLbl>
              <c:idx val="1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6-BA74-7346-A9A7-CAA9307131D1}"/>
                </c:ext>
              </c:extLst>
            </c:dLbl>
            <c:dLbl>
              <c:idx val="1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7-BA74-7346-A9A7-CAA9307131D1}"/>
                </c:ext>
              </c:extLst>
            </c:dLbl>
            <c:dLbl>
              <c:idx val="1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8-BA74-7346-A9A7-CAA9307131D1}"/>
                </c:ext>
              </c:extLst>
            </c:dLbl>
            <c:dLbl>
              <c:idx val="1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9-BA74-7346-A9A7-CAA9307131D1}"/>
                </c:ext>
              </c:extLst>
            </c:dLbl>
            <c:dLbl>
              <c:idx val="1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A-BA74-7346-A9A7-CAA9307131D1}"/>
                </c:ext>
              </c:extLst>
            </c:dLbl>
            <c:dLbl>
              <c:idx val="1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B-BA74-7346-A9A7-CAA9307131D1}"/>
                </c:ext>
              </c:extLst>
            </c:dLbl>
            <c:dLbl>
              <c:idx val="1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C-BA74-7346-A9A7-CAA9307131D1}"/>
                </c:ext>
              </c:extLst>
            </c:dLbl>
            <c:dLbl>
              <c:idx val="2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D-BA74-7346-A9A7-CAA9307131D1}"/>
                </c:ext>
              </c:extLst>
            </c:dLbl>
            <c:dLbl>
              <c:idx val="2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E-BA74-7346-A9A7-CAA9307131D1}"/>
                </c:ext>
              </c:extLst>
            </c:dLbl>
            <c:dLbl>
              <c:idx val="2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DF-BA74-7346-A9A7-CAA9307131D1}"/>
                </c:ext>
              </c:extLst>
            </c:dLbl>
            <c:dLbl>
              <c:idx val="2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0-BA74-7346-A9A7-CAA9307131D1}"/>
                </c:ext>
              </c:extLst>
            </c:dLbl>
            <c:dLbl>
              <c:idx val="2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1-BA74-7346-A9A7-CAA9307131D1}"/>
                </c:ext>
              </c:extLst>
            </c:dLbl>
            <c:dLbl>
              <c:idx val="2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2-BA74-7346-A9A7-CAA9307131D1}"/>
                </c:ext>
              </c:extLst>
            </c:dLbl>
            <c:dLbl>
              <c:idx val="2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3-BA74-7346-A9A7-CAA9307131D1}"/>
                </c:ext>
              </c:extLst>
            </c:dLbl>
            <c:dLbl>
              <c:idx val="2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4-BA74-7346-A9A7-CAA9307131D1}"/>
                </c:ext>
              </c:extLst>
            </c:dLbl>
            <c:dLbl>
              <c:idx val="2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5-BA74-7346-A9A7-CAA9307131D1}"/>
                </c:ext>
              </c:extLst>
            </c:dLbl>
            <c:dLbl>
              <c:idx val="2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6-BA74-7346-A9A7-CAA9307131D1}"/>
                </c:ext>
              </c:extLst>
            </c:dLbl>
            <c:dLbl>
              <c:idx val="3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7-BA74-7346-A9A7-CAA9307131D1}"/>
                </c:ext>
              </c:extLst>
            </c:dLbl>
            <c:dLbl>
              <c:idx val="3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8-BA74-7346-A9A7-CAA9307131D1}"/>
                </c:ext>
              </c:extLst>
            </c:dLbl>
            <c:dLbl>
              <c:idx val="3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9-BA74-7346-A9A7-CAA9307131D1}"/>
                </c:ext>
              </c:extLst>
            </c:dLbl>
            <c:dLbl>
              <c:idx val="3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A-BA74-7346-A9A7-CAA9307131D1}"/>
                </c:ext>
              </c:extLst>
            </c:dLbl>
            <c:dLbl>
              <c:idx val="3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B-BA74-7346-A9A7-CAA9307131D1}"/>
                </c:ext>
              </c:extLst>
            </c:dLbl>
            <c:dLbl>
              <c:idx val="3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C-BA74-7346-A9A7-CAA9307131D1}"/>
                </c:ext>
              </c:extLst>
            </c:dLbl>
            <c:dLbl>
              <c:idx val="3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D-BA74-7346-A9A7-CAA9307131D1}"/>
                </c:ext>
              </c:extLst>
            </c:dLbl>
            <c:dLbl>
              <c:idx val="3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E-BA74-7346-A9A7-CAA9307131D1}"/>
                </c:ext>
              </c:extLst>
            </c:dLbl>
            <c:dLbl>
              <c:idx val="3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EF-BA74-7346-A9A7-CAA9307131D1}"/>
                </c:ext>
              </c:extLst>
            </c:dLbl>
            <c:dLbl>
              <c:idx val="3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0-BA74-7346-A9A7-CAA9307131D1}"/>
                </c:ext>
              </c:extLst>
            </c:dLbl>
            <c:dLbl>
              <c:idx val="4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1-BA74-7346-A9A7-CAA9307131D1}"/>
                </c:ext>
              </c:extLst>
            </c:dLbl>
            <c:dLbl>
              <c:idx val="4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2-BA74-7346-A9A7-CAA9307131D1}"/>
                </c:ext>
              </c:extLst>
            </c:dLbl>
            <c:dLbl>
              <c:idx val="4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3-BA74-7346-A9A7-CAA9307131D1}"/>
                </c:ext>
              </c:extLst>
            </c:dLbl>
            <c:dLbl>
              <c:idx val="4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4-BA74-7346-A9A7-CAA9307131D1}"/>
                </c:ext>
              </c:extLst>
            </c:dLbl>
            <c:dLbl>
              <c:idx val="4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5-BA74-7346-A9A7-CAA9307131D1}"/>
                </c:ext>
              </c:extLst>
            </c:dLbl>
            <c:dLbl>
              <c:idx val="4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6-BA74-7346-A9A7-CAA9307131D1}"/>
                </c:ext>
              </c:extLst>
            </c:dLbl>
            <c:dLbl>
              <c:idx val="4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7-BA74-7346-A9A7-CAA9307131D1}"/>
                </c:ext>
              </c:extLst>
            </c:dLbl>
            <c:dLbl>
              <c:idx val="4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8-BA74-7346-A9A7-CAA9307131D1}"/>
                </c:ext>
              </c:extLst>
            </c:dLbl>
            <c:dLbl>
              <c:idx val="4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9-BA74-7346-A9A7-CAA9307131D1}"/>
                </c:ext>
              </c:extLst>
            </c:dLbl>
            <c:dLbl>
              <c:idx val="4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A-BA74-7346-A9A7-CAA9307131D1}"/>
                </c:ext>
              </c:extLst>
            </c:dLbl>
            <c:dLbl>
              <c:idx val="5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B-BA74-7346-A9A7-CAA9307131D1}"/>
                </c:ext>
              </c:extLst>
            </c:dLbl>
            <c:dLbl>
              <c:idx val="5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C-BA74-7346-A9A7-CAA9307131D1}"/>
                </c:ext>
              </c:extLst>
            </c:dLbl>
            <c:dLbl>
              <c:idx val="5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D-BA74-7346-A9A7-CAA9307131D1}"/>
                </c:ext>
              </c:extLst>
            </c:dLbl>
            <c:dLbl>
              <c:idx val="5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E-BA74-7346-A9A7-CAA9307131D1}"/>
                </c:ext>
              </c:extLst>
            </c:dLbl>
            <c:dLbl>
              <c:idx val="5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FF-BA74-7346-A9A7-CAA9307131D1}"/>
                </c:ext>
              </c:extLst>
            </c:dLbl>
            <c:dLbl>
              <c:idx val="5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0-BA74-7346-A9A7-CAA9307131D1}"/>
                </c:ext>
              </c:extLst>
            </c:dLbl>
            <c:dLbl>
              <c:idx val="5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1-BA74-7346-A9A7-CAA9307131D1}"/>
                </c:ext>
              </c:extLst>
            </c:dLbl>
            <c:dLbl>
              <c:idx val="5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2-BA74-7346-A9A7-CAA9307131D1}"/>
                </c:ext>
              </c:extLst>
            </c:dLbl>
            <c:dLbl>
              <c:idx val="5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3-BA74-7346-A9A7-CAA9307131D1}"/>
                </c:ext>
              </c:extLst>
            </c:dLbl>
            <c:dLbl>
              <c:idx val="5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4-BA74-7346-A9A7-CAA9307131D1}"/>
                </c:ext>
              </c:extLst>
            </c:dLbl>
            <c:dLbl>
              <c:idx val="6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5-BA74-7346-A9A7-CAA9307131D1}"/>
                </c:ext>
              </c:extLst>
            </c:dLbl>
            <c:dLbl>
              <c:idx val="6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6-BA74-7346-A9A7-CAA9307131D1}"/>
                </c:ext>
              </c:extLst>
            </c:dLbl>
            <c:dLbl>
              <c:idx val="6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7-BA74-7346-A9A7-CAA9307131D1}"/>
                </c:ext>
              </c:extLst>
            </c:dLbl>
            <c:dLbl>
              <c:idx val="6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8-BA74-7346-A9A7-CAA9307131D1}"/>
                </c:ext>
              </c:extLst>
            </c:dLbl>
            <c:dLbl>
              <c:idx val="6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9-BA74-7346-A9A7-CAA9307131D1}"/>
                </c:ext>
              </c:extLst>
            </c:dLbl>
            <c:dLbl>
              <c:idx val="6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A-BA74-7346-A9A7-CAA9307131D1}"/>
                </c:ext>
              </c:extLst>
            </c:dLbl>
            <c:dLbl>
              <c:idx val="6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B-BA74-7346-A9A7-CAA9307131D1}"/>
                </c:ext>
              </c:extLst>
            </c:dLbl>
            <c:dLbl>
              <c:idx val="6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C-BA74-7346-A9A7-CAA9307131D1}"/>
                </c:ext>
              </c:extLst>
            </c:dLbl>
            <c:dLbl>
              <c:idx val="6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D-BA74-7346-A9A7-CAA9307131D1}"/>
                </c:ext>
              </c:extLst>
            </c:dLbl>
            <c:dLbl>
              <c:idx val="6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E-BA74-7346-A9A7-CAA9307131D1}"/>
                </c:ext>
              </c:extLst>
            </c:dLbl>
            <c:dLbl>
              <c:idx val="7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0F-BA74-7346-A9A7-CAA9307131D1}"/>
                </c:ext>
              </c:extLst>
            </c:dLbl>
            <c:dLbl>
              <c:idx val="7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0-BA74-7346-A9A7-CAA9307131D1}"/>
                </c:ext>
              </c:extLst>
            </c:dLbl>
            <c:dLbl>
              <c:idx val="7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1-BA74-7346-A9A7-CAA9307131D1}"/>
                </c:ext>
              </c:extLst>
            </c:dLbl>
            <c:dLbl>
              <c:idx val="7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2-BA74-7346-A9A7-CAA9307131D1}"/>
                </c:ext>
              </c:extLst>
            </c:dLbl>
            <c:dLbl>
              <c:idx val="7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3-BA74-7346-A9A7-CAA9307131D1}"/>
                </c:ext>
              </c:extLst>
            </c:dLbl>
            <c:dLbl>
              <c:idx val="7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4-BA74-7346-A9A7-CAA9307131D1}"/>
                </c:ext>
              </c:extLst>
            </c:dLbl>
            <c:dLbl>
              <c:idx val="7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5-BA74-7346-A9A7-CAA9307131D1}"/>
                </c:ext>
              </c:extLst>
            </c:dLbl>
            <c:dLbl>
              <c:idx val="7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6-BA74-7346-A9A7-CAA9307131D1}"/>
                </c:ext>
              </c:extLst>
            </c:dLbl>
            <c:dLbl>
              <c:idx val="7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7-BA74-7346-A9A7-CAA9307131D1}"/>
                </c:ext>
              </c:extLst>
            </c:dLbl>
            <c:dLbl>
              <c:idx val="7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8-BA74-7346-A9A7-CAA9307131D1}"/>
                </c:ext>
              </c:extLst>
            </c:dLbl>
            <c:dLbl>
              <c:idx val="8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9-BA74-7346-A9A7-CAA9307131D1}"/>
                </c:ext>
              </c:extLst>
            </c:dLbl>
            <c:dLbl>
              <c:idx val="8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A-BA74-7346-A9A7-CAA9307131D1}"/>
                </c:ext>
              </c:extLst>
            </c:dLbl>
            <c:dLbl>
              <c:idx val="8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B-BA74-7346-A9A7-CAA9307131D1}"/>
                </c:ext>
              </c:extLst>
            </c:dLbl>
            <c:dLbl>
              <c:idx val="8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C-BA74-7346-A9A7-CAA9307131D1}"/>
                </c:ext>
              </c:extLst>
            </c:dLbl>
            <c:dLbl>
              <c:idx val="8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D-BA74-7346-A9A7-CAA9307131D1}"/>
                </c:ext>
              </c:extLst>
            </c:dLbl>
            <c:dLbl>
              <c:idx val="8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E-BA74-7346-A9A7-CAA9307131D1}"/>
                </c:ext>
              </c:extLst>
            </c:dLbl>
            <c:dLbl>
              <c:idx val="8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1F-BA74-7346-A9A7-CAA9307131D1}"/>
                </c:ext>
              </c:extLst>
            </c:dLbl>
            <c:dLbl>
              <c:idx val="8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0-BA74-7346-A9A7-CAA9307131D1}"/>
                </c:ext>
              </c:extLst>
            </c:dLbl>
            <c:dLbl>
              <c:idx val="8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1-BA74-7346-A9A7-CAA9307131D1}"/>
                </c:ext>
              </c:extLst>
            </c:dLbl>
            <c:dLbl>
              <c:idx val="8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2-BA74-7346-A9A7-CAA9307131D1}"/>
                </c:ext>
              </c:extLst>
            </c:dLbl>
            <c:dLbl>
              <c:idx val="9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3-BA74-7346-A9A7-CAA9307131D1}"/>
                </c:ext>
              </c:extLst>
            </c:dLbl>
            <c:dLbl>
              <c:idx val="9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4-BA74-7346-A9A7-CAA9307131D1}"/>
                </c:ext>
              </c:extLst>
            </c:dLbl>
            <c:dLbl>
              <c:idx val="9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5-BA74-7346-A9A7-CAA9307131D1}"/>
                </c:ext>
              </c:extLst>
            </c:dLbl>
            <c:dLbl>
              <c:idx val="9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6-BA74-7346-A9A7-CAA9307131D1}"/>
                </c:ext>
              </c:extLst>
            </c:dLbl>
            <c:dLbl>
              <c:idx val="9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7-BA74-7346-A9A7-CAA9307131D1}"/>
                </c:ext>
              </c:extLst>
            </c:dLbl>
            <c:dLbl>
              <c:idx val="9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8-BA74-7346-A9A7-CAA9307131D1}"/>
                </c:ext>
              </c:extLst>
            </c:dLbl>
            <c:dLbl>
              <c:idx val="9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9-BA74-7346-A9A7-CAA9307131D1}"/>
                </c:ext>
              </c:extLst>
            </c:dLbl>
            <c:dLbl>
              <c:idx val="9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A-BA74-7346-A9A7-CAA9307131D1}"/>
                </c:ext>
              </c:extLst>
            </c:dLbl>
            <c:dLbl>
              <c:idx val="9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B-BA74-7346-A9A7-CAA9307131D1}"/>
                </c:ext>
              </c:extLst>
            </c:dLbl>
            <c:dLbl>
              <c:idx val="9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C-BA74-7346-A9A7-CAA9307131D1}"/>
                </c:ext>
              </c:extLst>
            </c:dLbl>
            <c:dLbl>
              <c:idx val="10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D-BA74-7346-A9A7-CAA9307131D1}"/>
                </c:ext>
              </c:extLst>
            </c:dLbl>
            <c:dLbl>
              <c:idx val="10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E-BA74-7346-A9A7-CAA9307131D1}"/>
                </c:ext>
              </c:extLst>
            </c:dLbl>
            <c:dLbl>
              <c:idx val="10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2F-BA74-7346-A9A7-CAA9307131D1}"/>
                </c:ext>
              </c:extLst>
            </c:dLbl>
            <c:dLbl>
              <c:idx val="10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0-BA74-7346-A9A7-CAA9307131D1}"/>
                </c:ext>
              </c:extLst>
            </c:dLbl>
            <c:dLbl>
              <c:idx val="10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1-BA74-7346-A9A7-CAA9307131D1}"/>
                </c:ext>
              </c:extLst>
            </c:dLbl>
            <c:dLbl>
              <c:idx val="10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2-BA74-7346-A9A7-CAA9307131D1}"/>
                </c:ext>
              </c:extLst>
            </c:dLbl>
            <c:dLbl>
              <c:idx val="10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3-BA74-7346-A9A7-CAA9307131D1}"/>
                </c:ext>
              </c:extLst>
            </c:dLbl>
            <c:dLbl>
              <c:idx val="10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4-BA74-7346-A9A7-CAA9307131D1}"/>
                </c:ext>
              </c:extLst>
            </c:dLbl>
            <c:dLbl>
              <c:idx val="10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5-BA74-7346-A9A7-CAA9307131D1}"/>
                </c:ext>
              </c:extLst>
            </c:dLbl>
            <c:dLbl>
              <c:idx val="10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6-BA74-7346-A9A7-CAA9307131D1}"/>
                </c:ext>
              </c:extLst>
            </c:dLbl>
            <c:dLbl>
              <c:idx val="11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7-BA74-7346-A9A7-CAA9307131D1}"/>
                </c:ext>
              </c:extLst>
            </c:dLbl>
            <c:dLbl>
              <c:idx val="11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8-BA74-7346-A9A7-CAA9307131D1}"/>
                </c:ext>
              </c:extLst>
            </c:dLbl>
            <c:dLbl>
              <c:idx val="11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9-BA74-7346-A9A7-CAA9307131D1}"/>
                </c:ext>
              </c:extLst>
            </c:dLbl>
            <c:dLbl>
              <c:idx val="11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A-BA74-7346-A9A7-CAA9307131D1}"/>
                </c:ext>
              </c:extLst>
            </c:dLbl>
            <c:dLbl>
              <c:idx val="11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B-BA74-7346-A9A7-CAA9307131D1}"/>
                </c:ext>
              </c:extLst>
            </c:dLbl>
            <c:dLbl>
              <c:idx val="11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C-BA74-7346-A9A7-CAA9307131D1}"/>
                </c:ext>
              </c:extLst>
            </c:dLbl>
            <c:dLbl>
              <c:idx val="11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D-BA74-7346-A9A7-CAA9307131D1}"/>
                </c:ext>
              </c:extLst>
            </c:dLbl>
            <c:dLbl>
              <c:idx val="11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E-BA74-7346-A9A7-CAA9307131D1}"/>
                </c:ext>
              </c:extLst>
            </c:dLbl>
            <c:dLbl>
              <c:idx val="11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3F-BA74-7346-A9A7-CAA9307131D1}"/>
                </c:ext>
              </c:extLst>
            </c:dLbl>
            <c:dLbl>
              <c:idx val="11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0-BA74-7346-A9A7-CAA9307131D1}"/>
                </c:ext>
              </c:extLst>
            </c:dLbl>
            <c:dLbl>
              <c:idx val="12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1-BA74-7346-A9A7-CAA9307131D1}"/>
                </c:ext>
              </c:extLst>
            </c:dLbl>
            <c:dLbl>
              <c:idx val="12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2-BA74-7346-A9A7-CAA9307131D1}"/>
                </c:ext>
              </c:extLst>
            </c:dLbl>
            <c:dLbl>
              <c:idx val="12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3-BA74-7346-A9A7-CAA9307131D1}"/>
                </c:ext>
              </c:extLst>
            </c:dLbl>
            <c:dLbl>
              <c:idx val="12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4-BA74-7346-A9A7-CAA9307131D1}"/>
                </c:ext>
              </c:extLst>
            </c:dLbl>
            <c:dLbl>
              <c:idx val="12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5-BA74-7346-A9A7-CAA9307131D1}"/>
                </c:ext>
              </c:extLst>
            </c:dLbl>
            <c:dLbl>
              <c:idx val="12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6-BA74-7346-A9A7-CAA9307131D1}"/>
                </c:ext>
              </c:extLst>
            </c:dLbl>
            <c:dLbl>
              <c:idx val="12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7-BA74-7346-A9A7-CAA9307131D1}"/>
                </c:ext>
              </c:extLst>
            </c:dLbl>
            <c:dLbl>
              <c:idx val="12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8-BA74-7346-A9A7-CAA9307131D1}"/>
                </c:ext>
              </c:extLst>
            </c:dLbl>
            <c:dLbl>
              <c:idx val="12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9-BA74-7346-A9A7-CAA9307131D1}"/>
                </c:ext>
              </c:extLst>
            </c:dLbl>
            <c:dLbl>
              <c:idx val="12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A-BA74-7346-A9A7-CAA9307131D1}"/>
                </c:ext>
              </c:extLst>
            </c:dLbl>
            <c:dLbl>
              <c:idx val="13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B-BA74-7346-A9A7-CAA9307131D1}"/>
                </c:ext>
              </c:extLst>
            </c:dLbl>
            <c:dLbl>
              <c:idx val="13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C-BA74-7346-A9A7-CAA9307131D1}"/>
                </c:ext>
              </c:extLst>
            </c:dLbl>
            <c:dLbl>
              <c:idx val="13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D-BA74-7346-A9A7-CAA9307131D1}"/>
                </c:ext>
              </c:extLst>
            </c:dLbl>
            <c:dLbl>
              <c:idx val="13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E-BA74-7346-A9A7-CAA9307131D1}"/>
                </c:ext>
              </c:extLst>
            </c:dLbl>
            <c:dLbl>
              <c:idx val="13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4F-BA74-7346-A9A7-CAA9307131D1}"/>
                </c:ext>
              </c:extLst>
            </c:dLbl>
            <c:dLbl>
              <c:idx val="13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0-BA74-7346-A9A7-CAA9307131D1}"/>
                </c:ext>
              </c:extLst>
            </c:dLbl>
            <c:dLbl>
              <c:idx val="13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1-BA74-7346-A9A7-CAA9307131D1}"/>
                </c:ext>
              </c:extLst>
            </c:dLbl>
            <c:dLbl>
              <c:idx val="13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2-BA74-7346-A9A7-CAA9307131D1}"/>
                </c:ext>
              </c:extLst>
            </c:dLbl>
            <c:dLbl>
              <c:idx val="13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3-BA74-7346-A9A7-CAA9307131D1}"/>
                </c:ext>
              </c:extLst>
            </c:dLbl>
            <c:dLbl>
              <c:idx val="13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4-BA74-7346-A9A7-CAA9307131D1}"/>
                </c:ext>
              </c:extLst>
            </c:dLbl>
            <c:dLbl>
              <c:idx val="14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5-BA74-7346-A9A7-CAA9307131D1}"/>
                </c:ext>
              </c:extLst>
            </c:dLbl>
            <c:dLbl>
              <c:idx val="14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6-BA74-7346-A9A7-CAA9307131D1}"/>
                </c:ext>
              </c:extLst>
            </c:dLbl>
            <c:dLbl>
              <c:idx val="14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7-BA74-7346-A9A7-CAA9307131D1}"/>
                </c:ext>
              </c:extLst>
            </c:dLbl>
            <c:dLbl>
              <c:idx val="14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8-BA74-7346-A9A7-CAA9307131D1}"/>
                </c:ext>
              </c:extLst>
            </c:dLbl>
            <c:dLbl>
              <c:idx val="14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9-BA74-7346-A9A7-CAA9307131D1}"/>
                </c:ext>
              </c:extLst>
            </c:dLbl>
            <c:dLbl>
              <c:idx val="14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A-BA74-7346-A9A7-CAA9307131D1}"/>
                </c:ext>
              </c:extLst>
            </c:dLbl>
            <c:dLbl>
              <c:idx val="14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B-BA74-7346-A9A7-CAA9307131D1}"/>
                </c:ext>
              </c:extLst>
            </c:dLbl>
            <c:dLbl>
              <c:idx val="14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C-BA74-7346-A9A7-CAA9307131D1}"/>
                </c:ext>
              </c:extLst>
            </c:dLbl>
            <c:dLbl>
              <c:idx val="14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D-BA74-7346-A9A7-CAA9307131D1}"/>
                </c:ext>
              </c:extLst>
            </c:dLbl>
            <c:dLbl>
              <c:idx val="14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5E-BA74-7346-A9A7-CAA9307131D1}"/>
                </c:ext>
              </c:extLst>
            </c:dLbl>
            <c:spPr>
              <a:noFill/>
              <a:ln>
                <a:noFill/>
              </a:ln>
              <a:effectLst/>
            </c:spPr>
            <c:txPr>
              <a:bodyPr wrap="square" lIns="38100" tIns="19050" rIns="38100" bIns="19050" anchor="ctr">
                <a:spAutoFit/>
              </a:bodyPr>
              <a:lstStyle/>
              <a:p>
                <a:pPr>
                  <a:defRPr sz="900" b="0" i="0">
                    <a:solidFill>
                      <a:srgbClr val="7030A0"/>
                    </a:solidFill>
                    <a:latin typeface="Arial Narrow" panose="020B0604020202020204" pitchFamily="34" charset="0"/>
                    <a:cs typeface="Arial Narrow" panose="020B0604020202020204" pitchFamily="34" charset="0"/>
                  </a:defRPr>
                </a:pPr>
                <a:endParaRPr lang="es-CL"/>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('Piper Plot'!$Q$302:$Q$351,'Piper Plot'!$S$302:$S$351,'Piper Plot'!$W$302:$W$351)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xVal>
          <c:yVal>
            <c:numRef>
              <c:f>('Piper Plot'!$R$302:$R$351,'Piper Plot'!$T$302:$T$351,'Piper Plot'!$X$302:$X$351)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yVal>
          <c:smooth val="0"/>
          <c:extLst>
            <c:ext xmlns:c15="http://schemas.microsoft.com/office/drawing/2012/chart" uri="{02D57815-91ED-43cb-92C2-25804820EDAC}">
              <c15:datalabelsRange>
                <c15:f>('Piper Plot'!$P$302:$P$351,'Piper Plot'!$P$302:$P$351,'Piper Plot'!$P$302:$P$351)</c15:f>
                <c15:dlblRangeCache>
                  <c:ptCount val="150"/>
                </c15:dlblRangeCache>
              </c15:datalabelsRange>
            </c:ext>
            <c:ext xmlns:c16="http://schemas.microsoft.com/office/drawing/2014/chart" uri="{C3380CC4-5D6E-409C-BE32-E72D297353CC}">
              <c16:uniqueId val="{000001C8-BA74-7346-A9A7-CAA9307131D1}"/>
            </c:ext>
          </c:extLst>
        </c:ser>
        <c:ser>
          <c:idx val="41"/>
          <c:order val="37"/>
          <c:tx>
            <c:strRef>
              <c:f>'Piper Plot'!$O$252</c:f>
              <c:strCache>
                <c:ptCount val="1"/>
                <c:pt idx="0">
                  <c:v>Names Series 6</c:v>
                </c:pt>
              </c:strCache>
            </c:strRef>
          </c:tx>
          <c:spPr>
            <a:ln>
              <a:noFill/>
            </a:ln>
          </c:spPr>
          <c:marker>
            <c:symbol val="none"/>
          </c:marker>
          <c:dLbls>
            <c:dLbl>
              <c:idx val="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0-BA74-7346-A9A7-CAA9307131D1}"/>
                </c:ext>
              </c:extLst>
            </c:dLbl>
            <c:dLbl>
              <c:idx val="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1-BA74-7346-A9A7-CAA9307131D1}"/>
                </c:ext>
              </c:extLst>
            </c:dLbl>
            <c:dLbl>
              <c:idx val="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2-BA74-7346-A9A7-CAA9307131D1}"/>
                </c:ext>
              </c:extLst>
            </c:dLbl>
            <c:dLbl>
              <c:idx val="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3-BA74-7346-A9A7-CAA9307131D1}"/>
                </c:ext>
              </c:extLst>
            </c:dLbl>
            <c:dLbl>
              <c:idx val="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4-BA74-7346-A9A7-CAA9307131D1}"/>
                </c:ext>
              </c:extLst>
            </c:dLbl>
            <c:dLbl>
              <c:idx val="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5-BA74-7346-A9A7-CAA9307131D1}"/>
                </c:ext>
              </c:extLst>
            </c:dLbl>
            <c:dLbl>
              <c:idx val="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6-BA74-7346-A9A7-CAA9307131D1}"/>
                </c:ext>
              </c:extLst>
            </c:dLbl>
            <c:dLbl>
              <c:idx val="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7-BA74-7346-A9A7-CAA9307131D1}"/>
                </c:ext>
              </c:extLst>
            </c:dLbl>
            <c:dLbl>
              <c:idx val="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8-BA74-7346-A9A7-CAA9307131D1}"/>
                </c:ext>
              </c:extLst>
            </c:dLbl>
            <c:dLbl>
              <c:idx val="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9-BA74-7346-A9A7-CAA9307131D1}"/>
                </c:ext>
              </c:extLst>
            </c:dLbl>
            <c:dLbl>
              <c:idx val="1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A-BA74-7346-A9A7-CAA9307131D1}"/>
                </c:ext>
              </c:extLst>
            </c:dLbl>
            <c:dLbl>
              <c:idx val="1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B-BA74-7346-A9A7-CAA9307131D1}"/>
                </c:ext>
              </c:extLst>
            </c:dLbl>
            <c:dLbl>
              <c:idx val="1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C-BA74-7346-A9A7-CAA9307131D1}"/>
                </c:ext>
              </c:extLst>
            </c:dLbl>
            <c:dLbl>
              <c:idx val="1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D-BA74-7346-A9A7-CAA9307131D1}"/>
                </c:ext>
              </c:extLst>
            </c:dLbl>
            <c:dLbl>
              <c:idx val="1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E-BA74-7346-A9A7-CAA9307131D1}"/>
                </c:ext>
              </c:extLst>
            </c:dLbl>
            <c:dLbl>
              <c:idx val="1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6F-BA74-7346-A9A7-CAA9307131D1}"/>
                </c:ext>
              </c:extLst>
            </c:dLbl>
            <c:dLbl>
              <c:idx val="1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0-BA74-7346-A9A7-CAA9307131D1}"/>
                </c:ext>
              </c:extLst>
            </c:dLbl>
            <c:dLbl>
              <c:idx val="1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1-BA74-7346-A9A7-CAA9307131D1}"/>
                </c:ext>
              </c:extLst>
            </c:dLbl>
            <c:dLbl>
              <c:idx val="1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2-BA74-7346-A9A7-CAA9307131D1}"/>
                </c:ext>
              </c:extLst>
            </c:dLbl>
            <c:dLbl>
              <c:idx val="1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3-BA74-7346-A9A7-CAA9307131D1}"/>
                </c:ext>
              </c:extLst>
            </c:dLbl>
            <c:dLbl>
              <c:idx val="2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4-BA74-7346-A9A7-CAA9307131D1}"/>
                </c:ext>
              </c:extLst>
            </c:dLbl>
            <c:dLbl>
              <c:idx val="2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5-BA74-7346-A9A7-CAA9307131D1}"/>
                </c:ext>
              </c:extLst>
            </c:dLbl>
            <c:dLbl>
              <c:idx val="2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6-BA74-7346-A9A7-CAA9307131D1}"/>
                </c:ext>
              </c:extLst>
            </c:dLbl>
            <c:dLbl>
              <c:idx val="2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7-BA74-7346-A9A7-CAA9307131D1}"/>
                </c:ext>
              </c:extLst>
            </c:dLbl>
            <c:dLbl>
              <c:idx val="2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8-BA74-7346-A9A7-CAA9307131D1}"/>
                </c:ext>
              </c:extLst>
            </c:dLbl>
            <c:dLbl>
              <c:idx val="2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9-BA74-7346-A9A7-CAA9307131D1}"/>
                </c:ext>
              </c:extLst>
            </c:dLbl>
            <c:dLbl>
              <c:idx val="2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A-BA74-7346-A9A7-CAA9307131D1}"/>
                </c:ext>
              </c:extLst>
            </c:dLbl>
            <c:dLbl>
              <c:idx val="2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B-BA74-7346-A9A7-CAA9307131D1}"/>
                </c:ext>
              </c:extLst>
            </c:dLbl>
            <c:dLbl>
              <c:idx val="2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C-BA74-7346-A9A7-CAA9307131D1}"/>
                </c:ext>
              </c:extLst>
            </c:dLbl>
            <c:dLbl>
              <c:idx val="2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D-BA74-7346-A9A7-CAA9307131D1}"/>
                </c:ext>
              </c:extLst>
            </c:dLbl>
            <c:dLbl>
              <c:idx val="3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E-BA74-7346-A9A7-CAA9307131D1}"/>
                </c:ext>
              </c:extLst>
            </c:dLbl>
            <c:dLbl>
              <c:idx val="3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7F-BA74-7346-A9A7-CAA9307131D1}"/>
                </c:ext>
              </c:extLst>
            </c:dLbl>
            <c:dLbl>
              <c:idx val="3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0-BA74-7346-A9A7-CAA9307131D1}"/>
                </c:ext>
              </c:extLst>
            </c:dLbl>
            <c:dLbl>
              <c:idx val="3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1-BA74-7346-A9A7-CAA9307131D1}"/>
                </c:ext>
              </c:extLst>
            </c:dLbl>
            <c:dLbl>
              <c:idx val="3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2-BA74-7346-A9A7-CAA9307131D1}"/>
                </c:ext>
              </c:extLst>
            </c:dLbl>
            <c:dLbl>
              <c:idx val="3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3-BA74-7346-A9A7-CAA9307131D1}"/>
                </c:ext>
              </c:extLst>
            </c:dLbl>
            <c:dLbl>
              <c:idx val="3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4-BA74-7346-A9A7-CAA9307131D1}"/>
                </c:ext>
              </c:extLst>
            </c:dLbl>
            <c:dLbl>
              <c:idx val="3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5-BA74-7346-A9A7-CAA9307131D1}"/>
                </c:ext>
              </c:extLst>
            </c:dLbl>
            <c:dLbl>
              <c:idx val="3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6-BA74-7346-A9A7-CAA9307131D1}"/>
                </c:ext>
              </c:extLst>
            </c:dLbl>
            <c:dLbl>
              <c:idx val="3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7-BA74-7346-A9A7-CAA9307131D1}"/>
                </c:ext>
              </c:extLst>
            </c:dLbl>
            <c:dLbl>
              <c:idx val="4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8-BA74-7346-A9A7-CAA9307131D1}"/>
                </c:ext>
              </c:extLst>
            </c:dLbl>
            <c:dLbl>
              <c:idx val="4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9-BA74-7346-A9A7-CAA9307131D1}"/>
                </c:ext>
              </c:extLst>
            </c:dLbl>
            <c:dLbl>
              <c:idx val="4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A-BA74-7346-A9A7-CAA9307131D1}"/>
                </c:ext>
              </c:extLst>
            </c:dLbl>
            <c:dLbl>
              <c:idx val="4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B-BA74-7346-A9A7-CAA9307131D1}"/>
                </c:ext>
              </c:extLst>
            </c:dLbl>
            <c:dLbl>
              <c:idx val="4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C-BA74-7346-A9A7-CAA9307131D1}"/>
                </c:ext>
              </c:extLst>
            </c:dLbl>
            <c:dLbl>
              <c:idx val="4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D-BA74-7346-A9A7-CAA9307131D1}"/>
                </c:ext>
              </c:extLst>
            </c:dLbl>
            <c:dLbl>
              <c:idx val="4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E-BA74-7346-A9A7-CAA9307131D1}"/>
                </c:ext>
              </c:extLst>
            </c:dLbl>
            <c:dLbl>
              <c:idx val="4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8F-BA74-7346-A9A7-CAA9307131D1}"/>
                </c:ext>
              </c:extLst>
            </c:dLbl>
            <c:dLbl>
              <c:idx val="4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0-BA74-7346-A9A7-CAA9307131D1}"/>
                </c:ext>
              </c:extLst>
            </c:dLbl>
            <c:dLbl>
              <c:idx val="4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1-BA74-7346-A9A7-CAA9307131D1}"/>
                </c:ext>
              </c:extLst>
            </c:dLbl>
            <c:dLbl>
              <c:idx val="5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2-BA74-7346-A9A7-CAA9307131D1}"/>
                </c:ext>
              </c:extLst>
            </c:dLbl>
            <c:dLbl>
              <c:idx val="5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3-BA74-7346-A9A7-CAA9307131D1}"/>
                </c:ext>
              </c:extLst>
            </c:dLbl>
            <c:dLbl>
              <c:idx val="5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4-BA74-7346-A9A7-CAA9307131D1}"/>
                </c:ext>
              </c:extLst>
            </c:dLbl>
            <c:dLbl>
              <c:idx val="5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5-BA74-7346-A9A7-CAA9307131D1}"/>
                </c:ext>
              </c:extLst>
            </c:dLbl>
            <c:dLbl>
              <c:idx val="5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6-BA74-7346-A9A7-CAA9307131D1}"/>
                </c:ext>
              </c:extLst>
            </c:dLbl>
            <c:dLbl>
              <c:idx val="5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7-BA74-7346-A9A7-CAA9307131D1}"/>
                </c:ext>
              </c:extLst>
            </c:dLbl>
            <c:dLbl>
              <c:idx val="5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8-BA74-7346-A9A7-CAA9307131D1}"/>
                </c:ext>
              </c:extLst>
            </c:dLbl>
            <c:dLbl>
              <c:idx val="5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9-BA74-7346-A9A7-CAA9307131D1}"/>
                </c:ext>
              </c:extLst>
            </c:dLbl>
            <c:dLbl>
              <c:idx val="5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A-BA74-7346-A9A7-CAA9307131D1}"/>
                </c:ext>
              </c:extLst>
            </c:dLbl>
            <c:dLbl>
              <c:idx val="5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B-BA74-7346-A9A7-CAA9307131D1}"/>
                </c:ext>
              </c:extLst>
            </c:dLbl>
            <c:dLbl>
              <c:idx val="6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C-BA74-7346-A9A7-CAA9307131D1}"/>
                </c:ext>
              </c:extLst>
            </c:dLbl>
            <c:dLbl>
              <c:idx val="6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D-BA74-7346-A9A7-CAA9307131D1}"/>
                </c:ext>
              </c:extLst>
            </c:dLbl>
            <c:dLbl>
              <c:idx val="6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E-BA74-7346-A9A7-CAA9307131D1}"/>
                </c:ext>
              </c:extLst>
            </c:dLbl>
            <c:dLbl>
              <c:idx val="6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9F-BA74-7346-A9A7-CAA9307131D1}"/>
                </c:ext>
              </c:extLst>
            </c:dLbl>
            <c:dLbl>
              <c:idx val="6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0-BA74-7346-A9A7-CAA9307131D1}"/>
                </c:ext>
              </c:extLst>
            </c:dLbl>
            <c:dLbl>
              <c:idx val="6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1-BA74-7346-A9A7-CAA9307131D1}"/>
                </c:ext>
              </c:extLst>
            </c:dLbl>
            <c:dLbl>
              <c:idx val="6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2-BA74-7346-A9A7-CAA9307131D1}"/>
                </c:ext>
              </c:extLst>
            </c:dLbl>
            <c:dLbl>
              <c:idx val="6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3-BA74-7346-A9A7-CAA9307131D1}"/>
                </c:ext>
              </c:extLst>
            </c:dLbl>
            <c:dLbl>
              <c:idx val="6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4-BA74-7346-A9A7-CAA9307131D1}"/>
                </c:ext>
              </c:extLst>
            </c:dLbl>
            <c:dLbl>
              <c:idx val="6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5-BA74-7346-A9A7-CAA9307131D1}"/>
                </c:ext>
              </c:extLst>
            </c:dLbl>
            <c:dLbl>
              <c:idx val="7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6-BA74-7346-A9A7-CAA9307131D1}"/>
                </c:ext>
              </c:extLst>
            </c:dLbl>
            <c:dLbl>
              <c:idx val="7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7-BA74-7346-A9A7-CAA9307131D1}"/>
                </c:ext>
              </c:extLst>
            </c:dLbl>
            <c:dLbl>
              <c:idx val="7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8-BA74-7346-A9A7-CAA9307131D1}"/>
                </c:ext>
              </c:extLst>
            </c:dLbl>
            <c:dLbl>
              <c:idx val="7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9-BA74-7346-A9A7-CAA9307131D1}"/>
                </c:ext>
              </c:extLst>
            </c:dLbl>
            <c:dLbl>
              <c:idx val="7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A-BA74-7346-A9A7-CAA9307131D1}"/>
                </c:ext>
              </c:extLst>
            </c:dLbl>
            <c:dLbl>
              <c:idx val="7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B-BA74-7346-A9A7-CAA9307131D1}"/>
                </c:ext>
              </c:extLst>
            </c:dLbl>
            <c:dLbl>
              <c:idx val="7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C-BA74-7346-A9A7-CAA9307131D1}"/>
                </c:ext>
              </c:extLst>
            </c:dLbl>
            <c:dLbl>
              <c:idx val="7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D-BA74-7346-A9A7-CAA9307131D1}"/>
                </c:ext>
              </c:extLst>
            </c:dLbl>
            <c:dLbl>
              <c:idx val="7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E-BA74-7346-A9A7-CAA9307131D1}"/>
                </c:ext>
              </c:extLst>
            </c:dLbl>
            <c:dLbl>
              <c:idx val="7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AF-BA74-7346-A9A7-CAA9307131D1}"/>
                </c:ext>
              </c:extLst>
            </c:dLbl>
            <c:dLbl>
              <c:idx val="8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0-BA74-7346-A9A7-CAA9307131D1}"/>
                </c:ext>
              </c:extLst>
            </c:dLbl>
            <c:dLbl>
              <c:idx val="8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1-BA74-7346-A9A7-CAA9307131D1}"/>
                </c:ext>
              </c:extLst>
            </c:dLbl>
            <c:dLbl>
              <c:idx val="8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2-BA74-7346-A9A7-CAA9307131D1}"/>
                </c:ext>
              </c:extLst>
            </c:dLbl>
            <c:dLbl>
              <c:idx val="8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3-BA74-7346-A9A7-CAA9307131D1}"/>
                </c:ext>
              </c:extLst>
            </c:dLbl>
            <c:dLbl>
              <c:idx val="8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4-BA74-7346-A9A7-CAA9307131D1}"/>
                </c:ext>
              </c:extLst>
            </c:dLbl>
            <c:dLbl>
              <c:idx val="8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5-BA74-7346-A9A7-CAA9307131D1}"/>
                </c:ext>
              </c:extLst>
            </c:dLbl>
            <c:dLbl>
              <c:idx val="8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6-BA74-7346-A9A7-CAA9307131D1}"/>
                </c:ext>
              </c:extLst>
            </c:dLbl>
            <c:dLbl>
              <c:idx val="8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7-BA74-7346-A9A7-CAA9307131D1}"/>
                </c:ext>
              </c:extLst>
            </c:dLbl>
            <c:dLbl>
              <c:idx val="8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8-BA74-7346-A9A7-CAA9307131D1}"/>
                </c:ext>
              </c:extLst>
            </c:dLbl>
            <c:dLbl>
              <c:idx val="8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9-BA74-7346-A9A7-CAA9307131D1}"/>
                </c:ext>
              </c:extLst>
            </c:dLbl>
            <c:dLbl>
              <c:idx val="9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A-BA74-7346-A9A7-CAA9307131D1}"/>
                </c:ext>
              </c:extLst>
            </c:dLbl>
            <c:dLbl>
              <c:idx val="9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B-BA74-7346-A9A7-CAA9307131D1}"/>
                </c:ext>
              </c:extLst>
            </c:dLbl>
            <c:dLbl>
              <c:idx val="9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C-BA74-7346-A9A7-CAA9307131D1}"/>
                </c:ext>
              </c:extLst>
            </c:dLbl>
            <c:dLbl>
              <c:idx val="9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D-BA74-7346-A9A7-CAA9307131D1}"/>
                </c:ext>
              </c:extLst>
            </c:dLbl>
            <c:dLbl>
              <c:idx val="9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E-BA74-7346-A9A7-CAA9307131D1}"/>
                </c:ext>
              </c:extLst>
            </c:dLbl>
            <c:dLbl>
              <c:idx val="9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BF-BA74-7346-A9A7-CAA9307131D1}"/>
                </c:ext>
              </c:extLst>
            </c:dLbl>
            <c:dLbl>
              <c:idx val="9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0-BA74-7346-A9A7-CAA9307131D1}"/>
                </c:ext>
              </c:extLst>
            </c:dLbl>
            <c:dLbl>
              <c:idx val="9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1-BA74-7346-A9A7-CAA9307131D1}"/>
                </c:ext>
              </c:extLst>
            </c:dLbl>
            <c:dLbl>
              <c:idx val="9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2-BA74-7346-A9A7-CAA9307131D1}"/>
                </c:ext>
              </c:extLst>
            </c:dLbl>
            <c:dLbl>
              <c:idx val="9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3-BA74-7346-A9A7-CAA9307131D1}"/>
                </c:ext>
              </c:extLst>
            </c:dLbl>
            <c:dLbl>
              <c:idx val="10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4-BA74-7346-A9A7-CAA9307131D1}"/>
                </c:ext>
              </c:extLst>
            </c:dLbl>
            <c:dLbl>
              <c:idx val="10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5-BA74-7346-A9A7-CAA9307131D1}"/>
                </c:ext>
              </c:extLst>
            </c:dLbl>
            <c:dLbl>
              <c:idx val="10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6-BA74-7346-A9A7-CAA9307131D1}"/>
                </c:ext>
              </c:extLst>
            </c:dLbl>
            <c:dLbl>
              <c:idx val="10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7-BA74-7346-A9A7-CAA9307131D1}"/>
                </c:ext>
              </c:extLst>
            </c:dLbl>
            <c:dLbl>
              <c:idx val="10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8-BA74-7346-A9A7-CAA9307131D1}"/>
                </c:ext>
              </c:extLst>
            </c:dLbl>
            <c:dLbl>
              <c:idx val="10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9-BA74-7346-A9A7-CAA9307131D1}"/>
                </c:ext>
              </c:extLst>
            </c:dLbl>
            <c:dLbl>
              <c:idx val="10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A-BA74-7346-A9A7-CAA9307131D1}"/>
                </c:ext>
              </c:extLst>
            </c:dLbl>
            <c:dLbl>
              <c:idx val="10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B-BA74-7346-A9A7-CAA9307131D1}"/>
                </c:ext>
              </c:extLst>
            </c:dLbl>
            <c:dLbl>
              <c:idx val="10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C-BA74-7346-A9A7-CAA9307131D1}"/>
                </c:ext>
              </c:extLst>
            </c:dLbl>
            <c:dLbl>
              <c:idx val="10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D-BA74-7346-A9A7-CAA9307131D1}"/>
                </c:ext>
              </c:extLst>
            </c:dLbl>
            <c:dLbl>
              <c:idx val="11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E-BA74-7346-A9A7-CAA9307131D1}"/>
                </c:ext>
              </c:extLst>
            </c:dLbl>
            <c:dLbl>
              <c:idx val="11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CF-BA74-7346-A9A7-CAA9307131D1}"/>
                </c:ext>
              </c:extLst>
            </c:dLbl>
            <c:dLbl>
              <c:idx val="11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0-BA74-7346-A9A7-CAA9307131D1}"/>
                </c:ext>
              </c:extLst>
            </c:dLbl>
            <c:dLbl>
              <c:idx val="11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1-BA74-7346-A9A7-CAA9307131D1}"/>
                </c:ext>
              </c:extLst>
            </c:dLbl>
            <c:dLbl>
              <c:idx val="11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2-BA74-7346-A9A7-CAA9307131D1}"/>
                </c:ext>
              </c:extLst>
            </c:dLbl>
            <c:dLbl>
              <c:idx val="11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3-BA74-7346-A9A7-CAA9307131D1}"/>
                </c:ext>
              </c:extLst>
            </c:dLbl>
            <c:dLbl>
              <c:idx val="11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4-BA74-7346-A9A7-CAA9307131D1}"/>
                </c:ext>
              </c:extLst>
            </c:dLbl>
            <c:dLbl>
              <c:idx val="11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5-BA74-7346-A9A7-CAA9307131D1}"/>
                </c:ext>
              </c:extLst>
            </c:dLbl>
            <c:dLbl>
              <c:idx val="11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6-BA74-7346-A9A7-CAA9307131D1}"/>
                </c:ext>
              </c:extLst>
            </c:dLbl>
            <c:dLbl>
              <c:idx val="11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7-BA74-7346-A9A7-CAA9307131D1}"/>
                </c:ext>
              </c:extLst>
            </c:dLbl>
            <c:dLbl>
              <c:idx val="12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8-BA74-7346-A9A7-CAA9307131D1}"/>
                </c:ext>
              </c:extLst>
            </c:dLbl>
            <c:dLbl>
              <c:idx val="12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9-BA74-7346-A9A7-CAA9307131D1}"/>
                </c:ext>
              </c:extLst>
            </c:dLbl>
            <c:dLbl>
              <c:idx val="12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A-BA74-7346-A9A7-CAA9307131D1}"/>
                </c:ext>
              </c:extLst>
            </c:dLbl>
            <c:dLbl>
              <c:idx val="12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B-BA74-7346-A9A7-CAA9307131D1}"/>
                </c:ext>
              </c:extLst>
            </c:dLbl>
            <c:dLbl>
              <c:idx val="12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C-BA74-7346-A9A7-CAA9307131D1}"/>
                </c:ext>
              </c:extLst>
            </c:dLbl>
            <c:dLbl>
              <c:idx val="12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D-BA74-7346-A9A7-CAA9307131D1}"/>
                </c:ext>
              </c:extLst>
            </c:dLbl>
            <c:dLbl>
              <c:idx val="12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E-BA74-7346-A9A7-CAA9307131D1}"/>
                </c:ext>
              </c:extLst>
            </c:dLbl>
            <c:dLbl>
              <c:idx val="12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DF-BA74-7346-A9A7-CAA9307131D1}"/>
                </c:ext>
              </c:extLst>
            </c:dLbl>
            <c:dLbl>
              <c:idx val="12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0-BA74-7346-A9A7-CAA9307131D1}"/>
                </c:ext>
              </c:extLst>
            </c:dLbl>
            <c:dLbl>
              <c:idx val="12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1-BA74-7346-A9A7-CAA9307131D1}"/>
                </c:ext>
              </c:extLst>
            </c:dLbl>
            <c:dLbl>
              <c:idx val="13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2-BA74-7346-A9A7-CAA9307131D1}"/>
                </c:ext>
              </c:extLst>
            </c:dLbl>
            <c:dLbl>
              <c:idx val="13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3-BA74-7346-A9A7-CAA9307131D1}"/>
                </c:ext>
              </c:extLst>
            </c:dLbl>
            <c:dLbl>
              <c:idx val="13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4-BA74-7346-A9A7-CAA9307131D1}"/>
                </c:ext>
              </c:extLst>
            </c:dLbl>
            <c:dLbl>
              <c:idx val="13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5-BA74-7346-A9A7-CAA9307131D1}"/>
                </c:ext>
              </c:extLst>
            </c:dLbl>
            <c:dLbl>
              <c:idx val="13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6-BA74-7346-A9A7-CAA9307131D1}"/>
                </c:ext>
              </c:extLst>
            </c:dLbl>
            <c:dLbl>
              <c:idx val="13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7-BA74-7346-A9A7-CAA9307131D1}"/>
                </c:ext>
              </c:extLst>
            </c:dLbl>
            <c:dLbl>
              <c:idx val="13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8-BA74-7346-A9A7-CAA9307131D1}"/>
                </c:ext>
              </c:extLst>
            </c:dLbl>
            <c:dLbl>
              <c:idx val="13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9-BA74-7346-A9A7-CAA9307131D1}"/>
                </c:ext>
              </c:extLst>
            </c:dLbl>
            <c:dLbl>
              <c:idx val="13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A-BA74-7346-A9A7-CAA9307131D1}"/>
                </c:ext>
              </c:extLst>
            </c:dLbl>
            <c:dLbl>
              <c:idx val="13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B-BA74-7346-A9A7-CAA9307131D1}"/>
                </c:ext>
              </c:extLst>
            </c:dLbl>
            <c:dLbl>
              <c:idx val="14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C-BA74-7346-A9A7-CAA9307131D1}"/>
                </c:ext>
              </c:extLst>
            </c:dLbl>
            <c:dLbl>
              <c:idx val="14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D-BA74-7346-A9A7-CAA9307131D1}"/>
                </c:ext>
              </c:extLst>
            </c:dLbl>
            <c:dLbl>
              <c:idx val="14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E-BA74-7346-A9A7-CAA9307131D1}"/>
                </c:ext>
              </c:extLst>
            </c:dLbl>
            <c:dLbl>
              <c:idx val="14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EF-BA74-7346-A9A7-CAA9307131D1}"/>
                </c:ext>
              </c:extLst>
            </c:dLbl>
            <c:dLbl>
              <c:idx val="14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0-BA74-7346-A9A7-CAA9307131D1}"/>
                </c:ext>
              </c:extLst>
            </c:dLbl>
            <c:dLbl>
              <c:idx val="14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1-BA74-7346-A9A7-CAA9307131D1}"/>
                </c:ext>
              </c:extLst>
            </c:dLbl>
            <c:dLbl>
              <c:idx val="14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2-BA74-7346-A9A7-CAA9307131D1}"/>
                </c:ext>
              </c:extLst>
            </c:dLbl>
            <c:dLbl>
              <c:idx val="14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3-BA74-7346-A9A7-CAA9307131D1}"/>
                </c:ext>
              </c:extLst>
            </c:dLbl>
            <c:dLbl>
              <c:idx val="14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4-BA74-7346-A9A7-CAA9307131D1}"/>
                </c:ext>
              </c:extLst>
            </c:dLbl>
            <c:dLbl>
              <c:idx val="14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5-BA74-7346-A9A7-CAA9307131D1}"/>
                </c:ext>
              </c:extLst>
            </c:dLbl>
            <c:spPr>
              <a:noFill/>
              <a:ln>
                <a:noFill/>
              </a:ln>
              <a:effectLst/>
            </c:spPr>
            <c:txPr>
              <a:bodyPr wrap="square" lIns="38100" tIns="19050" rIns="38100" bIns="19050" anchor="ctr">
                <a:spAutoFit/>
              </a:bodyPr>
              <a:lstStyle/>
              <a:p>
                <a:pPr>
                  <a:defRPr sz="900" b="0" i="0">
                    <a:solidFill>
                      <a:srgbClr val="FF0000"/>
                    </a:solidFill>
                    <a:latin typeface="Arial Narrow" panose="020B0604020202020204" pitchFamily="34" charset="0"/>
                    <a:cs typeface="Arial Narrow" panose="020B0604020202020204" pitchFamily="34" charset="0"/>
                  </a:defRPr>
                </a:pPr>
                <a:endParaRPr lang="es-CL"/>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('Piper Plot'!$Q$252:$Q$301,'Piper Plot'!$S$252:$S$301,'Piper Plot'!$W$252:$W$301)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xVal>
          <c:yVal>
            <c:numRef>
              <c:f>('Piper Plot'!$R$252:$R$301,'Piper Plot'!$T$252:$T$301,'Piper Plot'!$X$252:$X$301)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yVal>
          <c:smooth val="0"/>
          <c:extLst>
            <c:ext xmlns:c15="http://schemas.microsoft.com/office/drawing/2012/chart" uri="{02D57815-91ED-43cb-92C2-25804820EDAC}">
              <c15:datalabelsRange>
                <c15:f>('Piper Plot'!$P$252:$P$301,'Piper Plot'!$P$252:$P$301,'Piper Plot'!$P$252:$P$301)</c15:f>
                <c15:dlblRangeCache>
                  <c:ptCount val="150"/>
                </c15:dlblRangeCache>
              </c15:datalabelsRange>
            </c:ext>
            <c:ext xmlns:c16="http://schemas.microsoft.com/office/drawing/2014/chart" uri="{C3380CC4-5D6E-409C-BE32-E72D297353CC}">
              <c16:uniqueId val="{0000025F-BA74-7346-A9A7-CAA9307131D1}"/>
            </c:ext>
          </c:extLst>
        </c:ser>
        <c:ser>
          <c:idx val="40"/>
          <c:order val="38"/>
          <c:tx>
            <c:strRef>
              <c:f>'Piper Plot'!$O$202</c:f>
              <c:strCache>
                <c:ptCount val="1"/>
                <c:pt idx="0">
                  <c:v>Names Series 5</c:v>
                </c:pt>
              </c:strCache>
            </c:strRef>
          </c:tx>
          <c:spPr>
            <a:ln>
              <a:noFill/>
            </a:ln>
          </c:spPr>
          <c:marker>
            <c:symbol val="none"/>
          </c:marker>
          <c:dLbls>
            <c:dLbl>
              <c:idx val="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7-BA74-7346-A9A7-CAA9307131D1}"/>
                </c:ext>
              </c:extLst>
            </c:dLbl>
            <c:dLbl>
              <c:idx val="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8-BA74-7346-A9A7-CAA9307131D1}"/>
                </c:ext>
              </c:extLst>
            </c:dLbl>
            <c:dLbl>
              <c:idx val="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9-BA74-7346-A9A7-CAA9307131D1}"/>
                </c:ext>
              </c:extLst>
            </c:dLbl>
            <c:dLbl>
              <c:idx val="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A-BA74-7346-A9A7-CAA9307131D1}"/>
                </c:ext>
              </c:extLst>
            </c:dLbl>
            <c:dLbl>
              <c:idx val="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B-BA74-7346-A9A7-CAA9307131D1}"/>
                </c:ext>
              </c:extLst>
            </c:dLbl>
            <c:dLbl>
              <c:idx val="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C-BA74-7346-A9A7-CAA9307131D1}"/>
                </c:ext>
              </c:extLst>
            </c:dLbl>
            <c:dLbl>
              <c:idx val="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D-BA74-7346-A9A7-CAA9307131D1}"/>
                </c:ext>
              </c:extLst>
            </c:dLbl>
            <c:dLbl>
              <c:idx val="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E-BA74-7346-A9A7-CAA9307131D1}"/>
                </c:ext>
              </c:extLst>
            </c:dLbl>
            <c:dLbl>
              <c:idx val="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2FF-BA74-7346-A9A7-CAA9307131D1}"/>
                </c:ext>
              </c:extLst>
            </c:dLbl>
            <c:dLbl>
              <c:idx val="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0-BA74-7346-A9A7-CAA9307131D1}"/>
                </c:ext>
              </c:extLst>
            </c:dLbl>
            <c:dLbl>
              <c:idx val="1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1-BA74-7346-A9A7-CAA9307131D1}"/>
                </c:ext>
              </c:extLst>
            </c:dLbl>
            <c:dLbl>
              <c:idx val="1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2-BA74-7346-A9A7-CAA9307131D1}"/>
                </c:ext>
              </c:extLst>
            </c:dLbl>
            <c:dLbl>
              <c:idx val="1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3-BA74-7346-A9A7-CAA9307131D1}"/>
                </c:ext>
              </c:extLst>
            </c:dLbl>
            <c:dLbl>
              <c:idx val="1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4-BA74-7346-A9A7-CAA9307131D1}"/>
                </c:ext>
              </c:extLst>
            </c:dLbl>
            <c:dLbl>
              <c:idx val="1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5-BA74-7346-A9A7-CAA9307131D1}"/>
                </c:ext>
              </c:extLst>
            </c:dLbl>
            <c:dLbl>
              <c:idx val="1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6-BA74-7346-A9A7-CAA9307131D1}"/>
                </c:ext>
              </c:extLst>
            </c:dLbl>
            <c:dLbl>
              <c:idx val="1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7-BA74-7346-A9A7-CAA9307131D1}"/>
                </c:ext>
              </c:extLst>
            </c:dLbl>
            <c:dLbl>
              <c:idx val="1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8-BA74-7346-A9A7-CAA9307131D1}"/>
                </c:ext>
              </c:extLst>
            </c:dLbl>
            <c:dLbl>
              <c:idx val="1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9-BA74-7346-A9A7-CAA9307131D1}"/>
                </c:ext>
              </c:extLst>
            </c:dLbl>
            <c:dLbl>
              <c:idx val="1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A-BA74-7346-A9A7-CAA9307131D1}"/>
                </c:ext>
              </c:extLst>
            </c:dLbl>
            <c:dLbl>
              <c:idx val="2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B-BA74-7346-A9A7-CAA9307131D1}"/>
                </c:ext>
              </c:extLst>
            </c:dLbl>
            <c:dLbl>
              <c:idx val="2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C-BA74-7346-A9A7-CAA9307131D1}"/>
                </c:ext>
              </c:extLst>
            </c:dLbl>
            <c:dLbl>
              <c:idx val="2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D-BA74-7346-A9A7-CAA9307131D1}"/>
                </c:ext>
              </c:extLst>
            </c:dLbl>
            <c:dLbl>
              <c:idx val="2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E-BA74-7346-A9A7-CAA9307131D1}"/>
                </c:ext>
              </c:extLst>
            </c:dLbl>
            <c:dLbl>
              <c:idx val="2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0F-BA74-7346-A9A7-CAA9307131D1}"/>
                </c:ext>
              </c:extLst>
            </c:dLbl>
            <c:dLbl>
              <c:idx val="2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0-BA74-7346-A9A7-CAA9307131D1}"/>
                </c:ext>
              </c:extLst>
            </c:dLbl>
            <c:dLbl>
              <c:idx val="2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1-BA74-7346-A9A7-CAA9307131D1}"/>
                </c:ext>
              </c:extLst>
            </c:dLbl>
            <c:dLbl>
              <c:idx val="2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2-BA74-7346-A9A7-CAA9307131D1}"/>
                </c:ext>
              </c:extLst>
            </c:dLbl>
            <c:dLbl>
              <c:idx val="2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3-BA74-7346-A9A7-CAA9307131D1}"/>
                </c:ext>
              </c:extLst>
            </c:dLbl>
            <c:dLbl>
              <c:idx val="2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4-BA74-7346-A9A7-CAA9307131D1}"/>
                </c:ext>
              </c:extLst>
            </c:dLbl>
            <c:dLbl>
              <c:idx val="3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5-BA74-7346-A9A7-CAA9307131D1}"/>
                </c:ext>
              </c:extLst>
            </c:dLbl>
            <c:dLbl>
              <c:idx val="3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6-BA74-7346-A9A7-CAA9307131D1}"/>
                </c:ext>
              </c:extLst>
            </c:dLbl>
            <c:dLbl>
              <c:idx val="3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7-BA74-7346-A9A7-CAA9307131D1}"/>
                </c:ext>
              </c:extLst>
            </c:dLbl>
            <c:dLbl>
              <c:idx val="3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8-BA74-7346-A9A7-CAA9307131D1}"/>
                </c:ext>
              </c:extLst>
            </c:dLbl>
            <c:dLbl>
              <c:idx val="3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9-BA74-7346-A9A7-CAA9307131D1}"/>
                </c:ext>
              </c:extLst>
            </c:dLbl>
            <c:dLbl>
              <c:idx val="3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A-BA74-7346-A9A7-CAA9307131D1}"/>
                </c:ext>
              </c:extLst>
            </c:dLbl>
            <c:dLbl>
              <c:idx val="3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B-BA74-7346-A9A7-CAA9307131D1}"/>
                </c:ext>
              </c:extLst>
            </c:dLbl>
            <c:dLbl>
              <c:idx val="3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C-BA74-7346-A9A7-CAA9307131D1}"/>
                </c:ext>
              </c:extLst>
            </c:dLbl>
            <c:dLbl>
              <c:idx val="3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D-BA74-7346-A9A7-CAA9307131D1}"/>
                </c:ext>
              </c:extLst>
            </c:dLbl>
            <c:dLbl>
              <c:idx val="3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E-BA74-7346-A9A7-CAA9307131D1}"/>
                </c:ext>
              </c:extLst>
            </c:dLbl>
            <c:dLbl>
              <c:idx val="4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1F-BA74-7346-A9A7-CAA9307131D1}"/>
                </c:ext>
              </c:extLst>
            </c:dLbl>
            <c:dLbl>
              <c:idx val="4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0-BA74-7346-A9A7-CAA9307131D1}"/>
                </c:ext>
              </c:extLst>
            </c:dLbl>
            <c:dLbl>
              <c:idx val="4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1-BA74-7346-A9A7-CAA9307131D1}"/>
                </c:ext>
              </c:extLst>
            </c:dLbl>
            <c:dLbl>
              <c:idx val="4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2-BA74-7346-A9A7-CAA9307131D1}"/>
                </c:ext>
              </c:extLst>
            </c:dLbl>
            <c:dLbl>
              <c:idx val="4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3-BA74-7346-A9A7-CAA9307131D1}"/>
                </c:ext>
              </c:extLst>
            </c:dLbl>
            <c:dLbl>
              <c:idx val="4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4-BA74-7346-A9A7-CAA9307131D1}"/>
                </c:ext>
              </c:extLst>
            </c:dLbl>
            <c:dLbl>
              <c:idx val="4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5-BA74-7346-A9A7-CAA9307131D1}"/>
                </c:ext>
              </c:extLst>
            </c:dLbl>
            <c:dLbl>
              <c:idx val="4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6-BA74-7346-A9A7-CAA9307131D1}"/>
                </c:ext>
              </c:extLst>
            </c:dLbl>
            <c:dLbl>
              <c:idx val="4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7-BA74-7346-A9A7-CAA9307131D1}"/>
                </c:ext>
              </c:extLst>
            </c:dLbl>
            <c:dLbl>
              <c:idx val="4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8-BA74-7346-A9A7-CAA9307131D1}"/>
                </c:ext>
              </c:extLst>
            </c:dLbl>
            <c:dLbl>
              <c:idx val="5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9-BA74-7346-A9A7-CAA9307131D1}"/>
                </c:ext>
              </c:extLst>
            </c:dLbl>
            <c:dLbl>
              <c:idx val="5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A-BA74-7346-A9A7-CAA9307131D1}"/>
                </c:ext>
              </c:extLst>
            </c:dLbl>
            <c:dLbl>
              <c:idx val="5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B-BA74-7346-A9A7-CAA9307131D1}"/>
                </c:ext>
              </c:extLst>
            </c:dLbl>
            <c:dLbl>
              <c:idx val="5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C-BA74-7346-A9A7-CAA9307131D1}"/>
                </c:ext>
              </c:extLst>
            </c:dLbl>
            <c:dLbl>
              <c:idx val="5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D-BA74-7346-A9A7-CAA9307131D1}"/>
                </c:ext>
              </c:extLst>
            </c:dLbl>
            <c:dLbl>
              <c:idx val="5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E-BA74-7346-A9A7-CAA9307131D1}"/>
                </c:ext>
              </c:extLst>
            </c:dLbl>
            <c:dLbl>
              <c:idx val="5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2F-BA74-7346-A9A7-CAA9307131D1}"/>
                </c:ext>
              </c:extLst>
            </c:dLbl>
            <c:dLbl>
              <c:idx val="5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0-BA74-7346-A9A7-CAA9307131D1}"/>
                </c:ext>
              </c:extLst>
            </c:dLbl>
            <c:dLbl>
              <c:idx val="5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1-BA74-7346-A9A7-CAA9307131D1}"/>
                </c:ext>
              </c:extLst>
            </c:dLbl>
            <c:dLbl>
              <c:idx val="5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2-BA74-7346-A9A7-CAA9307131D1}"/>
                </c:ext>
              </c:extLst>
            </c:dLbl>
            <c:dLbl>
              <c:idx val="6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3-BA74-7346-A9A7-CAA9307131D1}"/>
                </c:ext>
              </c:extLst>
            </c:dLbl>
            <c:dLbl>
              <c:idx val="6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4-BA74-7346-A9A7-CAA9307131D1}"/>
                </c:ext>
              </c:extLst>
            </c:dLbl>
            <c:dLbl>
              <c:idx val="6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5-BA74-7346-A9A7-CAA9307131D1}"/>
                </c:ext>
              </c:extLst>
            </c:dLbl>
            <c:dLbl>
              <c:idx val="6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6-BA74-7346-A9A7-CAA9307131D1}"/>
                </c:ext>
              </c:extLst>
            </c:dLbl>
            <c:dLbl>
              <c:idx val="6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7-BA74-7346-A9A7-CAA9307131D1}"/>
                </c:ext>
              </c:extLst>
            </c:dLbl>
            <c:dLbl>
              <c:idx val="6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8-BA74-7346-A9A7-CAA9307131D1}"/>
                </c:ext>
              </c:extLst>
            </c:dLbl>
            <c:dLbl>
              <c:idx val="6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9-BA74-7346-A9A7-CAA9307131D1}"/>
                </c:ext>
              </c:extLst>
            </c:dLbl>
            <c:dLbl>
              <c:idx val="6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A-BA74-7346-A9A7-CAA9307131D1}"/>
                </c:ext>
              </c:extLst>
            </c:dLbl>
            <c:dLbl>
              <c:idx val="6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B-BA74-7346-A9A7-CAA9307131D1}"/>
                </c:ext>
              </c:extLst>
            </c:dLbl>
            <c:dLbl>
              <c:idx val="6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C-BA74-7346-A9A7-CAA9307131D1}"/>
                </c:ext>
              </c:extLst>
            </c:dLbl>
            <c:dLbl>
              <c:idx val="7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D-BA74-7346-A9A7-CAA9307131D1}"/>
                </c:ext>
              </c:extLst>
            </c:dLbl>
            <c:dLbl>
              <c:idx val="7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E-BA74-7346-A9A7-CAA9307131D1}"/>
                </c:ext>
              </c:extLst>
            </c:dLbl>
            <c:dLbl>
              <c:idx val="7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3F-BA74-7346-A9A7-CAA9307131D1}"/>
                </c:ext>
              </c:extLst>
            </c:dLbl>
            <c:dLbl>
              <c:idx val="7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0-BA74-7346-A9A7-CAA9307131D1}"/>
                </c:ext>
              </c:extLst>
            </c:dLbl>
            <c:dLbl>
              <c:idx val="7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1-BA74-7346-A9A7-CAA9307131D1}"/>
                </c:ext>
              </c:extLst>
            </c:dLbl>
            <c:dLbl>
              <c:idx val="7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2-BA74-7346-A9A7-CAA9307131D1}"/>
                </c:ext>
              </c:extLst>
            </c:dLbl>
            <c:dLbl>
              <c:idx val="7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3-BA74-7346-A9A7-CAA9307131D1}"/>
                </c:ext>
              </c:extLst>
            </c:dLbl>
            <c:dLbl>
              <c:idx val="7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4-BA74-7346-A9A7-CAA9307131D1}"/>
                </c:ext>
              </c:extLst>
            </c:dLbl>
            <c:dLbl>
              <c:idx val="7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5-BA74-7346-A9A7-CAA9307131D1}"/>
                </c:ext>
              </c:extLst>
            </c:dLbl>
            <c:dLbl>
              <c:idx val="7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6-BA74-7346-A9A7-CAA9307131D1}"/>
                </c:ext>
              </c:extLst>
            </c:dLbl>
            <c:dLbl>
              <c:idx val="8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7-BA74-7346-A9A7-CAA9307131D1}"/>
                </c:ext>
              </c:extLst>
            </c:dLbl>
            <c:dLbl>
              <c:idx val="8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8-BA74-7346-A9A7-CAA9307131D1}"/>
                </c:ext>
              </c:extLst>
            </c:dLbl>
            <c:dLbl>
              <c:idx val="8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9-BA74-7346-A9A7-CAA9307131D1}"/>
                </c:ext>
              </c:extLst>
            </c:dLbl>
            <c:dLbl>
              <c:idx val="8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A-BA74-7346-A9A7-CAA9307131D1}"/>
                </c:ext>
              </c:extLst>
            </c:dLbl>
            <c:dLbl>
              <c:idx val="8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B-BA74-7346-A9A7-CAA9307131D1}"/>
                </c:ext>
              </c:extLst>
            </c:dLbl>
            <c:dLbl>
              <c:idx val="8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C-BA74-7346-A9A7-CAA9307131D1}"/>
                </c:ext>
              </c:extLst>
            </c:dLbl>
            <c:dLbl>
              <c:idx val="8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D-BA74-7346-A9A7-CAA9307131D1}"/>
                </c:ext>
              </c:extLst>
            </c:dLbl>
            <c:dLbl>
              <c:idx val="8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E-BA74-7346-A9A7-CAA9307131D1}"/>
                </c:ext>
              </c:extLst>
            </c:dLbl>
            <c:dLbl>
              <c:idx val="8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4F-BA74-7346-A9A7-CAA9307131D1}"/>
                </c:ext>
              </c:extLst>
            </c:dLbl>
            <c:dLbl>
              <c:idx val="8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0-BA74-7346-A9A7-CAA9307131D1}"/>
                </c:ext>
              </c:extLst>
            </c:dLbl>
            <c:dLbl>
              <c:idx val="9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1-BA74-7346-A9A7-CAA9307131D1}"/>
                </c:ext>
              </c:extLst>
            </c:dLbl>
            <c:dLbl>
              <c:idx val="9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2-BA74-7346-A9A7-CAA9307131D1}"/>
                </c:ext>
              </c:extLst>
            </c:dLbl>
            <c:dLbl>
              <c:idx val="9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3-BA74-7346-A9A7-CAA9307131D1}"/>
                </c:ext>
              </c:extLst>
            </c:dLbl>
            <c:dLbl>
              <c:idx val="9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4-BA74-7346-A9A7-CAA9307131D1}"/>
                </c:ext>
              </c:extLst>
            </c:dLbl>
            <c:dLbl>
              <c:idx val="9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5-BA74-7346-A9A7-CAA9307131D1}"/>
                </c:ext>
              </c:extLst>
            </c:dLbl>
            <c:dLbl>
              <c:idx val="9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6-BA74-7346-A9A7-CAA9307131D1}"/>
                </c:ext>
              </c:extLst>
            </c:dLbl>
            <c:dLbl>
              <c:idx val="9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7-BA74-7346-A9A7-CAA9307131D1}"/>
                </c:ext>
              </c:extLst>
            </c:dLbl>
            <c:dLbl>
              <c:idx val="9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8-BA74-7346-A9A7-CAA9307131D1}"/>
                </c:ext>
              </c:extLst>
            </c:dLbl>
            <c:dLbl>
              <c:idx val="9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9-BA74-7346-A9A7-CAA9307131D1}"/>
                </c:ext>
              </c:extLst>
            </c:dLbl>
            <c:dLbl>
              <c:idx val="9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A-BA74-7346-A9A7-CAA9307131D1}"/>
                </c:ext>
              </c:extLst>
            </c:dLbl>
            <c:dLbl>
              <c:idx val="10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B-BA74-7346-A9A7-CAA9307131D1}"/>
                </c:ext>
              </c:extLst>
            </c:dLbl>
            <c:dLbl>
              <c:idx val="10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C-BA74-7346-A9A7-CAA9307131D1}"/>
                </c:ext>
              </c:extLst>
            </c:dLbl>
            <c:dLbl>
              <c:idx val="10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D-BA74-7346-A9A7-CAA9307131D1}"/>
                </c:ext>
              </c:extLst>
            </c:dLbl>
            <c:dLbl>
              <c:idx val="10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E-BA74-7346-A9A7-CAA9307131D1}"/>
                </c:ext>
              </c:extLst>
            </c:dLbl>
            <c:dLbl>
              <c:idx val="10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5F-BA74-7346-A9A7-CAA9307131D1}"/>
                </c:ext>
              </c:extLst>
            </c:dLbl>
            <c:dLbl>
              <c:idx val="10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0-BA74-7346-A9A7-CAA9307131D1}"/>
                </c:ext>
              </c:extLst>
            </c:dLbl>
            <c:dLbl>
              <c:idx val="10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1-BA74-7346-A9A7-CAA9307131D1}"/>
                </c:ext>
              </c:extLst>
            </c:dLbl>
            <c:dLbl>
              <c:idx val="10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2-BA74-7346-A9A7-CAA9307131D1}"/>
                </c:ext>
              </c:extLst>
            </c:dLbl>
            <c:dLbl>
              <c:idx val="10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3-BA74-7346-A9A7-CAA9307131D1}"/>
                </c:ext>
              </c:extLst>
            </c:dLbl>
            <c:dLbl>
              <c:idx val="10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4-BA74-7346-A9A7-CAA9307131D1}"/>
                </c:ext>
              </c:extLst>
            </c:dLbl>
            <c:dLbl>
              <c:idx val="11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5-BA74-7346-A9A7-CAA9307131D1}"/>
                </c:ext>
              </c:extLst>
            </c:dLbl>
            <c:dLbl>
              <c:idx val="11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6-BA74-7346-A9A7-CAA9307131D1}"/>
                </c:ext>
              </c:extLst>
            </c:dLbl>
            <c:dLbl>
              <c:idx val="11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7-BA74-7346-A9A7-CAA9307131D1}"/>
                </c:ext>
              </c:extLst>
            </c:dLbl>
            <c:dLbl>
              <c:idx val="11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8-BA74-7346-A9A7-CAA9307131D1}"/>
                </c:ext>
              </c:extLst>
            </c:dLbl>
            <c:dLbl>
              <c:idx val="11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9-BA74-7346-A9A7-CAA9307131D1}"/>
                </c:ext>
              </c:extLst>
            </c:dLbl>
            <c:dLbl>
              <c:idx val="11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A-BA74-7346-A9A7-CAA9307131D1}"/>
                </c:ext>
              </c:extLst>
            </c:dLbl>
            <c:dLbl>
              <c:idx val="11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B-BA74-7346-A9A7-CAA9307131D1}"/>
                </c:ext>
              </c:extLst>
            </c:dLbl>
            <c:dLbl>
              <c:idx val="11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C-BA74-7346-A9A7-CAA9307131D1}"/>
                </c:ext>
              </c:extLst>
            </c:dLbl>
            <c:dLbl>
              <c:idx val="11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D-BA74-7346-A9A7-CAA9307131D1}"/>
                </c:ext>
              </c:extLst>
            </c:dLbl>
            <c:dLbl>
              <c:idx val="11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E-BA74-7346-A9A7-CAA9307131D1}"/>
                </c:ext>
              </c:extLst>
            </c:dLbl>
            <c:dLbl>
              <c:idx val="12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6F-BA74-7346-A9A7-CAA9307131D1}"/>
                </c:ext>
              </c:extLst>
            </c:dLbl>
            <c:dLbl>
              <c:idx val="12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0-BA74-7346-A9A7-CAA9307131D1}"/>
                </c:ext>
              </c:extLst>
            </c:dLbl>
            <c:dLbl>
              <c:idx val="12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1-BA74-7346-A9A7-CAA9307131D1}"/>
                </c:ext>
              </c:extLst>
            </c:dLbl>
            <c:dLbl>
              <c:idx val="12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2-BA74-7346-A9A7-CAA9307131D1}"/>
                </c:ext>
              </c:extLst>
            </c:dLbl>
            <c:dLbl>
              <c:idx val="12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3-BA74-7346-A9A7-CAA9307131D1}"/>
                </c:ext>
              </c:extLst>
            </c:dLbl>
            <c:dLbl>
              <c:idx val="12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4-BA74-7346-A9A7-CAA9307131D1}"/>
                </c:ext>
              </c:extLst>
            </c:dLbl>
            <c:dLbl>
              <c:idx val="12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5-BA74-7346-A9A7-CAA9307131D1}"/>
                </c:ext>
              </c:extLst>
            </c:dLbl>
            <c:dLbl>
              <c:idx val="12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6-BA74-7346-A9A7-CAA9307131D1}"/>
                </c:ext>
              </c:extLst>
            </c:dLbl>
            <c:dLbl>
              <c:idx val="12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7-BA74-7346-A9A7-CAA9307131D1}"/>
                </c:ext>
              </c:extLst>
            </c:dLbl>
            <c:dLbl>
              <c:idx val="12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8-BA74-7346-A9A7-CAA9307131D1}"/>
                </c:ext>
              </c:extLst>
            </c:dLbl>
            <c:dLbl>
              <c:idx val="13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9-BA74-7346-A9A7-CAA9307131D1}"/>
                </c:ext>
              </c:extLst>
            </c:dLbl>
            <c:dLbl>
              <c:idx val="13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A-BA74-7346-A9A7-CAA9307131D1}"/>
                </c:ext>
              </c:extLst>
            </c:dLbl>
            <c:dLbl>
              <c:idx val="13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B-BA74-7346-A9A7-CAA9307131D1}"/>
                </c:ext>
              </c:extLst>
            </c:dLbl>
            <c:dLbl>
              <c:idx val="13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C-BA74-7346-A9A7-CAA9307131D1}"/>
                </c:ext>
              </c:extLst>
            </c:dLbl>
            <c:dLbl>
              <c:idx val="13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D-BA74-7346-A9A7-CAA9307131D1}"/>
                </c:ext>
              </c:extLst>
            </c:dLbl>
            <c:dLbl>
              <c:idx val="13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E-BA74-7346-A9A7-CAA9307131D1}"/>
                </c:ext>
              </c:extLst>
            </c:dLbl>
            <c:dLbl>
              <c:idx val="13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7F-BA74-7346-A9A7-CAA9307131D1}"/>
                </c:ext>
              </c:extLst>
            </c:dLbl>
            <c:dLbl>
              <c:idx val="13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0-BA74-7346-A9A7-CAA9307131D1}"/>
                </c:ext>
              </c:extLst>
            </c:dLbl>
            <c:dLbl>
              <c:idx val="13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1-BA74-7346-A9A7-CAA9307131D1}"/>
                </c:ext>
              </c:extLst>
            </c:dLbl>
            <c:dLbl>
              <c:idx val="13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2-BA74-7346-A9A7-CAA9307131D1}"/>
                </c:ext>
              </c:extLst>
            </c:dLbl>
            <c:dLbl>
              <c:idx val="14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3-BA74-7346-A9A7-CAA9307131D1}"/>
                </c:ext>
              </c:extLst>
            </c:dLbl>
            <c:dLbl>
              <c:idx val="14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4-BA74-7346-A9A7-CAA9307131D1}"/>
                </c:ext>
              </c:extLst>
            </c:dLbl>
            <c:dLbl>
              <c:idx val="14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5-BA74-7346-A9A7-CAA9307131D1}"/>
                </c:ext>
              </c:extLst>
            </c:dLbl>
            <c:dLbl>
              <c:idx val="14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6-BA74-7346-A9A7-CAA9307131D1}"/>
                </c:ext>
              </c:extLst>
            </c:dLbl>
            <c:dLbl>
              <c:idx val="14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7-BA74-7346-A9A7-CAA9307131D1}"/>
                </c:ext>
              </c:extLst>
            </c:dLbl>
            <c:dLbl>
              <c:idx val="14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8-BA74-7346-A9A7-CAA9307131D1}"/>
                </c:ext>
              </c:extLst>
            </c:dLbl>
            <c:dLbl>
              <c:idx val="14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9-BA74-7346-A9A7-CAA9307131D1}"/>
                </c:ext>
              </c:extLst>
            </c:dLbl>
            <c:dLbl>
              <c:idx val="14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A-BA74-7346-A9A7-CAA9307131D1}"/>
                </c:ext>
              </c:extLst>
            </c:dLbl>
            <c:dLbl>
              <c:idx val="14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B-BA74-7346-A9A7-CAA9307131D1}"/>
                </c:ext>
              </c:extLst>
            </c:dLbl>
            <c:dLbl>
              <c:idx val="14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C-BA74-7346-A9A7-CAA9307131D1}"/>
                </c:ext>
              </c:extLst>
            </c:dLbl>
            <c:spPr>
              <a:noFill/>
              <a:ln>
                <a:noFill/>
              </a:ln>
              <a:effectLst/>
            </c:spPr>
            <c:txPr>
              <a:bodyPr wrap="square" lIns="38100" tIns="19050" rIns="38100" bIns="19050" anchor="ctr">
                <a:spAutoFit/>
              </a:bodyPr>
              <a:lstStyle/>
              <a:p>
                <a:pPr>
                  <a:defRPr sz="900" b="0" i="0">
                    <a:solidFill>
                      <a:schemeClr val="tx1"/>
                    </a:solidFill>
                    <a:latin typeface="Arial Narrow" panose="020B0604020202020204" pitchFamily="34" charset="0"/>
                    <a:cs typeface="Arial Narrow" panose="020B0604020202020204" pitchFamily="34" charset="0"/>
                  </a:defRPr>
                </a:pPr>
                <a:endParaRPr lang="es-CL"/>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('Piper Plot'!$Q$202:$Q$251,'Piper Plot'!$S$202:$S$251,'Piper Plot'!$W$202:$W$251)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xVal>
          <c:yVal>
            <c:numRef>
              <c:f>('Piper Plot'!$R$202:$R$251,'Piper Plot'!$T$202:$T$251,'Piper Plot'!$X$202:$X$251)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yVal>
          <c:smooth val="0"/>
          <c:extLst>
            <c:ext xmlns:c15="http://schemas.microsoft.com/office/drawing/2012/chart" uri="{02D57815-91ED-43cb-92C2-25804820EDAC}">
              <c15:datalabelsRange>
                <c15:f>('Piper Plot'!$P$202:$P$251,'Piper Plot'!$P$202:$P$251,'Piper Plot'!$P$202:$P$251)</c15:f>
                <c15:dlblRangeCache>
                  <c:ptCount val="150"/>
                </c15:dlblRangeCache>
              </c15:datalabelsRange>
            </c:ext>
            <c:ext xmlns:c16="http://schemas.microsoft.com/office/drawing/2014/chart" uri="{C3380CC4-5D6E-409C-BE32-E72D297353CC}">
              <c16:uniqueId val="{000002F6-BA74-7346-A9A7-CAA9307131D1}"/>
            </c:ext>
          </c:extLst>
        </c:ser>
        <c:ser>
          <c:idx val="39"/>
          <c:order val="39"/>
          <c:tx>
            <c:strRef>
              <c:f>'Piper Plot'!$O$152</c:f>
              <c:strCache>
                <c:ptCount val="1"/>
                <c:pt idx="0">
                  <c:v>Names Series 4</c:v>
                </c:pt>
              </c:strCache>
            </c:strRef>
          </c:tx>
          <c:spPr>
            <a:ln>
              <a:noFill/>
            </a:ln>
          </c:spPr>
          <c:marker>
            <c:symbol val="none"/>
          </c:marker>
          <c:dLbls>
            <c:dLbl>
              <c:idx val="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8F-BA74-7346-A9A7-CAA9307131D1}"/>
                </c:ext>
              </c:extLst>
            </c:dLbl>
            <c:dLbl>
              <c:idx val="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0-BA74-7346-A9A7-CAA9307131D1}"/>
                </c:ext>
              </c:extLst>
            </c:dLbl>
            <c:dLbl>
              <c:idx val="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1-BA74-7346-A9A7-CAA9307131D1}"/>
                </c:ext>
              </c:extLst>
            </c:dLbl>
            <c:dLbl>
              <c:idx val="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2-BA74-7346-A9A7-CAA9307131D1}"/>
                </c:ext>
              </c:extLst>
            </c:dLbl>
            <c:dLbl>
              <c:idx val="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3-BA74-7346-A9A7-CAA9307131D1}"/>
                </c:ext>
              </c:extLst>
            </c:dLbl>
            <c:dLbl>
              <c:idx val="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4-BA74-7346-A9A7-CAA9307131D1}"/>
                </c:ext>
              </c:extLst>
            </c:dLbl>
            <c:dLbl>
              <c:idx val="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5-BA74-7346-A9A7-CAA9307131D1}"/>
                </c:ext>
              </c:extLst>
            </c:dLbl>
            <c:dLbl>
              <c:idx val="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6-BA74-7346-A9A7-CAA9307131D1}"/>
                </c:ext>
              </c:extLst>
            </c:dLbl>
            <c:dLbl>
              <c:idx val="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7-BA74-7346-A9A7-CAA9307131D1}"/>
                </c:ext>
              </c:extLst>
            </c:dLbl>
            <c:dLbl>
              <c:idx val="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8-BA74-7346-A9A7-CAA9307131D1}"/>
                </c:ext>
              </c:extLst>
            </c:dLbl>
            <c:dLbl>
              <c:idx val="1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9-BA74-7346-A9A7-CAA9307131D1}"/>
                </c:ext>
              </c:extLst>
            </c:dLbl>
            <c:dLbl>
              <c:idx val="1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A-BA74-7346-A9A7-CAA9307131D1}"/>
                </c:ext>
              </c:extLst>
            </c:dLbl>
            <c:dLbl>
              <c:idx val="1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B-BA74-7346-A9A7-CAA9307131D1}"/>
                </c:ext>
              </c:extLst>
            </c:dLbl>
            <c:dLbl>
              <c:idx val="1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C-BA74-7346-A9A7-CAA9307131D1}"/>
                </c:ext>
              </c:extLst>
            </c:dLbl>
            <c:dLbl>
              <c:idx val="1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D-BA74-7346-A9A7-CAA9307131D1}"/>
                </c:ext>
              </c:extLst>
            </c:dLbl>
            <c:dLbl>
              <c:idx val="1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E-BA74-7346-A9A7-CAA9307131D1}"/>
                </c:ext>
              </c:extLst>
            </c:dLbl>
            <c:dLbl>
              <c:idx val="1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9F-BA74-7346-A9A7-CAA9307131D1}"/>
                </c:ext>
              </c:extLst>
            </c:dLbl>
            <c:dLbl>
              <c:idx val="1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0-BA74-7346-A9A7-CAA9307131D1}"/>
                </c:ext>
              </c:extLst>
            </c:dLbl>
            <c:dLbl>
              <c:idx val="1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1-BA74-7346-A9A7-CAA9307131D1}"/>
                </c:ext>
              </c:extLst>
            </c:dLbl>
            <c:dLbl>
              <c:idx val="1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2-BA74-7346-A9A7-CAA9307131D1}"/>
                </c:ext>
              </c:extLst>
            </c:dLbl>
            <c:dLbl>
              <c:idx val="2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3-BA74-7346-A9A7-CAA9307131D1}"/>
                </c:ext>
              </c:extLst>
            </c:dLbl>
            <c:dLbl>
              <c:idx val="2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4-BA74-7346-A9A7-CAA9307131D1}"/>
                </c:ext>
              </c:extLst>
            </c:dLbl>
            <c:dLbl>
              <c:idx val="2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5-BA74-7346-A9A7-CAA9307131D1}"/>
                </c:ext>
              </c:extLst>
            </c:dLbl>
            <c:dLbl>
              <c:idx val="2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6-BA74-7346-A9A7-CAA9307131D1}"/>
                </c:ext>
              </c:extLst>
            </c:dLbl>
            <c:dLbl>
              <c:idx val="2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7-BA74-7346-A9A7-CAA9307131D1}"/>
                </c:ext>
              </c:extLst>
            </c:dLbl>
            <c:dLbl>
              <c:idx val="2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8-BA74-7346-A9A7-CAA9307131D1}"/>
                </c:ext>
              </c:extLst>
            </c:dLbl>
            <c:dLbl>
              <c:idx val="2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9-BA74-7346-A9A7-CAA9307131D1}"/>
                </c:ext>
              </c:extLst>
            </c:dLbl>
            <c:dLbl>
              <c:idx val="2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A-BA74-7346-A9A7-CAA9307131D1}"/>
                </c:ext>
              </c:extLst>
            </c:dLbl>
            <c:dLbl>
              <c:idx val="2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B-BA74-7346-A9A7-CAA9307131D1}"/>
                </c:ext>
              </c:extLst>
            </c:dLbl>
            <c:dLbl>
              <c:idx val="2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C-BA74-7346-A9A7-CAA9307131D1}"/>
                </c:ext>
              </c:extLst>
            </c:dLbl>
            <c:dLbl>
              <c:idx val="3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D-BA74-7346-A9A7-CAA9307131D1}"/>
                </c:ext>
              </c:extLst>
            </c:dLbl>
            <c:dLbl>
              <c:idx val="3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E-BA74-7346-A9A7-CAA9307131D1}"/>
                </c:ext>
              </c:extLst>
            </c:dLbl>
            <c:dLbl>
              <c:idx val="3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AF-BA74-7346-A9A7-CAA9307131D1}"/>
                </c:ext>
              </c:extLst>
            </c:dLbl>
            <c:dLbl>
              <c:idx val="3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0-BA74-7346-A9A7-CAA9307131D1}"/>
                </c:ext>
              </c:extLst>
            </c:dLbl>
            <c:dLbl>
              <c:idx val="3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1-BA74-7346-A9A7-CAA9307131D1}"/>
                </c:ext>
              </c:extLst>
            </c:dLbl>
            <c:dLbl>
              <c:idx val="3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2-BA74-7346-A9A7-CAA9307131D1}"/>
                </c:ext>
              </c:extLst>
            </c:dLbl>
            <c:dLbl>
              <c:idx val="3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3-BA74-7346-A9A7-CAA9307131D1}"/>
                </c:ext>
              </c:extLst>
            </c:dLbl>
            <c:dLbl>
              <c:idx val="3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4-BA74-7346-A9A7-CAA9307131D1}"/>
                </c:ext>
              </c:extLst>
            </c:dLbl>
            <c:dLbl>
              <c:idx val="3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5-BA74-7346-A9A7-CAA9307131D1}"/>
                </c:ext>
              </c:extLst>
            </c:dLbl>
            <c:dLbl>
              <c:idx val="3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6-BA74-7346-A9A7-CAA9307131D1}"/>
                </c:ext>
              </c:extLst>
            </c:dLbl>
            <c:dLbl>
              <c:idx val="4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7-BA74-7346-A9A7-CAA9307131D1}"/>
                </c:ext>
              </c:extLst>
            </c:dLbl>
            <c:dLbl>
              <c:idx val="4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8-BA74-7346-A9A7-CAA9307131D1}"/>
                </c:ext>
              </c:extLst>
            </c:dLbl>
            <c:dLbl>
              <c:idx val="4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9-BA74-7346-A9A7-CAA9307131D1}"/>
                </c:ext>
              </c:extLst>
            </c:dLbl>
            <c:dLbl>
              <c:idx val="4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A-BA74-7346-A9A7-CAA9307131D1}"/>
                </c:ext>
              </c:extLst>
            </c:dLbl>
            <c:dLbl>
              <c:idx val="4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B-BA74-7346-A9A7-CAA9307131D1}"/>
                </c:ext>
              </c:extLst>
            </c:dLbl>
            <c:dLbl>
              <c:idx val="4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C-BA74-7346-A9A7-CAA9307131D1}"/>
                </c:ext>
              </c:extLst>
            </c:dLbl>
            <c:dLbl>
              <c:idx val="4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D-BA74-7346-A9A7-CAA9307131D1}"/>
                </c:ext>
              </c:extLst>
            </c:dLbl>
            <c:dLbl>
              <c:idx val="4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E-BA74-7346-A9A7-CAA9307131D1}"/>
                </c:ext>
              </c:extLst>
            </c:dLbl>
            <c:dLbl>
              <c:idx val="4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BF-BA74-7346-A9A7-CAA9307131D1}"/>
                </c:ext>
              </c:extLst>
            </c:dLbl>
            <c:dLbl>
              <c:idx val="4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0-BA74-7346-A9A7-CAA9307131D1}"/>
                </c:ext>
              </c:extLst>
            </c:dLbl>
            <c:dLbl>
              <c:idx val="5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1-BA74-7346-A9A7-CAA9307131D1}"/>
                </c:ext>
              </c:extLst>
            </c:dLbl>
            <c:dLbl>
              <c:idx val="5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2-BA74-7346-A9A7-CAA9307131D1}"/>
                </c:ext>
              </c:extLst>
            </c:dLbl>
            <c:dLbl>
              <c:idx val="5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3-BA74-7346-A9A7-CAA9307131D1}"/>
                </c:ext>
              </c:extLst>
            </c:dLbl>
            <c:dLbl>
              <c:idx val="5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4-BA74-7346-A9A7-CAA9307131D1}"/>
                </c:ext>
              </c:extLst>
            </c:dLbl>
            <c:dLbl>
              <c:idx val="5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5-BA74-7346-A9A7-CAA9307131D1}"/>
                </c:ext>
              </c:extLst>
            </c:dLbl>
            <c:dLbl>
              <c:idx val="5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6-BA74-7346-A9A7-CAA9307131D1}"/>
                </c:ext>
              </c:extLst>
            </c:dLbl>
            <c:dLbl>
              <c:idx val="5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7-BA74-7346-A9A7-CAA9307131D1}"/>
                </c:ext>
              </c:extLst>
            </c:dLbl>
            <c:dLbl>
              <c:idx val="5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8-BA74-7346-A9A7-CAA9307131D1}"/>
                </c:ext>
              </c:extLst>
            </c:dLbl>
            <c:dLbl>
              <c:idx val="5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9-BA74-7346-A9A7-CAA9307131D1}"/>
                </c:ext>
              </c:extLst>
            </c:dLbl>
            <c:dLbl>
              <c:idx val="5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A-BA74-7346-A9A7-CAA9307131D1}"/>
                </c:ext>
              </c:extLst>
            </c:dLbl>
            <c:dLbl>
              <c:idx val="6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B-BA74-7346-A9A7-CAA9307131D1}"/>
                </c:ext>
              </c:extLst>
            </c:dLbl>
            <c:dLbl>
              <c:idx val="6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C-BA74-7346-A9A7-CAA9307131D1}"/>
                </c:ext>
              </c:extLst>
            </c:dLbl>
            <c:dLbl>
              <c:idx val="6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D-BA74-7346-A9A7-CAA9307131D1}"/>
                </c:ext>
              </c:extLst>
            </c:dLbl>
            <c:dLbl>
              <c:idx val="6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E-BA74-7346-A9A7-CAA9307131D1}"/>
                </c:ext>
              </c:extLst>
            </c:dLbl>
            <c:dLbl>
              <c:idx val="6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CF-BA74-7346-A9A7-CAA9307131D1}"/>
                </c:ext>
              </c:extLst>
            </c:dLbl>
            <c:dLbl>
              <c:idx val="6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0-BA74-7346-A9A7-CAA9307131D1}"/>
                </c:ext>
              </c:extLst>
            </c:dLbl>
            <c:dLbl>
              <c:idx val="6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1-BA74-7346-A9A7-CAA9307131D1}"/>
                </c:ext>
              </c:extLst>
            </c:dLbl>
            <c:dLbl>
              <c:idx val="6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2-BA74-7346-A9A7-CAA9307131D1}"/>
                </c:ext>
              </c:extLst>
            </c:dLbl>
            <c:dLbl>
              <c:idx val="6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3-BA74-7346-A9A7-CAA9307131D1}"/>
                </c:ext>
              </c:extLst>
            </c:dLbl>
            <c:dLbl>
              <c:idx val="6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4-BA74-7346-A9A7-CAA9307131D1}"/>
                </c:ext>
              </c:extLst>
            </c:dLbl>
            <c:dLbl>
              <c:idx val="7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5-BA74-7346-A9A7-CAA9307131D1}"/>
                </c:ext>
              </c:extLst>
            </c:dLbl>
            <c:dLbl>
              <c:idx val="7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6-BA74-7346-A9A7-CAA9307131D1}"/>
                </c:ext>
              </c:extLst>
            </c:dLbl>
            <c:dLbl>
              <c:idx val="7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7-BA74-7346-A9A7-CAA9307131D1}"/>
                </c:ext>
              </c:extLst>
            </c:dLbl>
            <c:dLbl>
              <c:idx val="7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8-BA74-7346-A9A7-CAA9307131D1}"/>
                </c:ext>
              </c:extLst>
            </c:dLbl>
            <c:dLbl>
              <c:idx val="7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9-BA74-7346-A9A7-CAA9307131D1}"/>
                </c:ext>
              </c:extLst>
            </c:dLbl>
            <c:dLbl>
              <c:idx val="7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A-BA74-7346-A9A7-CAA9307131D1}"/>
                </c:ext>
              </c:extLst>
            </c:dLbl>
            <c:dLbl>
              <c:idx val="7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B-BA74-7346-A9A7-CAA9307131D1}"/>
                </c:ext>
              </c:extLst>
            </c:dLbl>
            <c:dLbl>
              <c:idx val="7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C-BA74-7346-A9A7-CAA9307131D1}"/>
                </c:ext>
              </c:extLst>
            </c:dLbl>
            <c:dLbl>
              <c:idx val="7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D-BA74-7346-A9A7-CAA9307131D1}"/>
                </c:ext>
              </c:extLst>
            </c:dLbl>
            <c:dLbl>
              <c:idx val="7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E-BA74-7346-A9A7-CAA9307131D1}"/>
                </c:ext>
              </c:extLst>
            </c:dLbl>
            <c:dLbl>
              <c:idx val="8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DF-BA74-7346-A9A7-CAA9307131D1}"/>
                </c:ext>
              </c:extLst>
            </c:dLbl>
            <c:dLbl>
              <c:idx val="8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0-BA74-7346-A9A7-CAA9307131D1}"/>
                </c:ext>
              </c:extLst>
            </c:dLbl>
            <c:dLbl>
              <c:idx val="8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1-BA74-7346-A9A7-CAA9307131D1}"/>
                </c:ext>
              </c:extLst>
            </c:dLbl>
            <c:dLbl>
              <c:idx val="8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2-BA74-7346-A9A7-CAA9307131D1}"/>
                </c:ext>
              </c:extLst>
            </c:dLbl>
            <c:dLbl>
              <c:idx val="8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3-BA74-7346-A9A7-CAA9307131D1}"/>
                </c:ext>
              </c:extLst>
            </c:dLbl>
            <c:dLbl>
              <c:idx val="8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4-BA74-7346-A9A7-CAA9307131D1}"/>
                </c:ext>
              </c:extLst>
            </c:dLbl>
            <c:dLbl>
              <c:idx val="8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5-BA74-7346-A9A7-CAA9307131D1}"/>
                </c:ext>
              </c:extLst>
            </c:dLbl>
            <c:dLbl>
              <c:idx val="8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6-BA74-7346-A9A7-CAA9307131D1}"/>
                </c:ext>
              </c:extLst>
            </c:dLbl>
            <c:dLbl>
              <c:idx val="8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7-BA74-7346-A9A7-CAA9307131D1}"/>
                </c:ext>
              </c:extLst>
            </c:dLbl>
            <c:dLbl>
              <c:idx val="8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8-BA74-7346-A9A7-CAA9307131D1}"/>
                </c:ext>
              </c:extLst>
            </c:dLbl>
            <c:dLbl>
              <c:idx val="9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9-BA74-7346-A9A7-CAA9307131D1}"/>
                </c:ext>
              </c:extLst>
            </c:dLbl>
            <c:dLbl>
              <c:idx val="9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A-BA74-7346-A9A7-CAA9307131D1}"/>
                </c:ext>
              </c:extLst>
            </c:dLbl>
            <c:dLbl>
              <c:idx val="9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B-BA74-7346-A9A7-CAA9307131D1}"/>
                </c:ext>
              </c:extLst>
            </c:dLbl>
            <c:dLbl>
              <c:idx val="9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C-BA74-7346-A9A7-CAA9307131D1}"/>
                </c:ext>
              </c:extLst>
            </c:dLbl>
            <c:dLbl>
              <c:idx val="9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D-BA74-7346-A9A7-CAA9307131D1}"/>
                </c:ext>
              </c:extLst>
            </c:dLbl>
            <c:dLbl>
              <c:idx val="9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E-BA74-7346-A9A7-CAA9307131D1}"/>
                </c:ext>
              </c:extLst>
            </c:dLbl>
            <c:dLbl>
              <c:idx val="9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EF-BA74-7346-A9A7-CAA9307131D1}"/>
                </c:ext>
              </c:extLst>
            </c:dLbl>
            <c:dLbl>
              <c:idx val="9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0-BA74-7346-A9A7-CAA9307131D1}"/>
                </c:ext>
              </c:extLst>
            </c:dLbl>
            <c:dLbl>
              <c:idx val="9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1-BA74-7346-A9A7-CAA9307131D1}"/>
                </c:ext>
              </c:extLst>
            </c:dLbl>
            <c:dLbl>
              <c:idx val="9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2-BA74-7346-A9A7-CAA9307131D1}"/>
                </c:ext>
              </c:extLst>
            </c:dLbl>
            <c:dLbl>
              <c:idx val="10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3-BA74-7346-A9A7-CAA9307131D1}"/>
                </c:ext>
              </c:extLst>
            </c:dLbl>
            <c:dLbl>
              <c:idx val="10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4-BA74-7346-A9A7-CAA9307131D1}"/>
                </c:ext>
              </c:extLst>
            </c:dLbl>
            <c:dLbl>
              <c:idx val="10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5-BA74-7346-A9A7-CAA9307131D1}"/>
                </c:ext>
              </c:extLst>
            </c:dLbl>
            <c:dLbl>
              <c:idx val="10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6-BA74-7346-A9A7-CAA9307131D1}"/>
                </c:ext>
              </c:extLst>
            </c:dLbl>
            <c:dLbl>
              <c:idx val="10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7-BA74-7346-A9A7-CAA9307131D1}"/>
                </c:ext>
              </c:extLst>
            </c:dLbl>
            <c:dLbl>
              <c:idx val="10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8-BA74-7346-A9A7-CAA9307131D1}"/>
                </c:ext>
              </c:extLst>
            </c:dLbl>
            <c:dLbl>
              <c:idx val="10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9-BA74-7346-A9A7-CAA9307131D1}"/>
                </c:ext>
              </c:extLst>
            </c:dLbl>
            <c:dLbl>
              <c:idx val="10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A-BA74-7346-A9A7-CAA9307131D1}"/>
                </c:ext>
              </c:extLst>
            </c:dLbl>
            <c:dLbl>
              <c:idx val="10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B-BA74-7346-A9A7-CAA9307131D1}"/>
                </c:ext>
              </c:extLst>
            </c:dLbl>
            <c:dLbl>
              <c:idx val="10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C-BA74-7346-A9A7-CAA9307131D1}"/>
                </c:ext>
              </c:extLst>
            </c:dLbl>
            <c:dLbl>
              <c:idx val="11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D-BA74-7346-A9A7-CAA9307131D1}"/>
                </c:ext>
              </c:extLst>
            </c:dLbl>
            <c:dLbl>
              <c:idx val="11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E-BA74-7346-A9A7-CAA9307131D1}"/>
                </c:ext>
              </c:extLst>
            </c:dLbl>
            <c:dLbl>
              <c:idx val="11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3FF-BA74-7346-A9A7-CAA9307131D1}"/>
                </c:ext>
              </c:extLst>
            </c:dLbl>
            <c:dLbl>
              <c:idx val="11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0-BA74-7346-A9A7-CAA9307131D1}"/>
                </c:ext>
              </c:extLst>
            </c:dLbl>
            <c:dLbl>
              <c:idx val="11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1-BA74-7346-A9A7-CAA9307131D1}"/>
                </c:ext>
              </c:extLst>
            </c:dLbl>
            <c:dLbl>
              <c:idx val="11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2-BA74-7346-A9A7-CAA9307131D1}"/>
                </c:ext>
              </c:extLst>
            </c:dLbl>
            <c:dLbl>
              <c:idx val="11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3-BA74-7346-A9A7-CAA9307131D1}"/>
                </c:ext>
              </c:extLst>
            </c:dLbl>
            <c:dLbl>
              <c:idx val="11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4-BA74-7346-A9A7-CAA9307131D1}"/>
                </c:ext>
              </c:extLst>
            </c:dLbl>
            <c:dLbl>
              <c:idx val="11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5-BA74-7346-A9A7-CAA9307131D1}"/>
                </c:ext>
              </c:extLst>
            </c:dLbl>
            <c:dLbl>
              <c:idx val="11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6-BA74-7346-A9A7-CAA9307131D1}"/>
                </c:ext>
              </c:extLst>
            </c:dLbl>
            <c:dLbl>
              <c:idx val="12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7-BA74-7346-A9A7-CAA9307131D1}"/>
                </c:ext>
              </c:extLst>
            </c:dLbl>
            <c:dLbl>
              <c:idx val="12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8-BA74-7346-A9A7-CAA9307131D1}"/>
                </c:ext>
              </c:extLst>
            </c:dLbl>
            <c:dLbl>
              <c:idx val="12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9-BA74-7346-A9A7-CAA9307131D1}"/>
                </c:ext>
              </c:extLst>
            </c:dLbl>
            <c:dLbl>
              <c:idx val="12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A-BA74-7346-A9A7-CAA9307131D1}"/>
                </c:ext>
              </c:extLst>
            </c:dLbl>
            <c:dLbl>
              <c:idx val="12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B-BA74-7346-A9A7-CAA9307131D1}"/>
                </c:ext>
              </c:extLst>
            </c:dLbl>
            <c:dLbl>
              <c:idx val="12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C-BA74-7346-A9A7-CAA9307131D1}"/>
                </c:ext>
              </c:extLst>
            </c:dLbl>
            <c:dLbl>
              <c:idx val="12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D-BA74-7346-A9A7-CAA9307131D1}"/>
                </c:ext>
              </c:extLst>
            </c:dLbl>
            <c:dLbl>
              <c:idx val="12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E-BA74-7346-A9A7-CAA9307131D1}"/>
                </c:ext>
              </c:extLst>
            </c:dLbl>
            <c:dLbl>
              <c:idx val="12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0F-BA74-7346-A9A7-CAA9307131D1}"/>
                </c:ext>
              </c:extLst>
            </c:dLbl>
            <c:dLbl>
              <c:idx val="12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0-BA74-7346-A9A7-CAA9307131D1}"/>
                </c:ext>
              </c:extLst>
            </c:dLbl>
            <c:dLbl>
              <c:idx val="13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1-BA74-7346-A9A7-CAA9307131D1}"/>
                </c:ext>
              </c:extLst>
            </c:dLbl>
            <c:dLbl>
              <c:idx val="13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2-BA74-7346-A9A7-CAA9307131D1}"/>
                </c:ext>
              </c:extLst>
            </c:dLbl>
            <c:dLbl>
              <c:idx val="13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3-BA74-7346-A9A7-CAA9307131D1}"/>
                </c:ext>
              </c:extLst>
            </c:dLbl>
            <c:dLbl>
              <c:idx val="13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4-BA74-7346-A9A7-CAA9307131D1}"/>
                </c:ext>
              </c:extLst>
            </c:dLbl>
            <c:dLbl>
              <c:idx val="13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5-BA74-7346-A9A7-CAA9307131D1}"/>
                </c:ext>
              </c:extLst>
            </c:dLbl>
            <c:dLbl>
              <c:idx val="13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6-BA74-7346-A9A7-CAA9307131D1}"/>
                </c:ext>
              </c:extLst>
            </c:dLbl>
            <c:dLbl>
              <c:idx val="13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7-BA74-7346-A9A7-CAA9307131D1}"/>
                </c:ext>
              </c:extLst>
            </c:dLbl>
            <c:dLbl>
              <c:idx val="13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8-BA74-7346-A9A7-CAA9307131D1}"/>
                </c:ext>
              </c:extLst>
            </c:dLbl>
            <c:dLbl>
              <c:idx val="13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9-BA74-7346-A9A7-CAA9307131D1}"/>
                </c:ext>
              </c:extLst>
            </c:dLbl>
            <c:dLbl>
              <c:idx val="13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A-BA74-7346-A9A7-CAA9307131D1}"/>
                </c:ext>
              </c:extLst>
            </c:dLbl>
            <c:dLbl>
              <c:idx val="14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B-BA74-7346-A9A7-CAA9307131D1}"/>
                </c:ext>
              </c:extLst>
            </c:dLbl>
            <c:dLbl>
              <c:idx val="14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C-BA74-7346-A9A7-CAA9307131D1}"/>
                </c:ext>
              </c:extLst>
            </c:dLbl>
            <c:dLbl>
              <c:idx val="14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D-BA74-7346-A9A7-CAA9307131D1}"/>
                </c:ext>
              </c:extLst>
            </c:dLbl>
            <c:dLbl>
              <c:idx val="14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E-BA74-7346-A9A7-CAA9307131D1}"/>
                </c:ext>
              </c:extLst>
            </c:dLbl>
            <c:dLbl>
              <c:idx val="14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1F-BA74-7346-A9A7-CAA9307131D1}"/>
                </c:ext>
              </c:extLst>
            </c:dLbl>
            <c:dLbl>
              <c:idx val="14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0-BA74-7346-A9A7-CAA9307131D1}"/>
                </c:ext>
              </c:extLst>
            </c:dLbl>
            <c:dLbl>
              <c:idx val="14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1-BA74-7346-A9A7-CAA9307131D1}"/>
                </c:ext>
              </c:extLst>
            </c:dLbl>
            <c:dLbl>
              <c:idx val="14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2-BA74-7346-A9A7-CAA9307131D1}"/>
                </c:ext>
              </c:extLst>
            </c:dLbl>
            <c:dLbl>
              <c:idx val="14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3-BA74-7346-A9A7-CAA9307131D1}"/>
                </c:ext>
              </c:extLst>
            </c:dLbl>
            <c:dLbl>
              <c:idx val="14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4-BA74-7346-A9A7-CAA9307131D1}"/>
                </c:ext>
              </c:extLst>
            </c:dLbl>
            <c:spPr>
              <a:noFill/>
              <a:ln>
                <a:noFill/>
              </a:ln>
              <a:effectLst/>
            </c:spPr>
            <c:txPr>
              <a:bodyPr wrap="square" lIns="38100" tIns="19050" rIns="38100" bIns="19050" anchor="ctr">
                <a:spAutoFit/>
              </a:bodyPr>
              <a:lstStyle/>
              <a:p>
                <a:pPr>
                  <a:defRPr sz="900" b="0" i="0">
                    <a:solidFill>
                      <a:schemeClr val="tx1">
                        <a:lumMod val="65000"/>
                        <a:lumOff val="35000"/>
                      </a:schemeClr>
                    </a:solidFill>
                    <a:latin typeface="Arial Narrow" panose="020B0604020202020204" pitchFamily="34" charset="0"/>
                    <a:cs typeface="Arial Narrow" panose="020B0604020202020204" pitchFamily="34" charset="0"/>
                  </a:defRPr>
                </a:pPr>
                <a:endParaRPr lang="es-CL"/>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('Piper Plot'!$Q$152:$Q$201,'Piper Plot'!$S$152:$S$201,'Piper Plot'!$W$152:$W$201)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xVal>
          <c:yVal>
            <c:numRef>
              <c:f>('Piper Plot'!$R$152:$R$201,'Piper Plot'!$T$152:$T$201,'Piper Plot'!$X$152:$X$201)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yVal>
          <c:smooth val="0"/>
          <c:extLst>
            <c:ext xmlns:c15="http://schemas.microsoft.com/office/drawing/2012/chart" uri="{02D57815-91ED-43cb-92C2-25804820EDAC}">
              <c15:datalabelsRange>
                <c15:f>('Piper Plot'!$P$152:$P$201,'Piper Plot'!$P$152:$P$201,'Piper Plot'!$P$152:$P$201)</c15:f>
                <c15:dlblRangeCache>
                  <c:ptCount val="150"/>
                </c15:dlblRangeCache>
              </c15:datalabelsRange>
            </c:ext>
            <c:ext xmlns:c16="http://schemas.microsoft.com/office/drawing/2014/chart" uri="{C3380CC4-5D6E-409C-BE32-E72D297353CC}">
              <c16:uniqueId val="{0000038E-BA74-7346-A9A7-CAA9307131D1}"/>
            </c:ext>
          </c:extLst>
        </c:ser>
        <c:ser>
          <c:idx val="38"/>
          <c:order val="40"/>
          <c:tx>
            <c:strRef>
              <c:f>'Piper Plot'!$O$102</c:f>
              <c:strCache>
                <c:ptCount val="1"/>
                <c:pt idx="0">
                  <c:v>Names Series 3</c:v>
                </c:pt>
              </c:strCache>
            </c:strRef>
          </c:tx>
          <c:spPr>
            <a:ln>
              <a:noFill/>
            </a:ln>
          </c:spPr>
          <c:marker>
            <c:symbol val="none"/>
          </c:marker>
          <c:dLbls>
            <c:dLbl>
              <c:idx val="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6-BA74-7346-A9A7-CAA9307131D1}"/>
                </c:ext>
              </c:extLst>
            </c:dLbl>
            <c:dLbl>
              <c:idx val="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7-BA74-7346-A9A7-CAA9307131D1}"/>
                </c:ext>
              </c:extLst>
            </c:dLbl>
            <c:dLbl>
              <c:idx val="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8-BA74-7346-A9A7-CAA9307131D1}"/>
                </c:ext>
              </c:extLst>
            </c:dLbl>
            <c:dLbl>
              <c:idx val="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9-BA74-7346-A9A7-CAA9307131D1}"/>
                </c:ext>
              </c:extLst>
            </c:dLbl>
            <c:dLbl>
              <c:idx val="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A-BA74-7346-A9A7-CAA9307131D1}"/>
                </c:ext>
              </c:extLst>
            </c:dLbl>
            <c:dLbl>
              <c:idx val="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B-BA74-7346-A9A7-CAA9307131D1}"/>
                </c:ext>
              </c:extLst>
            </c:dLbl>
            <c:dLbl>
              <c:idx val="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C-BA74-7346-A9A7-CAA9307131D1}"/>
                </c:ext>
              </c:extLst>
            </c:dLbl>
            <c:dLbl>
              <c:idx val="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D-BA74-7346-A9A7-CAA9307131D1}"/>
                </c:ext>
              </c:extLst>
            </c:dLbl>
            <c:dLbl>
              <c:idx val="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E-BA74-7346-A9A7-CAA9307131D1}"/>
                </c:ext>
              </c:extLst>
            </c:dLbl>
            <c:dLbl>
              <c:idx val="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2F-BA74-7346-A9A7-CAA9307131D1}"/>
                </c:ext>
              </c:extLst>
            </c:dLbl>
            <c:dLbl>
              <c:idx val="1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0-BA74-7346-A9A7-CAA9307131D1}"/>
                </c:ext>
              </c:extLst>
            </c:dLbl>
            <c:dLbl>
              <c:idx val="1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1-BA74-7346-A9A7-CAA9307131D1}"/>
                </c:ext>
              </c:extLst>
            </c:dLbl>
            <c:dLbl>
              <c:idx val="1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2-BA74-7346-A9A7-CAA9307131D1}"/>
                </c:ext>
              </c:extLst>
            </c:dLbl>
            <c:dLbl>
              <c:idx val="1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3-BA74-7346-A9A7-CAA9307131D1}"/>
                </c:ext>
              </c:extLst>
            </c:dLbl>
            <c:dLbl>
              <c:idx val="1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4-BA74-7346-A9A7-CAA9307131D1}"/>
                </c:ext>
              </c:extLst>
            </c:dLbl>
            <c:dLbl>
              <c:idx val="1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5-BA74-7346-A9A7-CAA9307131D1}"/>
                </c:ext>
              </c:extLst>
            </c:dLbl>
            <c:dLbl>
              <c:idx val="1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6-BA74-7346-A9A7-CAA9307131D1}"/>
                </c:ext>
              </c:extLst>
            </c:dLbl>
            <c:dLbl>
              <c:idx val="1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7-BA74-7346-A9A7-CAA9307131D1}"/>
                </c:ext>
              </c:extLst>
            </c:dLbl>
            <c:dLbl>
              <c:idx val="1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8-BA74-7346-A9A7-CAA9307131D1}"/>
                </c:ext>
              </c:extLst>
            </c:dLbl>
            <c:dLbl>
              <c:idx val="1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9-BA74-7346-A9A7-CAA9307131D1}"/>
                </c:ext>
              </c:extLst>
            </c:dLbl>
            <c:dLbl>
              <c:idx val="2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A-BA74-7346-A9A7-CAA9307131D1}"/>
                </c:ext>
              </c:extLst>
            </c:dLbl>
            <c:dLbl>
              <c:idx val="2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B-BA74-7346-A9A7-CAA9307131D1}"/>
                </c:ext>
              </c:extLst>
            </c:dLbl>
            <c:dLbl>
              <c:idx val="2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C-BA74-7346-A9A7-CAA9307131D1}"/>
                </c:ext>
              </c:extLst>
            </c:dLbl>
            <c:dLbl>
              <c:idx val="2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D-BA74-7346-A9A7-CAA9307131D1}"/>
                </c:ext>
              </c:extLst>
            </c:dLbl>
            <c:dLbl>
              <c:idx val="2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E-BA74-7346-A9A7-CAA9307131D1}"/>
                </c:ext>
              </c:extLst>
            </c:dLbl>
            <c:dLbl>
              <c:idx val="2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3F-BA74-7346-A9A7-CAA9307131D1}"/>
                </c:ext>
              </c:extLst>
            </c:dLbl>
            <c:dLbl>
              <c:idx val="2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0-BA74-7346-A9A7-CAA9307131D1}"/>
                </c:ext>
              </c:extLst>
            </c:dLbl>
            <c:dLbl>
              <c:idx val="2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1-BA74-7346-A9A7-CAA9307131D1}"/>
                </c:ext>
              </c:extLst>
            </c:dLbl>
            <c:dLbl>
              <c:idx val="2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2-BA74-7346-A9A7-CAA9307131D1}"/>
                </c:ext>
              </c:extLst>
            </c:dLbl>
            <c:dLbl>
              <c:idx val="2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3-BA74-7346-A9A7-CAA9307131D1}"/>
                </c:ext>
              </c:extLst>
            </c:dLbl>
            <c:dLbl>
              <c:idx val="3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4-BA74-7346-A9A7-CAA9307131D1}"/>
                </c:ext>
              </c:extLst>
            </c:dLbl>
            <c:dLbl>
              <c:idx val="3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5-BA74-7346-A9A7-CAA9307131D1}"/>
                </c:ext>
              </c:extLst>
            </c:dLbl>
            <c:dLbl>
              <c:idx val="3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6-BA74-7346-A9A7-CAA9307131D1}"/>
                </c:ext>
              </c:extLst>
            </c:dLbl>
            <c:dLbl>
              <c:idx val="3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7-BA74-7346-A9A7-CAA9307131D1}"/>
                </c:ext>
              </c:extLst>
            </c:dLbl>
            <c:dLbl>
              <c:idx val="3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8-BA74-7346-A9A7-CAA9307131D1}"/>
                </c:ext>
              </c:extLst>
            </c:dLbl>
            <c:dLbl>
              <c:idx val="3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9-BA74-7346-A9A7-CAA9307131D1}"/>
                </c:ext>
              </c:extLst>
            </c:dLbl>
            <c:dLbl>
              <c:idx val="3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A-BA74-7346-A9A7-CAA9307131D1}"/>
                </c:ext>
              </c:extLst>
            </c:dLbl>
            <c:dLbl>
              <c:idx val="3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B-BA74-7346-A9A7-CAA9307131D1}"/>
                </c:ext>
              </c:extLst>
            </c:dLbl>
            <c:dLbl>
              <c:idx val="3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C-BA74-7346-A9A7-CAA9307131D1}"/>
                </c:ext>
              </c:extLst>
            </c:dLbl>
            <c:dLbl>
              <c:idx val="3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D-BA74-7346-A9A7-CAA9307131D1}"/>
                </c:ext>
              </c:extLst>
            </c:dLbl>
            <c:dLbl>
              <c:idx val="4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E-BA74-7346-A9A7-CAA9307131D1}"/>
                </c:ext>
              </c:extLst>
            </c:dLbl>
            <c:dLbl>
              <c:idx val="4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4F-BA74-7346-A9A7-CAA9307131D1}"/>
                </c:ext>
              </c:extLst>
            </c:dLbl>
            <c:dLbl>
              <c:idx val="4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0-BA74-7346-A9A7-CAA9307131D1}"/>
                </c:ext>
              </c:extLst>
            </c:dLbl>
            <c:dLbl>
              <c:idx val="4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1-BA74-7346-A9A7-CAA9307131D1}"/>
                </c:ext>
              </c:extLst>
            </c:dLbl>
            <c:dLbl>
              <c:idx val="4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2-BA74-7346-A9A7-CAA9307131D1}"/>
                </c:ext>
              </c:extLst>
            </c:dLbl>
            <c:dLbl>
              <c:idx val="4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3-BA74-7346-A9A7-CAA9307131D1}"/>
                </c:ext>
              </c:extLst>
            </c:dLbl>
            <c:dLbl>
              <c:idx val="4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4-BA74-7346-A9A7-CAA9307131D1}"/>
                </c:ext>
              </c:extLst>
            </c:dLbl>
            <c:dLbl>
              <c:idx val="4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5-BA74-7346-A9A7-CAA9307131D1}"/>
                </c:ext>
              </c:extLst>
            </c:dLbl>
            <c:dLbl>
              <c:idx val="4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6-BA74-7346-A9A7-CAA9307131D1}"/>
                </c:ext>
              </c:extLst>
            </c:dLbl>
            <c:dLbl>
              <c:idx val="4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7-BA74-7346-A9A7-CAA9307131D1}"/>
                </c:ext>
              </c:extLst>
            </c:dLbl>
            <c:dLbl>
              <c:idx val="5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8-BA74-7346-A9A7-CAA9307131D1}"/>
                </c:ext>
              </c:extLst>
            </c:dLbl>
            <c:dLbl>
              <c:idx val="5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9-BA74-7346-A9A7-CAA9307131D1}"/>
                </c:ext>
              </c:extLst>
            </c:dLbl>
            <c:dLbl>
              <c:idx val="5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A-BA74-7346-A9A7-CAA9307131D1}"/>
                </c:ext>
              </c:extLst>
            </c:dLbl>
            <c:dLbl>
              <c:idx val="5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B-BA74-7346-A9A7-CAA9307131D1}"/>
                </c:ext>
              </c:extLst>
            </c:dLbl>
            <c:dLbl>
              <c:idx val="5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C-BA74-7346-A9A7-CAA9307131D1}"/>
                </c:ext>
              </c:extLst>
            </c:dLbl>
            <c:dLbl>
              <c:idx val="5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D-BA74-7346-A9A7-CAA9307131D1}"/>
                </c:ext>
              </c:extLst>
            </c:dLbl>
            <c:dLbl>
              <c:idx val="5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E-BA74-7346-A9A7-CAA9307131D1}"/>
                </c:ext>
              </c:extLst>
            </c:dLbl>
            <c:dLbl>
              <c:idx val="5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5F-BA74-7346-A9A7-CAA9307131D1}"/>
                </c:ext>
              </c:extLst>
            </c:dLbl>
            <c:dLbl>
              <c:idx val="5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0-BA74-7346-A9A7-CAA9307131D1}"/>
                </c:ext>
              </c:extLst>
            </c:dLbl>
            <c:dLbl>
              <c:idx val="5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1-BA74-7346-A9A7-CAA9307131D1}"/>
                </c:ext>
              </c:extLst>
            </c:dLbl>
            <c:dLbl>
              <c:idx val="6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2-BA74-7346-A9A7-CAA9307131D1}"/>
                </c:ext>
              </c:extLst>
            </c:dLbl>
            <c:dLbl>
              <c:idx val="6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3-BA74-7346-A9A7-CAA9307131D1}"/>
                </c:ext>
              </c:extLst>
            </c:dLbl>
            <c:dLbl>
              <c:idx val="6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4-BA74-7346-A9A7-CAA9307131D1}"/>
                </c:ext>
              </c:extLst>
            </c:dLbl>
            <c:dLbl>
              <c:idx val="6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5-BA74-7346-A9A7-CAA9307131D1}"/>
                </c:ext>
              </c:extLst>
            </c:dLbl>
            <c:dLbl>
              <c:idx val="6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6-BA74-7346-A9A7-CAA9307131D1}"/>
                </c:ext>
              </c:extLst>
            </c:dLbl>
            <c:dLbl>
              <c:idx val="6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7-BA74-7346-A9A7-CAA9307131D1}"/>
                </c:ext>
              </c:extLst>
            </c:dLbl>
            <c:dLbl>
              <c:idx val="6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8-BA74-7346-A9A7-CAA9307131D1}"/>
                </c:ext>
              </c:extLst>
            </c:dLbl>
            <c:dLbl>
              <c:idx val="6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9-BA74-7346-A9A7-CAA9307131D1}"/>
                </c:ext>
              </c:extLst>
            </c:dLbl>
            <c:dLbl>
              <c:idx val="6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A-BA74-7346-A9A7-CAA9307131D1}"/>
                </c:ext>
              </c:extLst>
            </c:dLbl>
            <c:dLbl>
              <c:idx val="6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B-BA74-7346-A9A7-CAA9307131D1}"/>
                </c:ext>
              </c:extLst>
            </c:dLbl>
            <c:dLbl>
              <c:idx val="7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C-BA74-7346-A9A7-CAA9307131D1}"/>
                </c:ext>
              </c:extLst>
            </c:dLbl>
            <c:dLbl>
              <c:idx val="7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D-BA74-7346-A9A7-CAA9307131D1}"/>
                </c:ext>
              </c:extLst>
            </c:dLbl>
            <c:dLbl>
              <c:idx val="7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E-BA74-7346-A9A7-CAA9307131D1}"/>
                </c:ext>
              </c:extLst>
            </c:dLbl>
            <c:dLbl>
              <c:idx val="7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6F-BA74-7346-A9A7-CAA9307131D1}"/>
                </c:ext>
              </c:extLst>
            </c:dLbl>
            <c:dLbl>
              <c:idx val="7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0-BA74-7346-A9A7-CAA9307131D1}"/>
                </c:ext>
              </c:extLst>
            </c:dLbl>
            <c:dLbl>
              <c:idx val="7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1-BA74-7346-A9A7-CAA9307131D1}"/>
                </c:ext>
              </c:extLst>
            </c:dLbl>
            <c:dLbl>
              <c:idx val="7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2-BA74-7346-A9A7-CAA9307131D1}"/>
                </c:ext>
              </c:extLst>
            </c:dLbl>
            <c:dLbl>
              <c:idx val="7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3-BA74-7346-A9A7-CAA9307131D1}"/>
                </c:ext>
              </c:extLst>
            </c:dLbl>
            <c:dLbl>
              <c:idx val="7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4-BA74-7346-A9A7-CAA9307131D1}"/>
                </c:ext>
              </c:extLst>
            </c:dLbl>
            <c:dLbl>
              <c:idx val="7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5-BA74-7346-A9A7-CAA9307131D1}"/>
                </c:ext>
              </c:extLst>
            </c:dLbl>
            <c:dLbl>
              <c:idx val="8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6-BA74-7346-A9A7-CAA9307131D1}"/>
                </c:ext>
              </c:extLst>
            </c:dLbl>
            <c:dLbl>
              <c:idx val="8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7-BA74-7346-A9A7-CAA9307131D1}"/>
                </c:ext>
              </c:extLst>
            </c:dLbl>
            <c:dLbl>
              <c:idx val="8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8-BA74-7346-A9A7-CAA9307131D1}"/>
                </c:ext>
              </c:extLst>
            </c:dLbl>
            <c:dLbl>
              <c:idx val="8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9-BA74-7346-A9A7-CAA9307131D1}"/>
                </c:ext>
              </c:extLst>
            </c:dLbl>
            <c:dLbl>
              <c:idx val="8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A-BA74-7346-A9A7-CAA9307131D1}"/>
                </c:ext>
              </c:extLst>
            </c:dLbl>
            <c:dLbl>
              <c:idx val="8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B-BA74-7346-A9A7-CAA9307131D1}"/>
                </c:ext>
              </c:extLst>
            </c:dLbl>
            <c:dLbl>
              <c:idx val="8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C-BA74-7346-A9A7-CAA9307131D1}"/>
                </c:ext>
              </c:extLst>
            </c:dLbl>
            <c:dLbl>
              <c:idx val="8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D-BA74-7346-A9A7-CAA9307131D1}"/>
                </c:ext>
              </c:extLst>
            </c:dLbl>
            <c:dLbl>
              <c:idx val="8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E-BA74-7346-A9A7-CAA9307131D1}"/>
                </c:ext>
              </c:extLst>
            </c:dLbl>
            <c:dLbl>
              <c:idx val="8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7F-BA74-7346-A9A7-CAA9307131D1}"/>
                </c:ext>
              </c:extLst>
            </c:dLbl>
            <c:dLbl>
              <c:idx val="9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0-BA74-7346-A9A7-CAA9307131D1}"/>
                </c:ext>
              </c:extLst>
            </c:dLbl>
            <c:dLbl>
              <c:idx val="9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1-BA74-7346-A9A7-CAA9307131D1}"/>
                </c:ext>
              </c:extLst>
            </c:dLbl>
            <c:dLbl>
              <c:idx val="9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2-BA74-7346-A9A7-CAA9307131D1}"/>
                </c:ext>
              </c:extLst>
            </c:dLbl>
            <c:dLbl>
              <c:idx val="9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3-BA74-7346-A9A7-CAA9307131D1}"/>
                </c:ext>
              </c:extLst>
            </c:dLbl>
            <c:dLbl>
              <c:idx val="9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4-BA74-7346-A9A7-CAA9307131D1}"/>
                </c:ext>
              </c:extLst>
            </c:dLbl>
            <c:dLbl>
              <c:idx val="9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5-BA74-7346-A9A7-CAA9307131D1}"/>
                </c:ext>
              </c:extLst>
            </c:dLbl>
            <c:dLbl>
              <c:idx val="9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6-BA74-7346-A9A7-CAA9307131D1}"/>
                </c:ext>
              </c:extLst>
            </c:dLbl>
            <c:dLbl>
              <c:idx val="9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7-BA74-7346-A9A7-CAA9307131D1}"/>
                </c:ext>
              </c:extLst>
            </c:dLbl>
            <c:dLbl>
              <c:idx val="9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8-BA74-7346-A9A7-CAA9307131D1}"/>
                </c:ext>
              </c:extLst>
            </c:dLbl>
            <c:dLbl>
              <c:idx val="9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9-BA74-7346-A9A7-CAA9307131D1}"/>
                </c:ext>
              </c:extLst>
            </c:dLbl>
            <c:dLbl>
              <c:idx val="10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A-BA74-7346-A9A7-CAA9307131D1}"/>
                </c:ext>
              </c:extLst>
            </c:dLbl>
            <c:dLbl>
              <c:idx val="10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B-BA74-7346-A9A7-CAA9307131D1}"/>
                </c:ext>
              </c:extLst>
            </c:dLbl>
            <c:dLbl>
              <c:idx val="10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C-BA74-7346-A9A7-CAA9307131D1}"/>
                </c:ext>
              </c:extLst>
            </c:dLbl>
            <c:dLbl>
              <c:idx val="10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D-BA74-7346-A9A7-CAA9307131D1}"/>
                </c:ext>
              </c:extLst>
            </c:dLbl>
            <c:dLbl>
              <c:idx val="10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E-BA74-7346-A9A7-CAA9307131D1}"/>
                </c:ext>
              </c:extLst>
            </c:dLbl>
            <c:dLbl>
              <c:idx val="10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8F-BA74-7346-A9A7-CAA9307131D1}"/>
                </c:ext>
              </c:extLst>
            </c:dLbl>
            <c:dLbl>
              <c:idx val="10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0-BA74-7346-A9A7-CAA9307131D1}"/>
                </c:ext>
              </c:extLst>
            </c:dLbl>
            <c:dLbl>
              <c:idx val="10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1-BA74-7346-A9A7-CAA9307131D1}"/>
                </c:ext>
              </c:extLst>
            </c:dLbl>
            <c:dLbl>
              <c:idx val="10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2-BA74-7346-A9A7-CAA9307131D1}"/>
                </c:ext>
              </c:extLst>
            </c:dLbl>
            <c:dLbl>
              <c:idx val="10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3-BA74-7346-A9A7-CAA9307131D1}"/>
                </c:ext>
              </c:extLst>
            </c:dLbl>
            <c:dLbl>
              <c:idx val="11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4-BA74-7346-A9A7-CAA9307131D1}"/>
                </c:ext>
              </c:extLst>
            </c:dLbl>
            <c:dLbl>
              <c:idx val="11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5-BA74-7346-A9A7-CAA9307131D1}"/>
                </c:ext>
              </c:extLst>
            </c:dLbl>
            <c:dLbl>
              <c:idx val="11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6-BA74-7346-A9A7-CAA9307131D1}"/>
                </c:ext>
              </c:extLst>
            </c:dLbl>
            <c:dLbl>
              <c:idx val="11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7-BA74-7346-A9A7-CAA9307131D1}"/>
                </c:ext>
              </c:extLst>
            </c:dLbl>
            <c:dLbl>
              <c:idx val="11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8-BA74-7346-A9A7-CAA9307131D1}"/>
                </c:ext>
              </c:extLst>
            </c:dLbl>
            <c:dLbl>
              <c:idx val="11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9-BA74-7346-A9A7-CAA9307131D1}"/>
                </c:ext>
              </c:extLst>
            </c:dLbl>
            <c:dLbl>
              <c:idx val="11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A-BA74-7346-A9A7-CAA9307131D1}"/>
                </c:ext>
              </c:extLst>
            </c:dLbl>
            <c:dLbl>
              <c:idx val="11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B-BA74-7346-A9A7-CAA9307131D1}"/>
                </c:ext>
              </c:extLst>
            </c:dLbl>
            <c:dLbl>
              <c:idx val="11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C-BA74-7346-A9A7-CAA9307131D1}"/>
                </c:ext>
              </c:extLst>
            </c:dLbl>
            <c:dLbl>
              <c:idx val="11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D-BA74-7346-A9A7-CAA9307131D1}"/>
                </c:ext>
              </c:extLst>
            </c:dLbl>
            <c:dLbl>
              <c:idx val="12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E-BA74-7346-A9A7-CAA9307131D1}"/>
                </c:ext>
              </c:extLst>
            </c:dLbl>
            <c:dLbl>
              <c:idx val="12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9F-BA74-7346-A9A7-CAA9307131D1}"/>
                </c:ext>
              </c:extLst>
            </c:dLbl>
            <c:dLbl>
              <c:idx val="12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0-BA74-7346-A9A7-CAA9307131D1}"/>
                </c:ext>
              </c:extLst>
            </c:dLbl>
            <c:dLbl>
              <c:idx val="12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1-BA74-7346-A9A7-CAA9307131D1}"/>
                </c:ext>
              </c:extLst>
            </c:dLbl>
            <c:dLbl>
              <c:idx val="12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2-BA74-7346-A9A7-CAA9307131D1}"/>
                </c:ext>
              </c:extLst>
            </c:dLbl>
            <c:dLbl>
              <c:idx val="12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3-BA74-7346-A9A7-CAA9307131D1}"/>
                </c:ext>
              </c:extLst>
            </c:dLbl>
            <c:dLbl>
              <c:idx val="12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4-BA74-7346-A9A7-CAA9307131D1}"/>
                </c:ext>
              </c:extLst>
            </c:dLbl>
            <c:dLbl>
              <c:idx val="12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5-BA74-7346-A9A7-CAA9307131D1}"/>
                </c:ext>
              </c:extLst>
            </c:dLbl>
            <c:dLbl>
              <c:idx val="12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6-BA74-7346-A9A7-CAA9307131D1}"/>
                </c:ext>
              </c:extLst>
            </c:dLbl>
            <c:dLbl>
              <c:idx val="12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7-BA74-7346-A9A7-CAA9307131D1}"/>
                </c:ext>
              </c:extLst>
            </c:dLbl>
            <c:dLbl>
              <c:idx val="13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8-BA74-7346-A9A7-CAA9307131D1}"/>
                </c:ext>
              </c:extLst>
            </c:dLbl>
            <c:dLbl>
              <c:idx val="13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9-BA74-7346-A9A7-CAA9307131D1}"/>
                </c:ext>
              </c:extLst>
            </c:dLbl>
            <c:dLbl>
              <c:idx val="13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A-BA74-7346-A9A7-CAA9307131D1}"/>
                </c:ext>
              </c:extLst>
            </c:dLbl>
            <c:dLbl>
              <c:idx val="13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B-BA74-7346-A9A7-CAA9307131D1}"/>
                </c:ext>
              </c:extLst>
            </c:dLbl>
            <c:dLbl>
              <c:idx val="13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C-BA74-7346-A9A7-CAA9307131D1}"/>
                </c:ext>
              </c:extLst>
            </c:dLbl>
            <c:dLbl>
              <c:idx val="13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D-BA74-7346-A9A7-CAA9307131D1}"/>
                </c:ext>
              </c:extLst>
            </c:dLbl>
            <c:dLbl>
              <c:idx val="13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E-BA74-7346-A9A7-CAA9307131D1}"/>
                </c:ext>
              </c:extLst>
            </c:dLbl>
            <c:dLbl>
              <c:idx val="13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AF-BA74-7346-A9A7-CAA9307131D1}"/>
                </c:ext>
              </c:extLst>
            </c:dLbl>
            <c:dLbl>
              <c:idx val="13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0-BA74-7346-A9A7-CAA9307131D1}"/>
                </c:ext>
              </c:extLst>
            </c:dLbl>
            <c:dLbl>
              <c:idx val="13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1-BA74-7346-A9A7-CAA9307131D1}"/>
                </c:ext>
              </c:extLst>
            </c:dLbl>
            <c:dLbl>
              <c:idx val="14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2-BA74-7346-A9A7-CAA9307131D1}"/>
                </c:ext>
              </c:extLst>
            </c:dLbl>
            <c:dLbl>
              <c:idx val="14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3-BA74-7346-A9A7-CAA9307131D1}"/>
                </c:ext>
              </c:extLst>
            </c:dLbl>
            <c:dLbl>
              <c:idx val="14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4-BA74-7346-A9A7-CAA9307131D1}"/>
                </c:ext>
              </c:extLst>
            </c:dLbl>
            <c:dLbl>
              <c:idx val="14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5-BA74-7346-A9A7-CAA9307131D1}"/>
                </c:ext>
              </c:extLst>
            </c:dLbl>
            <c:dLbl>
              <c:idx val="14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6-BA74-7346-A9A7-CAA9307131D1}"/>
                </c:ext>
              </c:extLst>
            </c:dLbl>
            <c:dLbl>
              <c:idx val="14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7-BA74-7346-A9A7-CAA9307131D1}"/>
                </c:ext>
              </c:extLst>
            </c:dLbl>
            <c:dLbl>
              <c:idx val="14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8-BA74-7346-A9A7-CAA9307131D1}"/>
                </c:ext>
              </c:extLst>
            </c:dLbl>
            <c:dLbl>
              <c:idx val="14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9-BA74-7346-A9A7-CAA9307131D1}"/>
                </c:ext>
              </c:extLst>
            </c:dLbl>
            <c:dLbl>
              <c:idx val="14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A-BA74-7346-A9A7-CAA9307131D1}"/>
                </c:ext>
              </c:extLst>
            </c:dLbl>
            <c:dLbl>
              <c:idx val="14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B-BA74-7346-A9A7-CAA9307131D1}"/>
                </c:ext>
              </c:extLst>
            </c:dLbl>
            <c:spPr>
              <a:noFill/>
              <a:ln>
                <a:noFill/>
              </a:ln>
              <a:effectLst/>
            </c:spPr>
            <c:txPr>
              <a:bodyPr wrap="square" lIns="38100" tIns="19050" rIns="38100" bIns="19050" anchor="ctr">
                <a:spAutoFit/>
              </a:bodyPr>
              <a:lstStyle/>
              <a:p>
                <a:pPr>
                  <a:defRPr sz="900" b="0" i="0">
                    <a:solidFill>
                      <a:schemeClr val="accent3">
                        <a:lumMod val="50000"/>
                      </a:schemeClr>
                    </a:solidFill>
                    <a:latin typeface="Arial Narrow" panose="020B0604020202020204" pitchFamily="34" charset="0"/>
                    <a:cs typeface="Arial Narrow" panose="020B0604020202020204" pitchFamily="34" charset="0"/>
                  </a:defRPr>
                </a:pPr>
                <a:endParaRPr lang="es-CL"/>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('Piper Plot'!$Q$102:$Q$151,'Piper Plot'!$S$102:$S$151,'Piper Plot'!$W$102:$W$151)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xVal>
          <c:yVal>
            <c:numRef>
              <c:f>('Piper Plot'!$R$102:$R$151,'Piper Plot'!$T$102:$T$151,'Piper Plot'!$X$102:$X$151)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yVal>
          <c:smooth val="0"/>
          <c:extLst>
            <c:ext xmlns:c15="http://schemas.microsoft.com/office/drawing/2012/chart" uri="{02D57815-91ED-43cb-92C2-25804820EDAC}">
              <c15:datalabelsRange>
                <c15:f>('Piper Plot'!$P$102:$P$151,'Piper Plot'!$P$102:$P$151,'Piper Plot'!$P$102:$P$151)</c15:f>
                <c15:dlblRangeCache>
                  <c:ptCount val="150"/>
                </c15:dlblRangeCache>
              </c15:datalabelsRange>
            </c:ext>
            <c:ext xmlns:c16="http://schemas.microsoft.com/office/drawing/2014/chart" uri="{C3380CC4-5D6E-409C-BE32-E72D297353CC}">
              <c16:uniqueId val="{00000425-BA74-7346-A9A7-CAA9307131D1}"/>
            </c:ext>
          </c:extLst>
        </c:ser>
        <c:ser>
          <c:idx val="36"/>
          <c:order val="41"/>
          <c:tx>
            <c:strRef>
              <c:f>'Piper Plot'!$O$52</c:f>
              <c:strCache>
                <c:ptCount val="1"/>
                <c:pt idx="0">
                  <c:v>Names Series 2</c:v>
                </c:pt>
              </c:strCache>
            </c:strRef>
          </c:tx>
          <c:spPr>
            <a:ln>
              <a:noFill/>
            </a:ln>
          </c:spPr>
          <c:marker>
            <c:symbol val="none"/>
          </c:marker>
          <c:dLbls>
            <c:dLbl>
              <c:idx val="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D-BA74-7346-A9A7-CAA9307131D1}"/>
                </c:ext>
              </c:extLst>
            </c:dLbl>
            <c:dLbl>
              <c:idx val="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E-BA74-7346-A9A7-CAA9307131D1}"/>
                </c:ext>
              </c:extLst>
            </c:dLbl>
            <c:dLbl>
              <c:idx val="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BF-BA74-7346-A9A7-CAA9307131D1}"/>
                </c:ext>
              </c:extLst>
            </c:dLbl>
            <c:dLbl>
              <c:idx val="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0-BA74-7346-A9A7-CAA9307131D1}"/>
                </c:ext>
              </c:extLst>
            </c:dLbl>
            <c:dLbl>
              <c:idx val="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1-BA74-7346-A9A7-CAA9307131D1}"/>
                </c:ext>
              </c:extLst>
            </c:dLbl>
            <c:dLbl>
              <c:idx val="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2-BA74-7346-A9A7-CAA9307131D1}"/>
                </c:ext>
              </c:extLst>
            </c:dLbl>
            <c:dLbl>
              <c:idx val="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3-BA74-7346-A9A7-CAA9307131D1}"/>
                </c:ext>
              </c:extLst>
            </c:dLbl>
            <c:dLbl>
              <c:idx val="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4-BA74-7346-A9A7-CAA9307131D1}"/>
                </c:ext>
              </c:extLst>
            </c:dLbl>
            <c:dLbl>
              <c:idx val="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5-BA74-7346-A9A7-CAA9307131D1}"/>
                </c:ext>
              </c:extLst>
            </c:dLbl>
            <c:dLbl>
              <c:idx val="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6-BA74-7346-A9A7-CAA9307131D1}"/>
                </c:ext>
              </c:extLst>
            </c:dLbl>
            <c:dLbl>
              <c:idx val="1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7-BA74-7346-A9A7-CAA9307131D1}"/>
                </c:ext>
              </c:extLst>
            </c:dLbl>
            <c:dLbl>
              <c:idx val="1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8-BA74-7346-A9A7-CAA9307131D1}"/>
                </c:ext>
              </c:extLst>
            </c:dLbl>
            <c:dLbl>
              <c:idx val="1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9-BA74-7346-A9A7-CAA9307131D1}"/>
                </c:ext>
              </c:extLst>
            </c:dLbl>
            <c:dLbl>
              <c:idx val="1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A-BA74-7346-A9A7-CAA9307131D1}"/>
                </c:ext>
              </c:extLst>
            </c:dLbl>
            <c:dLbl>
              <c:idx val="1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B-BA74-7346-A9A7-CAA9307131D1}"/>
                </c:ext>
              </c:extLst>
            </c:dLbl>
            <c:dLbl>
              <c:idx val="1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C-BA74-7346-A9A7-CAA9307131D1}"/>
                </c:ext>
              </c:extLst>
            </c:dLbl>
            <c:dLbl>
              <c:idx val="1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D-BA74-7346-A9A7-CAA9307131D1}"/>
                </c:ext>
              </c:extLst>
            </c:dLbl>
            <c:dLbl>
              <c:idx val="1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E-BA74-7346-A9A7-CAA9307131D1}"/>
                </c:ext>
              </c:extLst>
            </c:dLbl>
            <c:dLbl>
              <c:idx val="1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CF-BA74-7346-A9A7-CAA9307131D1}"/>
                </c:ext>
              </c:extLst>
            </c:dLbl>
            <c:dLbl>
              <c:idx val="1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0-BA74-7346-A9A7-CAA9307131D1}"/>
                </c:ext>
              </c:extLst>
            </c:dLbl>
            <c:dLbl>
              <c:idx val="2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1-BA74-7346-A9A7-CAA9307131D1}"/>
                </c:ext>
              </c:extLst>
            </c:dLbl>
            <c:dLbl>
              <c:idx val="2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2-BA74-7346-A9A7-CAA9307131D1}"/>
                </c:ext>
              </c:extLst>
            </c:dLbl>
            <c:dLbl>
              <c:idx val="2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3-BA74-7346-A9A7-CAA9307131D1}"/>
                </c:ext>
              </c:extLst>
            </c:dLbl>
            <c:dLbl>
              <c:idx val="2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4-BA74-7346-A9A7-CAA9307131D1}"/>
                </c:ext>
              </c:extLst>
            </c:dLbl>
            <c:dLbl>
              <c:idx val="2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5-BA74-7346-A9A7-CAA9307131D1}"/>
                </c:ext>
              </c:extLst>
            </c:dLbl>
            <c:dLbl>
              <c:idx val="2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6-BA74-7346-A9A7-CAA9307131D1}"/>
                </c:ext>
              </c:extLst>
            </c:dLbl>
            <c:dLbl>
              <c:idx val="2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7-BA74-7346-A9A7-CAA9307131D1}"/>
                </c:ext>
              </c:extLst>
            </c:dLbl>
            <c:dLbl>
              <c:idx val="2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8-BA74-7346-A9A7-CAA9307131D1}"/>
                </c:ext>
              </c:extLst>
            </c:dLbl>
            <c:dLbl>
              <c:idx val="2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9-BA74-7346-A9A7-CAA9307131D1}"/>
                </c:ext>
              </c:extLst>
            </c:dLbl>
            <c:dLbl>
              <c:idx val="2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A-BA74-7346-A9A7-CAA9307131D1}"/>
                </c:ext>
              </c:extLst>
            </c:dLbl>
            <c:dLbl>
              <c:idx val="3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B-BA74-7346-A9A7-CAA9307131D1}"/>
                </c:ext>
              </c:extLst>
            </c:dLbl>
            <c:dLbl>
              <c:idx val="3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C-BA74-7346-A9A7-CAA9307131D1}"/>
                </c:ext>
              </c:extLst>
            </c:dLbl>
            <c:dLbl>
              <c:idx val="3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D-BA74-7346-A9A7-CAA9307131D1}"/>
                </c:ext>
              </c:extLst>
            </c:dLbl>
            <c:dLbl>
              <c:idx val="3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E-BA74-7346-A9A7-CAA9307131D1}"/>
                </c:ext>
              </c:extLst>
            </c:dLbl>
            <c:dLbl>
              <c:idx val="3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DF-BA74-7346-A9A7-CAA9307131D1}"/>
                </c:ext>
              </c:extLst>
            </c:dLbl>
            <c:dLbl>
              <c:idx val="3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0-BA74-7346-A9A7-CAA9307131D1}"/>
                </c:ext>
              </c:extLst>
            </c:dLbl>
            <c:dLbl>
              <c:idx val="3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1-BA74-7346-A9A7-CAA9307131D1}"/>
                </c:ext>
              </c:extLst>
            </c:dLbl>
            <c:dLbl>
              <c:idx val="3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2-BA74-7346-A9A7-CAA9307131D1}"/>
                </c:ext>
              </c:extLst>
            </c:dLbl>
            <c:dLbl>
              <c:idx val="3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3-BA74-7346-A9A7-CAA9307131D1}"/>
                </c:ext>
              </c:extLst>
            </c:dLbl>
            <c:dLbl>
              <c:idx val="3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4-BA74-7346-A9A7-CAA9307131D1}"/>
                </c:ext>
              </c:extLst>
            </c:dLbl>
            <c:dLbl>
              <c:idx val="4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5-BA74-7346-A9A7-CAA9307131D1}"/>
                </c:ext>
              </c:extLst>
            </c:dLbl>
            <c:dLbl>
              <c:idx val="4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6-BA74-7346-A9A7-CAA9307131D1}"/>
                </c:ext>
              </c:extLst>
            </c:dLbl>
            <c:dLbl>
              <c:idx val="4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7-BA74-7346-A9A7-CAA9307131D1}"/>
                </c:ext>
              </c:extLst>
            </c:dLbl>
            <c:dLbl>
              <c:idx val="4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8-BA74-7346-A9A7-CAA9307131D1}"/>
                </c:ext>
              </c:extLst>
            </c:dLbl>
            <c:dLbl>
              <c:idx val="4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9-BA74-7346-A9A7-CAA9307131D1}"/>
                </c:ext>
              </c:extLst>
            </c:dLbl>
            <c:dLbl>
              <c:idx val="4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A-BA74-7346-A9A7-CAA9307131D1}"/>
                </c:ext>
              </c:extLst>
            </c:dLbl>
            <c:dLbl>
              <c:idx val="4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B-BA74-7346-A9A7-CAA9307131D1}"/>
                </c:ext>
              </c:extLst>
            </c:dLbl>
            <c:dLbl>
              <c:idx val="4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C-BA74-7346-A9A7-CAA9307131D1}"/>
                </c:ext>
              </c:extLst>
            </c:dLbl>
            <c:dLbl>
              <c:idx val="4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D-BA74-7346-A9A7-CAA9307131D1}"/>
                </c:ext>
              </c:extLst>
            </c:dLbl>
            <c:dLbl>
              <c:idx val="4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E-BA74-7346-A9A7-CAA9307131D1}"/>
                </c:ext>
              </c:extLst>
            </c:dLbl>
            <c:dLbl>
              <c:idx val="5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EF-BA74-7346-A9A7-CAA9307131D1}"/>
                </c:ext>
              </c:extLst>
            </c:dLbl>
            <c:dLbl>
              <c:idx val="5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0-BA74-7346-A9A7-CAA9307131D1}"/>
                </c:ext>
              </c:extLst>
            </c:dLbl>
            <c:dLbl>
              <c:idx val="5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1-BA74-7346-A9A7-CAA9307131D1}"/>
                </c:ext>
              </c:extLst>
            </c:dLbl>
            <c:dLbl>
              <c:idx val="5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2-BA74-7346-A9A7-CAA9307131D1}"/>
                </c:ext>
              </c:extLst>
            </c:dLbl>
            <c:dLbl>
              <c:idx val="5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3-BA74-7346-A9A7-CAA9307131D1}"/>
                </c:ext>
              </c:extLst>
            </c:dLbl>
            <c:dLbl>
              <c:idx val="5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4-BA74-7346-A9A7-CAA9307131D1}"/>
                </c:ext>
              </c:extLst>
            </c:dLbl>
            <c:dLbl>
              <c:idx val="5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5-BA74-7346-A9A7-CAA9307131D1}"/>
                </c:ext>
              </c:extLst>
            </c:dLbl>
            <c:dLbl>
              <c:idx val="5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6-BA74-7346-A9A7-CAA9307131D1}"/>
                </c:ext>
              </c:extLst>
            </c:dLbl>
            <c:dLbl>
              <c:idx val="5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7-BA74-7346-A9A7-CAA9307131D1}"/>
                </c:ext>
              </c:extLst>
            </c:dLbl>
            <c:dLbl>
              <c:idx val="5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8-BA74-7346-A9A7-CAA9307131D1}"/>
                </c:ext>
              </c:extLst>
            </c:dLbl>
            <c:dLbl>
              <c:idx val="6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9-BA74-7346-A9A7-CAA9307131D1}"/>
                </c:ext>
              </c:extLst>
            </c:dLbl>
            <c:dLbl>
              <c:idx val="6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A-BA74-7346-A9A7-CAA9307131D1}"/>
                </c:ext>
              </c:extLst>
            </c:dLbl>
            <c:dLbl>
              <c:idx val="6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B-BA74-7346-A9A7-CAA9307131D1}"/>
                </c:ext>
              </c:extLst>
            </c:dLbl>
            <c:dLbl>
              <c:idx val="6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C-BA74-7346-A9A7-CAA9307131D1}"/>
                </c:ext>
              </c:extLst>
            </c:dLbl>
            <c:dLbl>
              <c:idx val="6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D-BA74-7346-A9A7-CAA9307131D1}"/>
                </c:ext>
              </c:extLst>
            </c:dLbl>
            <c:dLbl>
              <c:idx val="6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E-BA74-7346-A9A7-CAA9307131D1}"/>
                </c:ext>
              </c:extLst>
            </c:dLbl>
            <c:dLbl>
              <c:idx val="6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4FF-BA74-7346-A9A7-CAA9307131D1}"/>
                </c:ext>
              </c:extLst>
            </c:dLbl>
            <c:dLbl>
              <c:idx val="6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0-BA74-7346-A9A7-CAA9307131D1}"/>
                </c:ext>
              </c:extLst>
            </c:dLbl>
            <c:dLbl>
              <c:idx val="6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1-BA74-7346-A9A7-CAA9307131D1}"/>
                </c:ext>
              </c:extLst>
            </c:dLbl>
            <c:dLbl>
              <c:idx val="6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2-BA74-7346-A9A7-CAA9307131D1}"/>
                </c:ext>
              </c:extLst>
            </c:dLbl>
            <c:dLbl>
              <c:idx val="7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3-BA74-7346-A9A7-CAA9307131D1}"/>
                </c:ext>
              </c:extLst>
            </c:dLbl>
            <c:dLbl>
              <c:idx val="7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4-BA74-7346-A9A7-CAA9307131D1}"/>
                </c:ext>
              </c:extLst>
            </c:dLbl>
            <c:dLbl>
              <c:idx val="7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5-BA74-7346-A9A7-CAA9307131D1}"/>
                </c:ext>
              </c:extLst>
            </c:dLbl>
            <c:dLbl>
              <c:idx val="7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6-BA74-7346-A9A7-CAA9307131D1}"/>
                </c:ext>
              </c:extLst>
            </c:dLbl>
            <c:dLbl>
              <c:idx val="7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7-BA74-7346-A9A7-CAA9307131D1}"/>
                </c:ext>
              </c:extLst>
            </c:dLbl>
            <c:dLbl>
              <c:idx val="7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8-BA74-7346-A9A7-CAA9307131D1}"/>
                </c:ext>
              </c:extLst>
            </c:dLbl>
            <c:dLbl>
              <c:idx val="7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9-BA74-7346-A9A7-CAA9307131D1}"/>
                </c:ext>
              </c:extLst>
            </c:dLbl>
            <c:dLbl>
              <c:idx val="7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A-BA74-7346-A9A7-CAA9307131D1}"/>
                </c:ext>
              </c:extLst>
            </c:dLbl>
            <c:dLbl>
              <c:idx val="7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B-BA74-7346-A9A7-CAA9307131D1}"/>
                </c:ext>
              </c:extLst>
            </c:dLbl>
            <c:dLbl>
              <c:idx val="7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C-BA74-7346-A9A7-CAA9307131D1}"/>
                </c:ext>
              </c:extLst>
            </c:dLbl>
            <c:dLbl>
              <c:idx val="8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D-BA74-7346-A9A7-CAA9307131D1}"/>
                </c:ext>
              </c:extLst>
            </c:dLbl>
            <c:dLbl>
              <c:idx val="8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E-BA74-7346-A9A7-CAA9307131D1}"/>
                </c:ext>
              </c:extLst>
            </c:dLbl>
            <c:dLbl>
              <c:idx val="8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0F-BA74-7346-A9A7-CAA9307131D1}"/>
                </c:ext>
              </c:extLst>
            </c:dLbl>
            <c:dLbl>
              <c:idx val="8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0-BA74-7346-A9A7-CAA9307131D1}"/>
                </c:ext>
              </c:extLst>
            </c:dLbl>
            <c:dLbl>
              <c:idx val="8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1-BA74-7346-A9A7-CAA9307131D1}"/>
                </c:ext>
              </c:extLst>
            </c:dLbl>
            <c:dLbl>
              <c:idx val="8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2-BA74-7346-A9A7-CAA9307131D1}"/>
                </c:ext>
              </c:extLst>
            </c:dLbl>
            <c:dLbl>
              <c:idx val="8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3-BA74-7346-A9A7-CAA9307131D1}"/>
                </c:ext>
              </c:extLst>
            </c:dLbl>
            <c:dLbl>
              <c:idx val="8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4-BA74-7346-A9A7-CAA9307131D1}"/>
                </c:ext>
              </c:extLst>
            </c:dLbl>
            <c:dLbl>
              <c:idx val="8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5-BA74-7346-A9A7-CAA9307131D1}"/>
                </c:ext>
              </c:extLst>
            </c:dLbl>
            <c:dLbl>
              <c:idx val="8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6-BA74-7346-A9A7-CAA9307131D1}"/>
                </c:ext>
              </c:extLst>
            </c:dLbl>
            <c:dLbl>
              <c:idx val="9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7-BA74-7346-A9A7-CAA9307131D1}"/>
                </c:ext>
              </c:extLst>
            </c:dLbl>
            <c:dLbl>
              <c:idx val="9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8-BA74-7346-A9A7-CAA9307131D1}"/>
                </c:ext>
              </c:extLst>
            </c:dLbl>
            <c:dLbl>
              <c:idx val="9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9-BA74-7346-A9A7-CAA9307131D1}"/>
                </c:ext>
              </c:extLst>
            </c:dLbl>
            <c:dLbl>
              <c:idx val="9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A-BA74-7346-A9A7-CAA9307131D1}"/>
                </c:ext>
              </c:extLst>
            </c:dLbl>
            <c:dLbl>
              <c:idx val="9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B-BA74-7346-A9A7-CAA9307131D1}"/>
                </c:ext>
              </c:extLst>
            </c:dLbl>
            <c:dLbl>
              <c:idx val="9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C-BA74-7346-A9A7-CAA9307131D1}"/>
                </c:ext>
              </c:extLst>
            </c:dLbl>
            <c:dLbl>
              <c:idx val="9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D-BA74-7346-A9A7-CAA9307131D1}"/>
                </c:ext>
              </c:extLst>
            </c:dLbl>
            <c:dLbl>
              <c:idx val="9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E-BA74-7346-A9A7-CAA9307131D1}"/>
                </c:ext>
              </c:extLst>
            </c:dLbl>
            <c:dLbl>
              <c:idx val="9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1F-BA74-7346-A9A7-CAA9307131D1}"/>
                </c:ext>
              </c:extLst>
            </c:dLbl>
            <c:dLbl>
              <c:idx val="9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0-BA74-7346-A9A7-CAA9307131D1}"/>
                </c:ext>
              </c:extLst>
            </c:dLbl>
            <c:dLbl>
              <c:idx val="10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1-BA74-7346-A9A7-CAA9307131D1}"/>
                </c:ext>
              </c:extLst>
            </c:dLbl>
            <c:dLbl>
              <c:idx val="10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2-BA74-7346-A9A7-CAA9307131D1}"/>
                </c:ext>
              </c:extLst>
            </c:dLbl>
            <c:dLbl>
              <c:idx val="10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3-BA74-7346-A9A7-CAA9307131D1}"/>
                </c:ext>
              </c:extLst>
            </c:dLbl>
            <c:dLbl>
              <c:idx val="10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4-BA74-7346-A9A7-CAA9307131D1}"/>
                </c:ext>
              </c:extLst>
            </c:dLbl>
            <c:dLbl>
              <c:idx val="10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5-BA74-7346-A9A7-CAA9307131D1}"/>
                </c:ext>
              </c:extLst>
            </c:dLbl>
            <c:dLbl>
              <c:idx val="10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6-BA74-7346-A9A7-CAA9307131D1}"/>
                </c:ext>
              </c:extLst>
            </c:dLbl>
            <c:dLbl>
              <c:idx val="10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7-BA74-7346-A9A7-CAA9307131D1}"/>
                </c:ext>
              </c:extLst>
            </c:dLbl>
            <c:dLbl>
              <c:idx val="10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8-BA74-7346-A9A7-CAA9307131D1}"/>
                </c:ext>
              </c:extLst>
            </c:dLbl>
            <c:dLbl>
              <c:idx val="10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9-BA74-7346-A9A7-CAA9307131D1}"/>
                </c:ext>
              </c:extLst>
            </c:dLbl>
            <c:dLbl>
              <c:idx val="10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A-BA74-7346-A9A7-CAA9307131D1}"/>
                </c:ext>
              </c:extLst>
            </c:dLbl>
            <c:dLbl>
              <c:idx val="11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B-BA74-7346-A9A7-CAA9307131D1}"/>
                </c:ext>
              </c:extLst>
            </c:dLbl>
            <c:dLbl>
              <c:idx val="11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C-BA74-7346-A9A7-CAA9307131D1}"/>
                </c:ext>
              </c:extLst>
            </c:dLbl>
            <c:dLbl>
              <c:idx val="11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D-BA74-7346-A9A7-CAA9307131D1}"/>
                </c:ext>
              </c:extLst>
            </c:dLbl>
            <c:dLbl>
              <c:idx val="11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E-BA74-7346-A9A7-CAA9307131D1}"/>
                </c:ext>
              </c:extLst>
            </c:dLbl>
            <c:dLbl>
              <c:idx val="11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2F-BA74-7346-A9A7-CAA9307131D1}"/>
                </c:ext>
              </c:extLst>
            </c:dLbl>
            <c:dLbl>
              <c:idx val="11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0-BA74-7346-A9A7-CAA9307131D1}"/>
                </c:ext>
              </c:extLst>
            </c:dLbl>
            <c:dLbl>
              <c:idx val="11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1-BA74-7346-A9A7-CAA9307131D1}"/>
                </c:ext>
              </c:extLst>
            </c:dLbl>
            <c:dLbl>
              <c:idx val="11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2-BA74-7346-A9A7-CAA9307131D1}"/>
                </c:ext>
              </c:extLst>
            </c:dLbl>
            <c:dLbl>
              <c:idx val="11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3-BA74-7346-A9A7-CAA9307131D1}"/>
                </c:ext>
              </c:extLst>
            </c:dLbl>
            <c:dLbl>
              <c:idx val="11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4-BA74-7346-A9A7-CAA9307131D1}"/>
                </c:ext>
              </c:extLst>
            </c:dLbl>
            <c:dLbl>
              <c:idx val="12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5-BA74-7346-A9A7-CAA9307131D1}"/>
                </c:ext>
              </c:extLst>
            </c:dLbl>
            <c:dLbl>
              <c:idx val="12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6-BA74-7346-A9A7-CAA9307131D1}"/>
                </c:ext>
              </c:extLst>
            </c:dLbl>
            <c:dLbl>
              <c:idx val="12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7-BA74-7346-A9A7-CAA9307131D1}"/>
                </c:ext>
              </c:extLst>
            </c:dLbl>
            <c:dLbl>
              <c:idx val="12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8-BA74-7346-A9A7-CAA9307131D1}"/>
                </c:ext>
              </c:extLst>
            </c:dLbl>
            <c:dLbl>
              <c:idx val="12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9-BA74-7346-A9A7-CAA9307131D1}"/>
                </c:ext>
              </c:extLst>
            </c:dLbl>
            <c:dLbl>
              <c:idx val="12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A-BA74-7346-A9A7-CAA9307131D1}"/>
                </c:ext>
              </c:extLst>
            </c:dLbl>
            <c:dLbl>
              <c:idx val="12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B-BA74-7346-A9A7-CAA9307131D1}"/>
                </c:ext>
              </c:extLst>
            </c:dLbl>
            <c:dLbl>
              <c:idx val="12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C-BA74-7346-A9A7-CAA9307131D1}"/>
                </c:ext>
              </c:extLst>
            </c:dLbl>
            <c:dLbl>
              <c:idx val="12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D-BA74-7346-A9A7-CAA9307131D1}"/>
                </c:ext>
              </c:extLst>
            </c:dLbl>
            <c:dLbl>
              <c:idx val="12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E-BA74-7346-A9A7-CAA9307131D1}"/>
                </c:ext>
              </c:extLst>
            </c:dLbl>
            <c:dLbl>
              <c:idx val="13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3F-BA74-7346-A9A7-CAA9307131D1}"/>
                </c:ext>
              </c:extLst>
            </c:dLbl>
            <c:dLbl>
              <c:idx val="13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0-BA74-7346-A9A7-CAA9307131D1}"/>
                </c:ext>
              </c:extLst>
            </c:dLbl>
            <c:dLbl>
              <c:idx val="13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1-BA74-7346-A9A7-CAA9307131D1}"/>
                </c:ext>
              </c:extLst>
            </c:dLbl>
            <c:dLbl>
              <c:idx val="13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2-BA74-7346-A9A7-CAA9307131D1}"/>
                </c:ext>
              </c:extLst>
            </c:dLbl>
            <c:dLbl>
              <c:idx val="13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3-BA74-7346-A9A7-CAA9307131D1}"/>
                </c:ext>
              </c:extLst>
            </c:dLbl>
            <c:dLbl>
              <c:idx val="13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4-BA74-7346-A9A7-CAA9307131D1}"/>
                </c:ext>
              </c:extLst>
            </c:dLbl>
            <c:dLbl>
              <c:idx val="13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5-BA74-7346-A9A7-CAA9307131D1}"/>
                </c:ext>
              </c:extLst>
            </c:dLbl>
            <c:dLbl>
              <c:idx val="13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6-BA74-7346-A9A7-CAA9307131D1}"/>
                </c:ext>
              </c:extLst>
            </c:dLbl>
            <c:dLbl>
              <c:idx val="13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7-BA74-7346-A9A7-CAA9307131D1}"/>
                </c:ext>
              </c:extLst>
            </c:dLbl>
            <c:dLbl>
              <c:idx val="13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8-BA74-7346-A9A7-CAA9307131D1}"/>
                </c:ext>
              </c:extLst>
            </c:dLbl>
            <c:dLbl>
              <c:idx val="14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9-BA74-7346-A9A7-CAA9307131D1}"/>
                </c:ext>
              </c:extLst>
            </c:dLbl>
            <c:dLbl>
              <c:idx val="14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A-BA74-7346-A9A7-CAA9307131D1}"/>
                </c:ext>
              </c:extLst>
            </c:dLbl>
            <c:dLbl>
              <c:idx val="14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B-BA74-7346-A9A7-CAA9307131D1}"/>
                </c:ext>
              </c:extLst>
            </c:dLbl>
            <c:dLbl>
              <c:idx val="14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C-BA74-7346-A9A7-CAA9307131D1}"/>
                </c:ext>
              </c:extLst>
            </c:dLbl>
            <c:dLbl>
              <c:idx val="14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D-BA74-7346-A9A7-CAA9307131D1}"/>
                </c:ext>
              </c:extLst>
            </c:dLbl>
            <c:dLbl>
              <c:idx val="14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E-BA74-7346-A9A7-CAA9307131D1}"/>
                </c:ext>
              </c:extLst>
            </c:dLbl>
            <c:dLbl>
              <c:idx val="14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4F-BA74-7346-A9A7-CAA9307131D1}"/>
                </c:ext>
              </c:extLst>
            </c:dLbl>
            <c:dLbl>
              <c:idx val="14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0-BA74-7346-A9A7-CAA9307131D1}"/>
                </c:ext>
              </c:extLst>
            </c:dLbl>
            <c:dLbl>
              <c:idx val="14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1-BA74-7346-A9A7-CAA9307131D1}"/>
                </c:ext>
              </c:extLst>
            </c:dLbl>
            <c:dLbl>
              <c:idx val="14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2-BA74-7346-A9A7-CAA9307131D1}"/>
                </c:ext>
              </c:extLst>
            </c:dLbl>
            <c:spPr>
              <a:noFill/>
              <a:ln>
                <a:noFill/>
              </a:ln>
              <a:effectLst/>
            </c:spPr>
            <c:txPr>
              <a:bodyPr wrap="square" lIns="38100" tIns="19050" rIns="38100" bIns="19050" anchor="ctr">
                <a:spAutoFit/>
              </a:bodyPr>
              <a:lstStyle/>
              <a:p>
                <a:pPr>
                  <a:defRPr sz="900" b="0" i="0">
                    <a:solidFill>
                      <a:schemeClr val="accent6">
                        <a:lumMod val="50000"/>
                      </a:schemeClr>
                    </a:solidFill>
                    <a:latin typeface="Arial Narrow" panose="020B0604020202020204" pitchFamily="34" charset="0"/>
                    <a:cs typeface="Arial Narrow" panose="020B0604020202020204" pitchFamily="34" charset="0"/>
                  </a:defRPr>
                </a:pPr>
                <a:endParaRPr lang="es-CL"/>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('Piper Plot'!$Q$52:$Q$101,'Piper Plot'!$S$52:$S$101,'Piper Plot'!$W$52:$W$101)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xVal>
          <c:yVal>
            <c:numRef>
              <c:f>('Piper Plot'!$R$52:$R$101,'Piper Plot'!$T$52:$T$101,'Piper Plot'!$X$52:$X$101)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yVal>
          <c:smooth val="0"/>
          <c:extLst>
            <c:ext xmlns:c15="http://schemas.microsoft.com/office/drawing/2012/chart" uri="{02D57815-91ED-43cb-92C2-25804820EDAC}">
              <c15:datalabelsRange>
                <c15:f>('Piper Plot'!$P$52:$P$101,'Piper Plot'!$P$52:$P$101,'Piper Plot'!$P$52:$P$101)</c15:f>
                <c15:dlblRangeCache>
                  <c:ptCount val="150"/>
                </c15:dlblRangeCache>
              </c15:datalabelsRange>
            </c:ext>
            <c:ext xmlns:c16="http://schemas.microsoft.com/office/drawing/2014/chart" uri="{C3380CC4-5D6E-409C-BE32-E72D297353CC}">
              <c16:uniqueId val="{000004BC-BA74-7346-A9A7-CAA9307131D1}"/>
            </c:ext>
          </c:extLst>
        </c:ser>
        <c:ser>
          <c:idx val="16"/>
          <c:order val="42"/>
          <c:tx>
            <c:strRef>
              <c:f>'Piper Plot'!$O$2</c:f>
              <c:strCache>
                <c:ptCount val="1"/>
                <c:pt idx="0">
                  <c:v>Names Series 1</c:v>
                </c:pt>
              </c:strCache>
            </c:strRef>
          </c:tx>
          <c:spPr>
            <a:ln>
              <a:noFill/>
            </a:ln>
          </c:spPr>
          <c:marker>
            <c:symbol val="none"/>
          </c:marker>
          <c:dLbls>
            <c:dLbl>
              <c:idx val="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4-BA74-7346-A9A7-CAA9307131D1}"/>
                </c:ext>
              </c:extLst>
            </c:dLbl>
            <c:dLbl>
              <c:idx val="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5-BA74-7346-A9A7-CAA9307131D1}"/>
                </c:ext>
              </c:extLst>
            </c:dLbl>
            <c:dLbl>
              <c:idx val="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6-BA74-7346-A9A7-CAA9307131D1}"/>
                </c:ext>
              </c:extLst>
            </c:dLbl>
            <c:dLbl>
              <c:idx val="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7-BA74-7346-A9A7-CAA9307131D1}"/>
                </c:ext>
              </c:extLst>
            </c:dLbl>
            <c:dLbl>
              <c:idx val="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8-BA74-7346-A9A7-CAA9307131D1}"/>
                </c:ext>
              </c:extLst>
            </c:dLbl>
            <c:dLbl>
              <c:idx val="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9-BA74-7346-A9A7-CAA9307131D1}"/>
                </c:ext>
              </c:extLst>
            </c:dLbl>
            <c:dLbl>
              <c:idx val="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A-BA74-7346-A9A7-CAA9307131D1}"/>
                </c:ext>
              </c:extLst>
            </c:dLbl>
            <c:dLbl>
              <c:idx val="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B-BA74-7346-A9A7-CAA9307131D1}"/>
                </c:ext>
              </c:extLst>
            </c:dLbl>
            <c:dLbl>
              <c:idx val="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C-BA74-7346-A9A7-CAA9307131D1}"/>
                </c:ext>
              </c:extLst>
            </c:dLbl>
            <c:dLbl>
              <c:idx val="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D-BA74-7346-A9A7-CAA9307131D1}"/>
                </c:ext>
              </c:extLst>
            </c:dLbl>
            <c:dLbl>
              <c:idx val="1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E-BA74-7346-A9A7-CAA9307131D1}"/>
                </c:ext>
              </c:extLst>
            </c:dLbl>
            <c:dLbl>
              <c:idx val="1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5F-BA74-7346-A9A7-CAA9307131D1}"/>
                </c:ext>
              </c:extLst>
            </c:dLbl>
            <c:dLbl>
              <c:idx val="1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0-BA74-7346-A9A7-CAA9307131D1}"/>
                </c:ext>
              </c:extLst>
            </c:dLbl>
            <c:dLbl>
              <c:idx val="1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1-BA74-7346-A9A7-CAA9307131D1}"/>
                </c:ext>
              </c:extLst>
            </c:dLbl>
            <c:dLbl>
              <c:idx val="1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2-BA74-7346-A9A7-CAA9307131D1}"/>
                </c:ext>
              </c:extLst>
            </c:dLbl>
            <c:dLbl>
              <c:idx val="1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3-BA74-7346-A9A7-CAA9307131D1}"/>
                </c:ext>
              </c:extLst>
            </c:dLbl>
            <c:dLbl>
              <c:idx val="1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4-BA74-7346-A9A7-CAA9307131D1}"/>
                </c:ext>
              </c:extLst>
            </c:dLbl>
            <c:dLbl>
              <c:idx val="1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5-BA74-7346-A9A7-CAA9307131D1}"/>
                </c:ext>
              </c:extLst>
            </c:dLbl>
            <c:dLbl>
              <c:idx val="1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6-BA74-7346-A9A7-CAA9307131D1}"/>
                </c:ext>
              </c:extLst>
            </c:dLbl>
            <c:dLbl>
              <c:idx val="1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7-BA74-7346-A9A7-CAA9307131D1}"/>
                </c:ext>
              </c:extLst>
            </c:dLbl>
            <c:dLbl>
              <c:idx val="2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8-BA74-7346-A9A7-CAA9307131D1}"/>
                </c:ext>
              </c:extLst>
            </c:dLbl>
            <c:dLbl>
              <c:idx val="2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9-BA74-7346-A9A7-CAA9307131D1}"/>
                </c:ext>
              </c:extLst>
            </c:dLbl>
            <c:dLbl>
              <c:idx val="2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A-BA74-7346-A9A7-CAA9307131D1}"/>
                </c:ext>
              </c:extLst>
            </c:dLbl>
            <c:dLbl>
              <c:idx val="2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B-BA74-7346-A9A7-CAA9307131D1}"/>
                </c:ext>
              </c:extLst>
            </c:dLbl>
            <c:dLbl>
              <c:idx val="2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C-BA74-7346-A9A7-CAA9307131D1}"/>
                </c:ext>
              </c:extLst>
            </c:dLbl>
            <c:dLbl>
              <c:idx val="2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D-BA74-7346-A9A7-CAA9307131D1}"/>
                </c:ext>
              </c:extLst>
            </c:dLbl>
            <c:dLbl>
              <c:idx val="2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E-BA74-7346-A9A7-CAA9307131D1}"/>
                </c:ext>
              </c:extLst>
            </c:dLbl>
            <c:dLbl>
              <c:idx val="2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6F-BA74-7346-A9A7-CAA9307131D1}"/>
                </c:ext>
              </c:extLst>
            </c:dLbl>
            <c:dLbl>
              <c:idx val="2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0-BA74-7346-A9A7-CAA9307131D1}"/>
                </c:ext>
              </c:extLst>
            </c:dLbl>
            <c:dLbl>
              <c:idx val="2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1-BA74-7346-A9A7-CAA9307131D1}"/>
                </c:ext>
              </c:extLst>
            </c:dLbl>
            <c:dLbl>
              <c:idx val="3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2-BA74-7346-A9A7-CAA9307131D1}"/>
                </c:ext>
              </c:extLst>
            </c:dLbl>
            <c:dLbl>
              <c:idx val="3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3-BA74-7346-A9A7-CAA9307131D1}"/>
                </c:ext>
              </c:extLst>
            </c:dLbl>
            <c:dLbl>
              <c:idx val="3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4-BA74-7346-A9A7-CAA9307131D1}"/>
                </c:ext>
              </c:extLst>
            </c:dLbl>
            <c:dLbl>
              <c:idx val="3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5-BA74-7346-A9A7-CAA9307131D1}"/>
                </c:ext>
              </c:extLst>
            </c:dLbl>
            <c:dLbl>
              <c:idx val="3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6-BA74-7346-A9A7-CAA9307131D1}"/>
                </c:ext>
              </c:extLst>
            </c:dLbl>
            <c:dLbl>
              <c:idx val="3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7-BA74-7346-A9A7-CAA9307131D1}"/>
                </c:ext>
              </c:extLst>
            </c:dLbl>
            <c:dLbl>
              <c:idx val="3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8-BA74-7346-A9A7-CAA9307131D1}"/>
                </c:ext>
              </c:extLst>
            </c:dLbl>
            <c:dLbl>
              <c:idx val="3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9-BA74-7346-A9A7-CAA9307131D1}"/>
                </c:ext>
              </c:extLst>
            </c:dLbl>
            <c:dLbl>
              <c:idx val="3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A-BA74-7346-A9A7-CAA9307131D1}"/>
                </c:ext>
              </c:extLst>
            </c:dLbl>
            <c:dLbl>
              <c:idx val="3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B-BA74-7346-A9A7-CAA9307131D1}"/>
                </c:ext>
              </c:extLst>
            </c:dLbl>
            <c:dLbl>
              <c:idx val="4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C-BA74-7346-A9A7-CAA9307131D1}"/>
                </c:ext>
              </c:extLst>
            </c:dLbl>
            <c:dLbl>
              <c:idx val="4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D-BA74-7346-A9A7-CAA9307131D1}"/>
                </c:ext>
              </c:extLst>
            </c:dLbl>
            <c:dLbl>
              <c:idx val="4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E-BA74-7346-A9A7-CAA9307131D1}"/>
                </c:ext>
              </c:extLst>
            </c:dLbl>
            <c:dLbl>
              <c:idx val="4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7F-BA74-7346-A9A7-CAA9307131D1}"/>
                </c:ext>
              </c:extLst>
            </c:dLbl>
            <c:dLbl>
              <c:idx val="4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0-BA74-7346-A9A7-CAA9307131D1}"/>
                </c:ext>
              </c:extLst>
            </c:dLbl>
            <c:dLbl>
              <c:idx val="4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1-BA74-7346-A9A7-CAA9307131D1}"/>
                </c:ext>
              </c:extLst>
            </c:dLbl>
            <c:dLbl>
              <c:idx val="4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2-BA74-7346-A9A7-CAA9307131D1}"/>
                </c:ext>
              </c:extLst>
            </c:dLbl>
            <c:dLbl>
              <c:idx val="4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3-BA74-7346-A9A7-CAA9307131D1}"/>
                </c:ext>
              </c:extLst>
            </c:dLbl>
            <c:dLbl>
              <c:idx val="4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4-BA74-7346-A9A7-CAA9307131D1}"/>
                </c:ext>
              </c:extLst>
            </c:dLbl>
            <c:dLbl>
              <c:idx val="4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5-BA74-7346-A9A7-CAA9307131D1}"/>
                </c:ext>
              </c:extLst>
            </c:dLbl>
            <c:dLbl>
              <c:idx val="5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6-BA74-7346-A9A7-CAA9307131D1}"/>
                </c:ext>
              </c:extLst>
            </c:dLbl>
            <c:dLbl>
              <c:idx val="5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7-BA74-7346-A9A7-CAA9307131D1}"/>
                </c:ext>
              </c:extLst>
            </c:dLbl>
            <c:dLbl>
              <c:idx val="5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8-BA74-7346-A9A7-CAA9307131D1}"/>
                </c:ext>
              </c:extLst>
            </c:dLbl>
            <c:dLbl>
              <c:idx val="5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9-BA74-7346-A9A7-CAA9307131D1}"/>
                </c:ext>
              </c:extLst>
            </c:dLbl>
            <c:dLbl>
              <c:idx val="5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A-BA74-7346-A9A7-CAA9307131D1}"/>
                </c:ext>
              </c:extLst>
            </c:dLbl>
            <c:dLbl>
              <c:idx val="5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B-BA74-7346-A9A7-CAA9307131D1}"/>
                </c:ext>
              </c:extLst>
            </c:dLbl>
            <c:dLbl>
              <c:idx val="5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C-BA74-7346-A9A7-CAA9307131D1}"/>
                </c:ext>
              </c:extLst>
            </c:dLbl>
            <c:dLbl>
              <c:idx val="5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D-BA74-7346-A9A7-CAA9307131D1}"/>
                </c:ext>
              </c:extLst>
            </c:dLbl>
            <c:dLbl>
              <c:idx val="5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E-BA74-7346-A9A7-CAA9307131D1}"/>
                </c:ext>
              </c:extLst>
            </c:dLbl>
            <c:dLbl>
              <c:idx val="5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8F-BA74-7346-A9A7-CAA9307131D1}"/>
                </c:ext>
              </c:extLst>
            </c:dLbl>
            <c:dLbl>
              <c:idx val="6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0-BA74-7346-A9A7-CAA9307131D1}"/>
                </c:ext>
              </c:extLst>
            </c:dLbl>
            <c:dLbl>
              <c:idx val="6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1-BA74-7346-A9A7-CAA9307131D1}"/>
                </c:ext>
              </c:extLst>
            </c:dLbl>
            <c:dLbl>
              <c:idx val="6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2-BA74-7346-A9A7-CAA9307131D1}"/>
                </c:ext>
              </c:extLst>
            </c:dLbl>
            <c:dLbl>
              <c:idx val="6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3-BA74-7346-A9A7-CAA9307131D1}"/>
                </c:ext>
              </c:extLst>
            </c:dLbl>
            <c:dLbl>
              <c:idx val="6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4-BA74-7346-A9A7-CAA9307131D1}"/>
                </c:ext>
              </c:extLst>
            </c:dLbl>
            <c:dLbl>
              <c:idx val="6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5-BA74-7346-A9A7-CAA9307131D1}"/>
                </c:ext>
              </c:extLst>
            </c:dLbl>
            <c:dLbl>
              <c:idx val="6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6-BA74-7346-A9A7-CAA9307131D1}"/>
                </c:ext>
              </c:extLst>
            </c:dLbl>
            <c:dLbl>
              <c:idx val="6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7-BA74-7346-A9A7-CAA9307131D1}"/>
                </c:ext>
              </c:extLst>
            </c:dLbl>
            <c:dLbl>
              <c:idx val="6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8-BA74-7346-A9A7-CAA9307131D1}"/>
                </c:ext>
              </c:extLst>
            </c:dLbl>
            <c:dLbl>
              <c:idx val="6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9-BA74-7346-A9A7-CAA9307131D1}"/>
                </c:ext>
              </c:extLst>
            </c:dLbl>
            <c:dLbl>
              <c:idx val="7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A-BA74-7346-A9A7-CAA9307131D1}"/>
                </c:ext>
              </c:extLst>
            </c:dLbl>
            <c:dLbl>
              <c:idx val="7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B-BA74-7346-A9A7-CAA9307131D1}"/>
                </c:ext>
              </c:extLst>
            </c:dLbl>
            <c:dLbl>
              <c:idx val="7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C-BA74-7346-A9A7-CAA9307131D1}"/>
                </c:ext>
              </c:extLst>
            </c:dLbl>
            <c:dLbl>
              <c:idx val="7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D-BA74-7346-A9A7-CAA9307131D1}"/>
                </c:ext>
              </c:extLst>
            </c:dLbl>
            <c:dLbl>
              <c:idx val="7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E-BA74-7346-A9A7-CAA9307131D1}"/>
                </c:ext>
              </c:extLst>
            </c:dLbl>
            <c:dLbl>
              <c:idx val="7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9F-BA74-7346-A9A7-CAA9307131D1}"/>
                </c:ext>
              </c:extLst>
            </c:dLbl>
            <c:dLbl>
              <c:idx val="7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0-BA74-7346-A9A7-CAA9307131D1}"/>
                </c:ext>
              </c:extLst>
            </c:dLbl>
            <c:dLbl>
              <c:idx val="7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1-BA74-7346-A9A7-CAA9307131D1}"/>
                </c:ext>
              </c:extLst>
            </c:dLbl>
            <c:dLbl>
              <c:idx val="7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2-BA74-7346-A9A7-CAA9307131D1}"/>
                </c:ext>
              </c:extLst>
            </c:dLbl>
            <c:dLbl>
              <c:idx val="7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3-BA74-7346-A9A7-CAA9307131D1}"/>
                </c:ext>
              </c:extLst>
            </c:dLbl>
            <c:dLbl>
              <c:idx val="8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4-BA74-7346-A9A7-CAA9307131D1}"/>
                </c:ext>
              </c:extLst>
            </c:dLbl>
            <c:dLbl>
              <c:idx val="8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5-BA74-7346-A9A7-CAA9307131D1}"/>
                </c:ext>
              </c:extLst>
            </c:dLbl>
            <c:dLbl>
              <c:idx val="8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6-BA74-7346-A9A7-CAA9307131D1}"/>
                </c:ext>
              </c:extLst>
            </c:dLbl>
            <c:dLbl>
              <c:idx val="8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7-BA74-7346-A9A7-CAA9307131D1}"/>
                </c:ext>
              </c:extLst>
            </c:dLbl>
            <c:dLbl>
              <c:idx val="8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8-BA74-7346-A9A7-CAA9307131D1}"/>
                </c:ext>
              </c:extLst>
            </c:dLbl>
            <c:dLbl>
              <c:idx val="8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9-BA74-7346-A9A7-CAA9307131D1}"/>
                </c:ext>
              </c:extLst>
            </c:dLbl>
            <c:dLbl>
              <c:idx val="8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A-BA74-7346-A9A7-CAA9307131D1}"/>
                </c:ext>
              </c:extLst>
            </c:dLbl>
            <c:dLbl>
              <c:idx val="8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B-BA74-7346-A9A7-CAA9307131D1}"/>
                </c:ext>
              </c:extLst>
            </c:dLbl>
            <c:dLbl>
              <c:idx val="8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C-BA74-7346-A9A7-CAA9307131D1}"/>
                </c:ext>
              </c:extLst>
            </c:dLbl>
            <c:dLbl>
              <c:idx val="8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D-BA74-7346-A9A7-CAA9307131D1}"/>
                </c:ext>
              </c:extLst>
            </c:dLbl>
            <c:dLbl>
              <c:idx val="9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E-BA74-7346-A9A7-CAA9307131D1}"/>
                </c:ext>
              </c:extLst>
            </c:dLbl>
            <c:dLbl>
              <c:idx val="9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AF-BA74-7346-A9A7-CAA9307131D1}"/>
                </c:ext>
              </c:extLst>
            </c:dLbl>
            <c:dLbl>
              <c:idx val="9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0-BA74-7346-A9A7-CAA9307131D1}"/>
                </c:ext>
              </c:extLst>
            </c:dLbl>
            <c:dLbl>
              <c:idx val="9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1-BA74-7346-A9A7-CAA9307131D1}"/>
                </c:ext>
              </c:extLst>
            </c:dLbl>
            <c:dLbl>
              <c:idx val="9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2-BA74-7346-A9A7-CAA9307131D1}"/>
                </c:ext>
              </c:extLst>
            </c:dLbl>
            <c:dLbl>
              <c:idx val="9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3-BA74-7346-A9A7-CAA9307131D1}"/>
                </c:ext>
              </c:extLst>
            </c:dLbl>
            <c:dLbl>
              <c:idx val="9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4-BA74-7346-A9A7-CAA9307131D1}"/>
                </c:ext>
              </c:extLst>
            </c:dLbl>
            <c:dLbl>
              <c:idx val="9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5-BA74-7346-A9A7-CAA9307131D1}"/>
                </c:ext>
              </c:extLst>
            </c:dLbl>
            <c:dLbl>
              <c:idx val="9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6-BA74-7346-A9A7-CAA9307131D1}"/>
                </c:ext>
              </c:extLst>
            </c:dLbl>
            <c:dLbl>
              <c:idx val="9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7-BA74-7346-A9A7-CAA9307131D1}"/>
                </c:ext>
              </c:extLst>
            </c:dLbl>
            <c:dLbl>
              <c:idx val="10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8-BA74-7346-A9A7-CAA9307131D1}"/>
                </c:ext>
              </c:extLst>
            </c:dLbl>
            <c:dLbl>
              <c:idx val="10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9-BA74-7346-A9A7-CAA9307131D1}"/>
                </c:ext>
              </c:extLst>
            </c:dLbl>
            <c:dLbl>
              <c:idx val="10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A-BA74-7346-A9A7-CAA9307131D1}"/>
                </c:ext>
              </c:extLst>
            </c:dLbl>
            <c:dLbl>
              <c:idx val="10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B-BA74-7346-A9A7-CAA9307131D1}"/>
                </c:ext>
              </c:extLst>
            </c:dLbl>
            <c:dLbl>
              <c:idx val="10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C-BA74-7346-A9A7-CAA9307131D1}"/>
                </c:ext>
              </c:extLst>
            </c:dLbl>
            <c:dLbl>
              <c:idx val="10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D-BA74-7346-A9A7-CAA9307131D1}"/>
                </c:ext>
              </c:extLst>
            </c:dLbl>
            <c:dLbl>
              <c:idx val="10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E-BA74-7346-A9A7-CAA9307131D1}"/>
                </c:ext>
              </c:extLst>
            </c:dLbl>
            <c:dLbl>
              <c:idx val="10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BF-BA74-7346-A9A7-CAA9307131D1}"/>
                </c:ext>
              </c:extLst>
            </c:dLbl>
            <c:dLbl>
              <c:idx val="10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0-BA74-7346-A9A7-CAA9307131D1}"/>
                </c:ext>
              </c:extLst>
            </c:dLbl>
            <c:dLbl>
              <c:idx val="10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1-BA74-7346-A9A7-CAA9307131D1}"/>
                </c:ext>
              </c:extLst>
            </c:dLbl>
            <c:dLbl>
              <c:idx val="11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2-BA74-7346-A9A7-CAA9307131D1}"/>
                </c:ext>
              </c:extLst>
            </c:dLbl>
            <c:dLbl>
              <c:idx val="11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3-BA74-7346-A9A7-CAA9307131D1}"/>
                </c:ext>
              </c:extLst>
            </c:dLbl>
            <c:dLbl>
              <c:idx val="11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4-BA74-7346-A9A7-CAA9307131D1}"/>
                </c:ext>
              </c:extLst>
            </c:dLbl>
            <c:dLbl>
              <c:idx val="11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5-BA74-7346-A9A7-CAA9307131D1}"/>
                </c:ext>
              </c:extLst>
            </c:dLbl>
            <c:dLbl>
              <c:idx val="11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6-BA74-7346-A9A7-CAA9307131D1}"/>
                </c:ext>
              </c:extLst>
            </c:dLbl>
            <c:dLbl>
              <c:idx val="11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7-BA74-7346-A9A7-CAA9307131D1}"/>
                </c:ext>
              </c:extLst>
            </c:dLbl>
            <c:dLbl>
              <c:idx val="11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8-BA74-7346-A9A7-CAA9307131D1}"/>
                </c:ext>
              </c:extLst>
            </c:dLbl>
            <c:dLbl>
              <c:idx val="11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9-BA74-7346-A9A7-CAA9307131D1}"/>
                </c:ext>
              </c:extLst>
            </c:dLbl>
            <c:dLbl>
              <c:idx val="11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A-BA74-7346-A9A7-CAA9307131D1}"/>
                </c:ext>
              </c:extLst>
            </c:dLbl>
            <c:dLbl>
              <c:idx val="11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B-BA74-7346-A9A7-CAA9307131D1}"/>
                </c:ext>
              </c:extLst>
            </c:dLbl>
            <c:dLbl>
              <c:idx val="12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C-BA74-7346-A9A7-CAA9307131D1}"/>
                </c:ext>
              </c:extLst>
            </c:dLbl>
            <c:dLbl>
              <c:idx val="12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D-BA74-7346-A9A7-CAA9307131D1}"/>
                </c:ext>
              </c:extLst>
            </c:dLbl>
            <c:dLbl>
              <c:idx val="12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E-BA74-7346-A9A7-CAA9307131D1}"/>
                </c:ext>
              </c:extLst>
            </c:dLbl>
            <c:dLbl>
              <c:idx val="12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CF-BA74-7346-A9A7-CAA9307131D1}"/>
                </c:ext>
              </c:extLst>
            </c:dLbl>
            <c:dLbl>
              <c:idx val="12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0-BA74-7346-A9A7-CAA9307131D1}"/>
                </c:ext>
              </c:extLst>
            </c:dLbl>
            <c:dLbl>
              <c:idx val="12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1-BA74-7346-A9A7-CAA9307131D1}"/>
                </c:ext>
              </c:extLst>
            </c:dLbl>
            <c:dLbl>
              <c:idx val="12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2-BA74-7346-A9A7-CAA9307131D1}"/>
                </c:ext>
              </c:extLst>
            </c:dLbl>
            <c:dLbl>
              <c:idx val="12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3-BA74-7346-A9A7-CAA9307131D1}"/>
                </c:ext>
              </c:extLst>
            </c:dLbl>
            <c:dLbl>
              <c:idx val="12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4-BA74-7346-A9A7-CAA9307131D1}"/>
                </c:ext>
              </c:extLst>
            </c:dLbl>
            <c:dLbl>
              <c:idx val="12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5-BA74-7346-A9A7-CAA9307131D1}"/>
                </c:ext>
              </c:extLst>
            </c:dLbl>
            <c:dLbl>
              <c:idx val="13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6-BA74-7346-A9A7-CAA9307131D1}"/>
                </c:ext>
              </c:extLst>
            </c:dLbl>
            <c:dLbl>
              <c:idx val="13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7-BA74-7346-A9A7-CAA9307131D1}"/>
                </c:ext>
              </c:extLst>
            </c:dLbl>
            <c:dLbl>
              <c:idx val="13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8-BA74-7346-A9A7-CAA9307131D1}"/>
                </c:ext>
              </c:extLst>
            </c:dLbl>
            <c:dLbl>
              <c:idx val="13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9-BA74-7346-A9A7-CAA9307131D1}"/>
                </c:ext>
              </c:extLst>
            </c:dLbl>
            <c:dLbl>
              <c:idx val="13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A-BA74-7346-A9A7-CAA9307131D1}"/>
                </c:ext>
              </c:extLst>
            </c:dLbl>
            <c:dLbl>
              <c:idx val="13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B-BA74-7346-A9A7-CAA9307131D1}"/>
                </c:ext>
              </c:extLst>
            </c:dLbl>
            <c:dLbl>
              <c:idx val="13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C-BA74-7346-A9A7-CAA9307131D1}"/>
                </c:ext>
              </c:extLst>
            </c:dLbl>
            <c:dLbl>
              <c:idx val="13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D-BA74-7346-A9A7-CAA9307131D1}"/>
                </c:ext>
              </c:extLst>
            </c:dLbl>
            <c:dLbl>
              <c:idx val="13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E-BA74-7346-A9A7-CAA9307131D1}"/>
                </c:ext>
              </c:extLst>
            </c:dLbl>
            <c:dLbl>
              <c:idx val="13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DF-BA74-7346-A9A7-CAA9307131D1}"/>
                </c:ext>
              </c:extLst>
            </c:dLbl>
            <c:dLbl>
              <c:idx val="140"/>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0-BA74-7346-A9A7-CAA9307131D1}"/>
                </c:ext>
              </c:extLst>
            </c:dLbl>
            <c:dLbl>
              <c:idx val="141"/>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1-BA74-7346-A9A7-CAA9307131D1}"/>
                </c:ext>
              </c:extLst>
            </c:dLbl>
            <c:dLbl>
              <c:idx val="142"/>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2-BA74-7346-A9A7-CAA9307131D1}"/>
                </c:ext>
              </c:extLst>
            </c:dLbl>
            <c:dLbl>
              <c:idx val="143"/>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3-BA74-7346-A9A7-CAA9307131D1}"/>
                </c:ext>
              </c:extLst>
            </c:dLbl>
            <c:dLbl>
              <c:idx val="144"/>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4-BA74-7346-A9A7-CAA9307131D1}"/>
                </c:ext>
              </c:extLst>
            </c:dLbl>
            <c:dLbl>
              <c:idx val="145"/>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5-BA74-7346-A9A7-CAA9307131D1}"/>
                </c:ext>
              </c:extLst>
            </c:dLbl>
            <c:dLbl>
              <c:idx val="146"/>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6-BA74-7346-A9A7-CAA9307131D1}"/>
                </c:ext>
              </c:extLst>
            </c:dLbl>
            <c:dLbl>
              <c:idx val="147"/>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7-BA74-7346-A9A7-CAA9307131D1}"/>
                </c:ext>
              </c:extLst>
            </c:dLbl>
            <c:dLbl>
              <c:idx val="148"/>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8-BA74-7346-A9A7-CAA9307131D1}"/>
                </c:ext>
              </c:extLst>
            </c:dLbl>
            <c:dLbl>
              <c:idx val="149"/>
              <c:tx>
                <c:rich>
                  <a:bodyPr/>
                  <a:lstStyle/>
                  <a:p>
                    <a:endParaRPr lang="es-CL"/>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5E9-BA74-7346-A9A7-CAA9307131D1}"/>
                </c:ext>
              </c:extLst>
            </c:dLbl>
            <c:spPr>
              <a:noFill/>
              <a:ln>
                <a:noFill/>
              </a:ln>
              <a:effectLst/>
            </c:spPr>
            <c:txPr>
              <a:bodyPr wrap="square" lIns="38100" tIns="19050" rIns="38100" bIns="19050" anchor="ctr">
                <a:spAutoFit/>
              </a:bodyPr>
              <a:lstStyle/>
              <a:p>
                <a:pPr>
                  <a:defRPr sz="900" b="0" i="0">
                    <a:solidFill>
                      <a:srgbClr val="0070C0"/>
                    </a:solidFill>
                    <a:latin typeface="Arial Narrow" panose="020B0604020202020204" pitchFamily="34" charset="0"/>
                    <a:cs typeface="Arial Narrow" panose="020B0604020202020204" pitchFamily="34" charset="0"/>
                  </a:defRPr>
                </a:pPr>
                <a:endParaRPr lang="es-CL"/>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('Piper Plot'!$Q$2:$Q$51,'Piper Plot'!$S$2:$S$51,'Piper Plot'!$W$2:$W$51)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xVal>
          <c:yVal>
            <c:numRef>
              <c:f>('Piper Plot'!$R$2:$R$51,'Piper Plot'!$T$2:$T$51,'Piper Plot'!$X$2:$X$51)</c:f>
              <c:numCache>
                <c:formatCode>0.000</c:formatCode>
                <c:ptCount val="1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numCache>
            </c:numRef>
          </c:yVal>
          <c:smooth val="0"/>
          <c:extLst>
            <c:ext xmlns:c15="http://schemas.microsoft.com/office/drawing/2012/chart" uri="{02D57815-91ED-43cb-92C2-25804820EDAC}">
              <c15:datalabelsRange>
                <c15:f>('Piper Plot'!$P$2:$P$51,'Piper Plot'!$P$2:$P$51,'Piper Plot'!$P$2:$P$51)</c15:f>
                <c15:dlblRangeCache>
                  <c:ptCount val="150"/>
                  <c:pt idx="0">
                    <c:v>1</c:v>
                  </c:pt>
                  <c:pt idx="1">
                    <c:v>6</c:v>
                  </c:pt>
                  <c:pt idx="2">
                    <c:v>7</c:v>
                  </c:pt>
                  <c:pt idx="50">
                    <c:v>1</c:v>
                  </c:pt>
                  <c:pt idx="51">
                    <c:v>6</c:v>
                  </c:pt>
                  <c:pt idx="52">
                    <c:v>7</c:v>
                  </c:pt>
                  <c:pt idx="100">
                    <c:v>1</c:v>
                  </c:pt>
                  <c:pt idx="101">
                    <c:v>6</c:v>
                  </c:pt>
                  <c:pt idx="102">
                    <c:v>7</c:v>
                  </c:pt>
                </c15:dlblRangeCache>
              </c15:datalabelsRange>
            </c:ext>
            <c:ext xmlns:c16="http://schemas.microsoft.com/office/drawing/2014/chart" uri="{C3380CC4-5D6E-409C-BE32-E72D297353CC}">
              <c16:uniqueId val="{00000553-BA74-7346-A9A7-CAA9307131D1}"/>
            </c:ext>
          </c:extLst>
        </c:ser>
        <c:ser>
          <c:idx val="17"/>
          <c:order val="43"/>
          <c:tx>
            <c:strRef>
              <c:f>'Grid template'!$AI$1</c:f>
              <c:strCache>
                <c:ptCount val="1"/>
                <c:pt idx="0">
                  <c:v>diamond axes names</c:v>
                </c:pt>
              </c:strCache>
            </c:strRef>
          </c:tx>
          <c:spPr>
            <a:ln>
              <a:noFill/>
            </a:ln>
            <a:effectLst/>
          </c:spPr>
          <c:marker>
            <c:symbol val="none"/>
          </c:marker>
          <c:dLbls>
            <c:dLbl>
              <c:idx val="0"/>
              <c:tx>
                <c:rich>
                  <a:bodyPr rot="3540000" vertOverflow="overflow" horzOverflow="overflow" wrap="none" lIns="38100" tIns="19050" rIns="38100" bIns="19050" anchor="ctr" anchorCtr="0">
                    <a:spAutoFit/>
                  </a:bodyPr>
                  <a:lstStyle/>
                  <a:p>
                    <a:pPr algn="ctr">
                      <a:defRPr b="1" i="0">
                        <a:latin typeface="Arial Narrow" panose="020B0604020202020204" pitchFamily="34" charset="0"/>
                        <a:cs typeface="Arial Narrow" panose="020B0604020202020204" pitchFamily="34" charset="0"/>
                      </a:defRPr>
                    </a:pPr>
                    <a:fld id="{DC635BCC-AF41-4E4F-959A-1324C5DE44A7}" type="CELLRANGE">
                      <a:rPr lang="es-CL"/>
                      <a:pPr algn="ctr">
                        <a:defRPr b="1" i="0">
                          <a:latin typeface="Arial Narrow" panose="020B0604020202020204" pitchFamily="34" charset="0"/>
                          <a:cs typeface="Arial Narrow" panose="020B0604020202020204" pitchFamily="34" charset="0"/>
                        </a:defRPr>
                      </a:pPr>
                      <a:t>[CELLRANGE]</a:t>
                    </a:fld>
                    <a:endParaRPr lang="es-CL"/>
                  </a:p>
                </c:rich>
              </c:tx>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xForSave val="1"/>
                  <c15:showDataLabelsRange val="1"/>
                </c:ext>
                <c:ext xmlns:c16="http://schemas.microsoft.com/office/drawing/2014/chart" uri="{C3380CC4-5D6E-409C-BE32-E72D297353CC}">
                  <c16:uniqueId val="{00000004-BFA1-AE40-90C1-C8259FD06021}"/>
                </c:ext>
              </c:extLst>
            </c:dLbl>
            <c:dLbl>
              <c:idx val="1"/>
              <c:tx>
                <c:rich>
                  <a:bodyPr rot="-3540000" vertOverflow="overflow" horzOverflow="overflow" wrap="none" lIns="38100" tIns="19050" rIns="38100" bIns="19050" anchor="ctr" anchorCtr="0">
                    <a:spAutoFit/>
                  </a:bodyPr>
                  <a:lstStyle/>
                  <a:p>
                    <a:pPr algn="ctr">
                      <a:defRPr b="1" i="0">
                        <a:latin typeface="Arial Narrow" panose="020B0604020202020204" pitchFamily="34" charset="0"/>
                        <a:cs typeface="Arial Narrow" panose="020B0604020202020204" pitchFamily="34" charset="0"/>
                      </a:defRPr>
                    </a:pPr>
                    <a:fld id="{7AF5F38C-B5A0-4B78-BFE0-1DEC28C7F7D4}" type="CELLRANGE">
                      <a:rPr lang="es-CL"/>
                      <a:pPr algn="ctr">
                        <a:defRPr b="1" i="0">
                          <a:latin typeface="Arial Narrow" panose="020B0604020202020204" pitchFamily="34" charset="0"/>
                          <a:cs typeface="Arial Narrow" panose="020B0604020202020204" pitchFamily="34" charset="0"/>
                        </a:defRPr>
                      </a:pPr>
                      <a:t>[CELLRANGE]</a:t>
                    </a:fld>
                    <a:endParaRPr lang="es-CL"/>
                  </a:p>
                </c:rich>
              </c:tx>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xForSave val="1"/>
                  <c15:showDataLabelsRange val="1"/>
                </c:ext>
                <c:ext xmlns:c16="http://schemas.microsoft.com/office/drawing/2014/chart" uri="{C3380CC4-5D6E-409C-BE32-E72D297353CC}">
                  <c16:uniqueId val="{00000005-BFA1-AE40-90C1-C8259FD06021}"/>
                </c:ext>
              </c:extLst>
            </c:dLbl>
            <c:dLbl>
              <c:idx val="2"/>
              <c:tx>
                <c:rich>
                  <a:bodyPr rot="-3540000" vertOverflow="overflow" horzOverflow="overflow" wrap="none" lIns="38100" tIns="19050" rIns="38100" bIns="19050" anchor="ctr" anchorCtr="0">
                    <a:spAutoFit/>
                  </a:bodyPr>
                  <a:lstStyle/>
                  <a:p>
                    <a:pPr algn="ctr">
                      <a:defRPr b="1" i="0">
                        <a:latin typeface="Arial Narrow" panose="020B0604020202020204" pitchFamily="34" charset="0"/>
                        <a:cs typeface="Arial Narrow" panose="020B0604020202020204" pitchFamily="34" charset="0"/>
                      </a:defRPr>
                    </a:pPr>
                    <a:fld id="{4EF09554-EA82-4F8A-A325-D5AC83C1C4E4}" type="CELLRANGE">
                      <a:rPr lang="es-CL"/>
                      <a:pPr algn="ctr">
                        <a:defRPr b="1" i="0">
                          <a:latin typeface="Arial Narrow" panose="020B0604020202020204" pitchFamily="34" charset="0"/>
                          <a:cs typeface="Arial Narrow" panose="020B0604020202020204" pitchFamily="34" charset="0"/>
                        </a:defRPr>
                      </a:pPr>
                      <a:t>[CELLRANGE]</a:t>
                    </a:fld>
                    <a:endParaRPr lang="es-CL"/>
                  </a:p>
                </c:rich>
              </c:tx>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xForSave val="1"/>
                  <c15:showDataLabelsRange val="1"/>
                </c:ext>
                <c:ext xmlns:c16="http://schemas.microsoft.com/office/drawing/2014/chart" uri="{C3380CC4-5D6E-409C-BE32-E72D297353CC}">
                  <c16:uniqueId val="{00000006-BFA1-AE40-90C1-C8259FD06021}"/>
                </c:ext>
              </c:extLst>
            </c:dLbl>
            <c:dLbl>
              <c:idx val="3"/>
              <c:tx>
                <c:rich>
                  <a:bodyPr rot="3540000" vertOverflow="overflow" horzOverflow="overflow" wrap="none" lIns="38100" tIns="19050" rIns="38100" bIns="19050" anchor="ctr" anchorCtr="0">
                    <a:spAutoFit/>
                  </a:bodyPr>
                  <a:lstStyle/>
                  <a:p>
                    <a:pPr algn="ctr">
                      <a:defRPr b="1" i="0">
                        <a:latin typeface="Arial Narrow" panose="020B0604020202020204" pitchFamily="34" charset="0"/>
                        <a:cs typeface="Arial Narrow" panose="020B0604020202020204" pitchFamily="34" charset="0"/>
                      </a:defRPr>
                    </a:pPr>
                    <a:fld id="{2F34B9AD-01EB-409D-B34C-A1841BCF8160}" type="CELLRANGE">
                      <a:rPr lang="es-CL"/>
                      <a:pPr algn="ctr">
                        <a:defRPr b="1" i="0">
                          <a:latin typeface="Arial Narrow" panose="020B0604020202020204" pitchFamily="34" charset="0"/>
                          <a:cs typeface="Arial Narrow" panose="020B0604020202020204" pitchFamily="34" charset="0"/>
                        </a:defRPr>
                      </a:pPr>
                      <a:t>[CELLRANGE]</a:t>
                    </a:fld>
                    <a:endParaRPr lang="es-CL"/>
                  </a:p>
                </c:rich>
              </c:tx>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xForSave val="1"/>
                  <c15:showDataLabelsRange val="1"/>
                </c:ext>
                <c:ext xmlns:c16="http://schemas.microsoft.com/office/drawing/2014/chart" uri="{C3380CC4-5D6E-409C-BE32-E72D297353CC}">
                  <c16:uniqueId val="{00000007-BFA1-AE40-90C1-C8259FD06021}"/>
                </c:ext>
              </c:extLst>
            </c:dLbl>
            <c:spPr>
              <a:noFill/>
              <a:ln>
                <a:noFill/>
              </a:ln>
              <a:effectLst/>
            </c:spPr>
            <c:txPr>
              <a:bodyPr wrap="square" lIns="38100" tIns="19050" rIns="38100" bIns="19050" anchor="ctr">
                <a:spAutoFit/>
              </a:bodyPr>
              <a:lstStyle/>
              <a:p>
                <a:pPr>
                  <a:defRPr b="1" i="0">
                    <a:latin typeface="Arial Narrow" panose="020B0604020202020204" pitchFamily="34" charset="0"/>
                    <a:cs typeface="Arial Narrow" panose="020B0604020202020204" pitchFamily="34" charset="0"/>
                  </a:defRPr>
                </a:pPr>
                <a:endParaRPr lang="es-CL"/>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'Grid template'!$AM$2:$AM$5</c:f>
              <c:numCache>
                <c:formatCode>0.000</c:formatCode>
                <c:ptCount val="4"/>
                <c:pt idx="0">
                  <c:v>1.4500000000000002</c:v>
                </c:pt>
                <c:pt idx="1">
                  <c:v>0.75000000000000011</c:v>
                </c:pt>
                <c:pt idx="2">
                  <c:v>1.4500000000000002</c:v>
                </c:pt>
                <c:pt idx="3">
                  <c:v>0.75000000000000011</c:v>
                </c:pt>
              </c:numCache>
            </c:numRef>
          </c:xVal>
          <c:yVal>
            <c:numRef>
              <c:f>'Grid template'!$AN$2:$AN$5</c:f>
              <c:numCache>
                <c:formatCode>0.000</c:formatCode>
                <c:ptCount val="4"/>
                <c:pt idx="0">
                  <c:v>1.4722431864335457</c:v>
                </c:pt>
                <c:pt idx="1">
                  <c:v>1.4722431864335457</c:v>
                </c:pt>
                <c:pt idx="2">
                  <c:v>0.60621778264910708</c:v>
                </c:pt>
                <c:pt idx="3">
                  <c:v>0.60621778264910708</c:v>
                </c:pt>
              </c:numCache>
            </c:numRef>
          </c:yVal>
          <c:smooth val="0"/>
          <c:extLst>
            <c:ext xmlns:c15="http://schemas.microsoft.com/office/drawing/2012/chart" uri="{02D57815-91ED-43cb-92C2-25804820EDAC}">
              <c15:datalabelsRange>
                <c15:f>'Grid template'!$AI$2:$AI$5</c15:f>
                <c15:dlblRangeCache>
                  <c:ptCount val="4"/>
                  <c:pt idx="0">
                    <c:v>Alkaline Earths (Ca + Mg)</c:v>
                  </c:pt>
                  <c:pt idx="1">
                    <c:v>Sulfate (SO4) + Chloride (Cl) + Fluoride (F)</c:v>
                  </c:pt>
                  <c:pt idx="2">
                    <c:v>Bicarbonate (HCO3) + Carbonate (CO3)</c:v>
                  </c:pt>
                  <c:pt idx="3">
                    <c:v>Alkalis (Na + K)</c:v>
                  </c:pt>
                </c15:dlblRangeCache>
              </c15:datalabelsRange>
            </c:ext>
            <c:ext xmlns:c16="http://schemas.microsoft.com/office/drawing/2014/chart" uri="{C3380CC4-5D6E-409C-BE32-E72D297353CC}">
              <c16:uniqueId val="{00000003-BFA1-AE40-90C1-C8259FD06021}"/>
            </c:ext>
          </c:extLst>
        </c:ser>
        <c:ser>
          <c:idx val="30"/>
          <c:order val="44"/>
          <c:tx>
            <c:strRef>
              <c:f>'Grid template'!$AH$11</c:f>
              <c:strCache>
                <c:ptCount val="1"/>
                <c:pt idx="0">
                  <c:v>Field names</c:v>
                </c:pt>
              </c:strCache>
            </c:strRef>
          </c:tx>
          <c:spPr>
            <a:ln>
              <a:noFill/>
            </a:ln>
          </c:spPr>
          <c:marker>
            <c:symbol val="none"/>
          </c:marker>
          <c:dLbls>
            <c:dLbl>
              <c:idx val="0"/>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4-50CB-EE47-868D-2739D9FC1944}"/>
                </c:ext>
              </c:extLst>
            </c:dLbl>
            <c:dLbl>
              <c:idx val="1"/>
              <c:tx>
                <c:rich>
                  <a:bodyPr/>
                  <a:lstStyle/>
                  <a:p>
                    <a:endParaRPr lang="es-CL"/>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50CB-EE47-868D-2739D9FC1944}"/>
                </c:ext>
              </c:extLst>
            </c:dLbl>
            <c:dLbl>
              <c:idx val="2"/>
              <c:tx>
                <c:rich>
                  <a:bodyPr/>
                  <a:lstStyle/>
                  <a:p>
                    <a:endParaRPr lang="es-CL"/>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50CB-EE47-868D-2739D9FC1944}"/>
                </c:ext>
              </c:extLst>
            </c:dLbl>
            <c:dLbl>
              <c:idx val="3"/>
              <c:tx>
                <c:rich>
                  <a:bodyPr/>
                  <a:lstStyle/>
                  <a:p>
                    <a:endParaRPr lang="es-CL"/>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50CB-EE47-868D-2739D9FC1944}"/>
                </c:ext>
              </c:extLst>
            </c:dLbl>
            <c:dLbl>
              <c:idx val="4"/>
              <c:tx>
                <c:rich>
                  <a:bodyPr/>
                  <a:lstStyle/>
                  <a:p>
                    <a:endParaRPr lang="es-CL"/>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8-50CB-EE47-868D-2739D9FC1944}"/>
                </c:ext>
              </c:extLst>
            </c:dLbl>
            <c:dLbl>
              <c:idx val="5"/>
              <c:tx>
                <c:rich>
                  <a:bodyPr/>
                  <a:lstStyle/>
                  <a:p>
                    <a:endParaRPr lang="es-CL"/>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50CB-EE47-868D-2739D9FC1944}"/>
                </c:ext>
              </c:extLst>
            </c:dLbl>
            <c:dLbl>
              <c:idx val="6"/>
              <c:tx>
                <c:rich>
                  <a:bodyPr/>
                  <a:lstStyle/>
                  <a:p>
                    <a:endParaRPr lang="es-CL"/>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50CB-EE47-868D-2739D9FC1944}"/>
                </c:ext>
              </c:extLst>
            </c:dLbl>
            <c:dLbl>
              <c:idx val="7"/>
              <c:tx>
                <c:rich>
                  <a:bodyPr/>
                  <a:lstStyle/>
                  <a:p>
                    <a:endParaRPr lang="es-CL"/>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50CB-EE47-868D-2739D9FC1944}"/>
                </c:ext>
              </c:extLst>
            </c:dLbl>
            <c:dLbl>
              <c:idx val="8"/>
              <c:tx>
                <c:rich>
                  <a:bodyPr/>
                  <a:lstStyle/>
                  <a:p>
                    <a:endParaRPr lang="es-CL"/>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C-50CB-EE47-868D-2739D9FC1944}"/>
                </c:ext>
              </c:extLst>
            </c:dLbl>
            <c:dLbl>
              <c:idx val="9"/>
              <c:tx>
                <c:rich>
                  <a:bodyPr/>
                  <a:lstStyle/>
                  <a:p>
                    <a:endParaRPr lang="es-CL"/>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D-50CB-EE47-868D-2739D9FC1944}"/>
                </c:ext>
              </c:extLst>
            </c:dLbl>
            <c:dLbl>
              <c:idx val="10"/>
              <c:tx>
                <c:rich>
                  <a:bodyPr/>
                  <a:lstStyle/>
                  <a:p>
                    <a:endParaRPr lang="es-CL"/>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E-50CB-EE47-868D-2739D9FC1944}"/>
                </c:ext>
              </c:extLst>
            </c:dLbl>
            <c:dLbl>
              <c:idx val="11"/>
              <c:tx>
                <c:rich>
                  <a:bodyPr/>
                  <a:lstStyle/>
                  <a:p>
                    <a:endParaRPr lang="es-CL"/>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F-50CB-EE47-868D-2739D9FC1944}"/>
                </c:ext>
              </c:extLst>
            </c:dLbl>
            <c:dLbl>
              <c:idx val="12"/>
              <c:tx>
                <c:rich>
                  <a:bodyPr/>
                  <a:lstStyle/>
                  <a:p>
                    <a:endParaRPr lang="es-CL"/>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0-50CB-EE47-868D-2739D9FC1944}"/>
                </c:ext>
              </c:extLst>
            </c:dLbl>
            <c:dLbl>
              <c:idx val="13"/>
              <c:tx>
                <c:rich>
                  <a:bodyPr/>
                  <a:lstStyle/>
                  <a:p>
                    <a:endParaRPr lang="es-CL"/>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1-50CB-EE47-868D-2739D9FC1944}"/>
                </c:ext>
              </c:extLst>
            </c:dLbl>
            <c:dLbl>
              <c:idx val="14"/>
              <c:tx>
                <c:rich>
                  <a:bodyPr/>
                  <a:lstStyle/>
                  <a:p>
                    <a:endParaRPr lang="es-CL"/>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2-50CB-EE47-868D-2739D9FC1944}"/>
                </c:ext>
              </c:extLst>
            </c:dLbl>
            <c:dLbl>
              <c:idx val="15"/>
              <c:tx>
                <c:rich>
                  <a:bodyPr/>
                  <a:lstStyle/>
                  <a:p>
                    <a:endParaRPr lang="es-CL"/>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50CB-EE47-868D-2739D9FC1944}"/>
                </c:ext>
              </c:extLst>
            </c:dLbl>
            <c:spPr>
              <a:noFill/>
              <a:ln>
                <a:noFill/>
              </a:ln>
              <a:effectLst/>
            </c:spPr>
            <c:txPr>
              <a:bodyPr wrap="square" lIns="38100" tIns="19050" rIns="38100" bIns="19050" anchor="ctr">
                <a:spAutoFit/>
              </a:bodyPr>
              <a:lstStyle/>
              <a:p>
                <a:pPr>
                  <a:defRPr sz="900" b="0" i="0">
                    <a:solidFill>
                      <a:schemeClr val="tx1">
                        <a:lumMod val="75000"/>
                        <a:lumOff val="25000"/>
                      </a:schemeClr>
                    </a:solidFill>
                    <a:latin typeface="Arial Narrow" panose="020B0604020202020204" pitchFamily="34" charset="0"/>
                    <a:cs typeface="Arial Narrow" panose="020B0604020202020204" pitchFamily="34" charset="0"/>
                  </a:defRPr>
                </a:pPr>
                <a:endParaRPr lang="es-CL"/>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'Grid template'!$AM$13:$AM$28</c:f>
              <c:numCache>
                <c:formatCode>0.000</c:formatCode>
                <c:ptCount val="16"/>
                <c:pt idx="0">
                  <c:v>#N/A</c:v>
                </c:pt>
                <c:pt idx="1">
                  <c:v>#N/A</c:v>
                </c:pt>
                <c:pt idx="2">
                  <c:v>#N/A</c:v>
                </c:pt>
                <c:pt idx="3">
                  <c:v>#N/A</c:v>
                </c:pt>
                <c:pt idx="5">
                  <c:v>#N/A</c:v>
                </c:pt>
                <c:pt idx="6">
                  <c:v>#N/A</c:v>
                </c:pt>
                <c:pt idx="7">
                  <c:v>#N/A</c:v>
                </c:pt>
                <c:pt idx="8">
                  <c:v>#N/A</c:v>
                </c:pt>
                <c:pt idx="10">
                  <c:v>#N/A</c:v>
                </c:pt>
                <c:pt idx="11">
                  <c:v>#N/A</c:v>
                </c:pt>
                <c:pt idx="12">
                  <c:v>#N/A</c:v>
                </c:pt>
                <c:pt idx="13">
                  <c:v>#N/A</c:v>
                </c:pt>
                <c:pt idx="14">
                  <c:v>#N/A</c:v>
                </c:pt>
                <c:pt idx="15">
                  <c:v>#N/A</c:v>
                </c:pt>
              </c:numCache>
            </c:numRef>
          </c:xVal>
          <c:yVal>
            <c:numRef>
              <c:f>'Grid template'!$AN$13:$AN$28</c:f>
              <c:numCache>
                <c:formatCode>0.000</c:formatCode>
                <c:ptCount val="16"/>
                <c:pt idx="0">
                  <c:v>#N/A</c:v>
                </c:pt>
                <c:pt idx="1">
                  <c:v>#N/A</c:v>
                </c:pt>
                <c:pt idx="2">
                  <c:v>#N/A</c:v>
                </c:pt>
                <c:pt idx="3">
                  <c:v>#N/A</c:v>
                </c:pt>
                <c:pt idx="5">
                  <c:v>#N/A</c:v>
                </c:pt>
                <c:pt idx="6">
                  <c:v>#N/A</c:v>
                </c:pt>
                <c:pt idx="7">
                  <c:v>#N/A</c:v>
                </c:pt>
                <c:pt idx="8">
                  <c:v>#N/A</c:v>
                </c:pt>
                <c:pt idx="10">
                  <c:v>#N/A</c:v>
                </c:pt>
                <c:pt idx="11">
                  <c:v>#N/A</c:v>
                </c:pt>
                <c:pt idx="12">
                  <c:v>#N/A</c:v>
                </c:pt>
                <c:pt idx="13">
                  <c:v>#N/A</c:v>
                </c:pt>
                <c:pt idx="14">
                  <c:v>#N/A</c:v>
                </c:pt>
                <c:pt idx="15">
                  <c:v>#N/A</c:v>
                </c:pt>
              </c:numCache>
            </c:numRef>
          </c:yVal>
          <c:smooth val="0"/>
          <c:extLst>
            <c:ext xmlns:c15="http://schemas.microsoft.com/office/drawing/2012/chart" uri="{02D57815-91ED-43cb-92C2-25804820EDAC}">
              <c15:datalabelsRange>
                <c15:f>'Grid template'!$AI$13:$AI$28</c15:f>
                <c15:dlblRangeCache>
                  <c:ptCount val="16"/>
                  <c:pt idx="0">
                    <c:v>magnesium
type</c:v>
                  </c:pt>
                  <c:pt idx="1">
                    <c:v>calcium type</c:v>
                  </c:pt>
                  <c:pt idx="2">
                    <c:v>no dominant
type</c:v>
                  </c:pt>
                  <c:pt idx="3">
                    <c:v>sodium and
potassium type</c:v>
                  </c:pt>
                  <c:pt idx="5">
                    <c:v>sulphate
type</c:v>
                  </c:pt>
                  <c:pt idx="6">
                    <c:v>bicarbonate
type</c:v>
                  </c:pt>
                  <c:pt idx="7">
                    <c:v>no dominant
type</c:v>
                  </c:pt>
                  <c:pt idx="8">
                    <c:v>chloride type</c:v>
                  </c:pt>
                  <c:pt idx="10">
                    <c:v>calcium-
magnesium
chloride-sulphate type</c:v>
                  </c:pt>
                  <c:pt idx="11">
                    <c:v>mixed type</c:v>
                  </c:pt>
                  <c:pt idx="12">
                    <c:v>calcium-magnesium
bicarbonate type</c:v>
                  </c:pt>
                  <c:pt idx="13">
                    <c:v>sodium-potassium
chloride-sulphate type</c:v>
                  </c:pt>
                  <c:pt idx="14">
                    <c:v>mixed type</c:v>
                  </c:pt>
                  <c:pt idx="15">
                    <c:v>sodium-potassium
bicarbonate
type</c:v>
                  </c:pt>
                </c15:dlblRangeCache>
              </c15:datalabelsRange>
            </c:ext>
            <c:ext xmlns:c16="http://schemas.microsoft.com/office/drawing/2014/chart" uri="{C3380CC4-5D6E-409C-BE32-E72D297353CC}">
              <c16:uniqueId val="{00000003-50CB-EE47-868D-2739D9FC1944}"/>
            </c:ext>
          </c:extLst>
        </c:ser>
        <c:ser>
          <c:idx val="18"/>
          <c:order val="45"/>
          <c:tx>
            <c:strRef>
              <c:f>'Grid template'!$AP$11</c:f>
              <c:strCache>
                <c:ptCount val="1"/>
                <c:pt idx="0">
                  <c:v>Fields</c:v>
                </c:pt>
              </c:strCache>
            </c:strRef>
          </c:tx>
          <c:spPr>
            <a:ln w="9525">
              <a:solidFill>
                <a:srgbClr val="002060"/>
              </a:solidFill>
            </a:ln>
          </c:spPr>
          <c:marker>
            <c:symbol val="none"/>
          </c:marker>
          <c:xVal>
            <c:numRef>
              <c:f>'Grid template'!$AU$13:$AU$89</c:f>
              <c:numCache>
                <c:formatCode>0.000</c:formatCode>
                <c:ptCount val="77"/>
                <c:pt idx="0">
                  <c:v>0.50000000000000011</c:v>
                </c:pt>
                <c:pt idx="1">
                  <c:v>0.25000000000000006</c:v>
                </c:pt>
                <c:pt idx="2">
                  <c:v>0.75</c:v>
                </c:pt>
                <c:pt idx="3">
                  <c:v>0.50000000000000011</c:v>
                </c:pt>
                <c:pt idx="5">
                  <c:v>0</c:v>
                </c:pt>
                <c:pt idx="6">
                  <c:v>0.25000000000000006</c:v>
                </c:pt>
                <c:pt idx="7">
                  <c:v>0.5</c:v>
                </c:pt>
                <c:pt idx="8">
                  <c:v>0</c:v>
                </c:pt>
                <c:pt idx="10">
                  <c:v>0.25000000000000006</c:v>
                </c:pt>
                <c:pt idx="11">
                  <c:v>0.5</c:v>
                </c:pt>
                <c:pt idx="12">
                  <c:v>0.75</c:v>
                </c:pt>
                <c:pt idx="13">
                  <c:v>0.25000000000000006</c:v>
                </c:pt>
                <c:pt idx="15">
                  <c:v>0.75</c:v>
                </c:pt>
                <c:pt idx="16">
                  <c:v>0.5</c:v>
                </c:pt>
                <c:pt idx="17">
                  <c:v>1</c:v>
                </c:pt>
                <c:pt idx="18">
                  <c:v>0.75</c:v>
                </c:pt>
                <c:pt idx="26">
                  <c:v>1.7</c:v>
                </c:pt>
                <c:pt idx="27">
                  <c:v>1.45</c:v>
                </c:pt>
                <c:pt idx="28">
                  <c:v>1.95</c:v>
                </c:pt>
                <c:pt idx="29">
                  <c:v>1.7</c:v>
                </c:pt>
                <c:pt idx="31">
                  <c:v>1.2</c:v>
                </c:pt>
                <c:pt idx="32">
                  <c:v>1.45</c:v>
                </c:pt>
                <c:pt idx="33">
                  <c:v>1.7</c:v>
                </c:pt>
                <c:pt idx="34">
                  <c:v>1.2</c:v>
                </c:pt>
                <c:pt idx="36">
                  <c:v>1.45</c:v>
                </c:pt>
                <c:pt idx="37">
                  <c:v>1.7</c:v>
                </c:pt>
                <c:pt idx="38">
                  <c:v>1.95</c:v>
                </c:pt>
                <c:pt idx="39">
                  <c:v>1.45</c:v>
                </c:pt>
                <c:pt idx="41">
                  <c:v>1.95</c:v>
                </c:pt>
                <c:pt idx="42">
                  <c:v>1.7</c:v>
                </c:pt>
                <c:pt idx="43">
                  <c:v>2.2000000000000002</c:v>
                </c:pt>
                <c:pt idx="44">
                  <c:v>1.95</c:v>
                </c:pt>
                <c:pt idx="46">
                  <c:v>1.1000000000000003</c:v>
                </c:pt>
                <c:pt idx="47">
                  <c:v>0.8500000000000002</c:v>
                </c:pt>
                <c:pt idx="48">
                  <c:v>1.35</c:v>
                </c:pt>
                <c:pt idx="49">
                  <c:v>1.1000000000000003</c:v>
                </c:pt>
                <c:pt idx="51">
                  <c:v>0.8500000000000002</c:v>
                </c:pt>
                <c:pt idx="52">
                  <c:v>1.1000000000000001</c:v>
                </c:pt>
                <c:pt idx="53">
                  <c:v>1.35</c:v>
                </c:pt>
                <c:pt idx="54">
                  <c:v>0.8500000000000002</c:v>
                </c:pt>
                <c:pt idx="56">
                  <c:v>0.8500000000000002</c:v>
                </c:pt>
                <c:pt idx="57">
                  <c:v>0.60000000000000009</c:v>
                </c:pt>
                <c:pt idx="58">
                  <c:v>0.8500000000000002</c:v>
                </c:pt>
                <c:pt idx="59">
                  <c:v>1.1000000000000001</c:v>
                </c:pt>
                <c:pt idx="60">
                  <c:v>0.8500000000000002</c:v>
                </c:pt>
                <c:pt idx="62">
                  <c:v>1.35</c:v>
                </c:pt>
                <c:pt idx="63">
                  <c:v>1.1000000000000001</c:v>
                </c:pt>
                <c:pt idx="64">
                  <c:v>1.35</c:v>
                </c:pt>
                <c:pt idx="65">
                  <c:v>1.6</c:v>
                </c:pt>
                <c:pt idx="66">
                  <c:v>1.35</c:v>
                </c:pt>
                <c:pt idx="68">
                  <c:v>1.1000000000000001</c:v>
                </c:pt>
                <c:pt idx="69">
                  <c:v>0.8500000000000002</c:v>
                </c:pt>
                <c:pt idx="70">
                  <c:v>1.35</c:v>
                </c:pt>
                <c:pt idx="71">
                  <c:v>1.1000000000000001</c:v>
                </c:pt>
                <c:pt idx="73">
                  <c:v>0.8500000000000002</c:v>
                </c:pt>
                <c:pt idx="74">
                  <c:v>1.1000000000000003</c:v>
                </c:pt>
                <c:pt idx="75">
                  <c:v>1.35</c:v>
                </c:pt>
                <c:pt idx="76">
                  <c:v>0.8500000000000002</c:v>
                </c:pt>
              </c:numCache>
            </c:numRef>
          </c:xVal>
          <c:yVal>
            <c:numRef>
              <c:f>'Grid template'!$AV$13:$AV$89</c:f>
              <c:numCache>
                <c:formatCode>0.000</c:formatCode>
                <c:ptCount val="77"/>
                <c:pt idx="0">
                  <c:v>0.8660254037844386</c:v>
                </c:pt>
                <c:pt idx="1">
                  <c:v>0.4330127018922193</c:v>
                </c:pt>
                <c:pt idx="2">
                  <c:v>0.4330127018922193</c:v>
                </c:pt>
                <c:pt idx="3">
                  <c:v>0.8660254037844386</c:v>
                </c:pt>
                <c:pt idx="5">
                  <c:v>0</c:v>
                </c:pt>
                <c:pt idx="6">
                  <c:v>0.4330127018922193</c:v>
                </c:pt>
                <c:pt idx="7">
                  <c:v>0</c:v>
                </c:pt>
                <c:pt idx="8">
                  <c:v>0</c:v>
                </c:pt>
                <c:pt idx="10">
                  <c:v>0.4330127018922193</c:v>
                </c:pt>
                <c:pt idx="11">
                  <c:v>0</c:v>
                </c:pt>
                <c:pt idx="12">
                  <c:v>0.4330127018922193</c:v>
                </c:pt>
                <c:pt idx="13">
                  <c:v>0.4330127018922193</c:v>
                </c:pt>
                <c:pt idx="15">
                  <c:v>0.4330127018922193</c:v>
                </c:pt>
                <c:pt idx="16">
                  <c:v>0</c:v>
                </c:pt>
                <c:pt idx="17">
                  <c:v>0</c:v>
                </c:pt>
                <c:pt idx="18">
                  <c:v>0.4330127018922193</c:v>
                </c:pt>
                <c:pt idx="26">
                  <c:v>0.8660254037844386</c:v>
                </c:pt>
                <c:pt idx="27">
                  <c:v>0.4330127018922193</c:v>
                </c:pt>
                <c:pt idx="28">
                  <c:v>0.4330127018922193</c:v>
                </c:pt>
                <c:pt idx="29">
                  <c:v>0.8660254037844386</c:v>
                </c:pt>
                <c:pt idx="31">
                  <c:v>0</c:v>
                </c:pt>
                <c:pt idx="32">
                  <c:v>0.4330127018922193</c:v>
                </c:pt>
                <c:pt idx="33">
                  <c:v>0</c:v>
                </c:pt>
                <c:pt idx="34">
                  <c:v>0</c:v>
                </c:pt>
                <c:pt idx="36">
                  <c:v>0.4330127018922193</c:v>
                </c:pt>
                <c:pt idx="37">
                  <c:v>0</c:v>
                </c:pt>
                <c:pt idx="38">
                  <c:v>0.4330127018922193</c:v>
                </c:pt>
                <c:pt idx="39">
                  <c:v>0.4330127018922193</c:v>
                </c:pt>
                <c:pt idx="41">
                  <c:v>0.4330127018922193</c:v>
                </c:pt>
                <c:pt idx="42">
                  <c:v>0</c:v>
                </c:pt>
                <c:pt idx="43">
                  <c:v>0</c:v>
                </c:pt>
                <c:pt idx="44">
                  <c:v>0.4330127018922193</c:v>
                </c:pt>
                <c:pt idx="46">
                  <c:v>1.9052558883257649</c:v>
                </c:pt>
                <c:pt idx="47">
                  <c:v>1.4722431864335457</c:v>
                </c:pt>
                <c:pt idx="48">
                  <c:v>1.4722431864335457</c:v>
                </c:pt>
                <c:pt idx="49">
                  <c:v>1.9052558883257649</c:v>
                </c:pt>
                <c:pt idx="51">
                  <c:v>1.4722431864335457</c:v>
                </c:pt>
                <c:pt idx="52">
                  <c:v>1.0392304845413263</c:v>
                </c:pt>
                <c:pt idx="53">
                  <c:v>1.4722431864335457</c:v>
                </c:pt>
                <c:pt idx="54">
                  <c:v>1.4722431864335457</c:v>
                </c:pt>
                <c:pt idx="56">
                  <c:v>1.4722431864335457</c:v>
                </c:pt>
                <c:pt idx="57">
                  <c:v>1.0392304845413263</c:v>
                </c:pt>
                <c:pt idx="58">
                  <c:v>0.60621778264910708</c:v>
                </c:pt>
                <c:pt idx="59">
                  <c:v>1.0392304845413263</c:v>
                </c:pt>
                <c:pt idx="60">
                  <c:v>1.4722431864335457</c:v>
                </c:pt>
                <c:pt idx="62">
                  <c:v>1.4722431864335457</c:v>
                </c:pt>
                <c:pt idx="63">
                  <c:v>1.0392304845413263</c:v>
                </c:pt>
                <c:pt idx="64">
                  <c:v>0.60621778264910708</c:v>
                </c:pt>
                <c:pt idx="65">
                  <c:v>1.0392304845413263</c:v>
                </c:pt>
                <c:pt idx="66">
                  <c:v>0.60621778264910708</c:v>
                </c:pt>
                <c:pt idx="68">
                  <c:v>1.0392304845413263</c:v>
                </c:pt>
                <c:pt idx="69">
                  <c:v>1.4722431864335457</c:v>
                </c:pt>
                <c:pt idx="70">
                  <c:v>1.4722431864335457</c:v>
                </c:pt>
                <c:pt idx="71">
                  <c:v>1.0392304845413263</c:v>
                </c:pt>
                <c:pt idx="73">
                  <c:v>0.60621778264910708</c:v>
                </c:pt>
                <c:pt idx="74">
                  <c:v>0.17320508075688773</c:v>
                </c:pt>
                <c:pt idx="75">
                  <c:v>0.60621778264910708</c:v>
                </c:pt>
                <c:pt idx="76">
                  <c:v>0.60621778264910708</c:v>
                </c:pt>
              </c:numCache>
            </c:numRef>
          </c:yVal>
          <c:smooth val="0"/>
          <c:extLst>
            <c:ext xmlns:c16="http://schemas.microsoft.com/office/drawing/2014/chart" uri="{C3380CC4-5D6E-409C-BE32-E72D297353CC}">
              <c16:uniqueId val="{00000004-DEB8-DA4A-9966-1F3D699B8D8E}"/>
            </c:ext>
          </c:extLst>
        </c:ser>
        <c:dLbls>
          <c:showLegendKey val="0"/>
          <c:showVal val="0"/>
          <c:showCatName val="0"/>
          <c:showSerName val="0"/>
          <c:showPercent val="0"/>
          <c:showBubbleSize val="0"/>
        </c:dLbls>
        <c:axId val="428814856"/>
        <c:axId val="425020360"/>
      </c:scatterChart>
      <c:valAx>
        <c:axId val="428814856"/>
        <c:scaling>
          <c:orientation val="minMax"/>
          <c:max val="2.4"/>
          <c:min val="0"/>
        </c:scaling>
        <c:delete val="0"/>
        <c:axPos val="b"/>
        <c:numFmt formatCode="0.000" sourceLinked="1"/>
        <c:majorTickMark val="out"/>
        <c:minorTickMark val="none"/>
        <c:tickLblPos val="none"/>
        <c:spPr>
          <a:ln w="12700">
            <a:noFill/>
          </a:ln>
        </c:spPr>
        <c:txPr>
          <a:bodyPr/>
          <a:lstStyle/>
          <a:p>
            <a:pPr>
              <a:defRPr>
                <a:solidFill>
                  <a:schemeClr val="bg1"/>
                </a:solidFill>
              </a:defRPr>
            </a:pPr>
            <a:endParaRPr lang="es-CL"/>
          </a:p>
        </c:txPr>
        <c:crossAx val="425020360"/>
        <c:crosses val="autoZero"/>
        <c:crossBetween val="midCat"/>
      </c:valAx>
      <c:valAx>
        <c:axId val="425020360"/>
        <c:scaling>
          <c:orientation val="minMax"/>
          <c:max val="2"/>
          <c:min val="-0.15000000000000002"/>
        </c:scaling>
        <c:delete val="1"/>
        <c:axPos val="l"/>
        <c:majorGridlines>
          <c:spPr>
            <a:ln>
              <a:noFill/>
            </a:ln>
          </c:spPr>
        </c:majorGridlines>
        <c:numFmt formatCode="0.000" sourceLinked="1"/>
        <c:majorTickMark val="out"/>
        <c:minorTickMark val="none"/>
        <c:tickLblPos val="nextTo"/>
        <c:crossAx val="428814856"/>
        <c:crosses val="autoZero"/>
        <c:crossBetween val="midCat"/>
      </c:valAx>
    </c:plotArea>
    <c:legend>
      <c:legendPos val="r"/>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egendEntry>
        <c:idx val="25"/>
        <c:delete val="1"/>
      </c:legendEntry>
      <c:legendEntry>
        <c:idx val="26"/>
        <c:delete val="1"/>
      </c:legendEntry>
      <c:legendEntry>
        <c:idx val="27"/>
        <c:delete val="1"/>
      </c:legendEntry>
      <c:legendEntry>
        <c:idx val="28"/>
        <c:delete val="1"/>
      </c:legendEntry>
      <c:legendEntry>
        <c:idx val="29"/>
        <c:delete val="1"/>
      </c:legendEntry>
      <c:legendEntry>
        <c:idx val="30"/>
        <c:delete val="1"/>
      </c:legendEntry>
      <c:legendEntry>
        <c:idx val="31"/>
        <c:delete val="1"/>
      </c:legendEntry>
      <c:legendEntry>
        <c:idx val="32"/>
        <c:delete val="1"/>
      </c:legendEntry>
      <c:legendEntry>
        <c:idx val="33"/>
        <c:delete val="1"/>
      </c:legendEntry>
      <c:legendEntry>
        <c:idx val="34"/>
        <c:delete val="1"/>
      </c:legendEntry>
      <c:legendEntry>
        <c:idx val="35"/>
        <c:delete val="1"/>
      </c:legendEntry>
      <c:legendEntry>
        <c:idx val="36"/>
        <c:delete val="1"/>
      </c:legendEntry>
      <c:legendEntry>
        <c:idx val="37"/>
        <c:delete val="1"/>
      </c:legendEntry>
      <c:legendEntry>
        <c:idx val="38"/>
        <c:delete val="1"/>
      </c:legendEntry>
      <c:legendEntry>
        <c:idx val="39"/>
        <c:delete val="1"/>
      </c:legendEntry>
      <c:legendEntry>
        <c:idx val="40"/>
        <c:delete val="1"/>
      </c:legendEntry>
      <c:legendEntry>
        <c:idx val="41"/>
        <c:delete val="1"/>
      </c:legendEntry>
      <c:legendEntry>
        <c:idx val="42"/>
        <c:delete val="1"/>
      </c:legendEntry>
      <c:legendEntry>
        <c:idx val="43"/>
        <c:delete val="1"/>
      </c:legendEntry>
      <c:legendEntry>
        <c:idx val="44"/>
        <c:delete val="1"/>
      </c:legendEntry>
      <c:legendEntry>
        <c:idx val="45"/>
        <c:delete val="1"/>
      </c:legendEntry>
      <c:layout>
        <c:manualLayout>
          <c:xMode val="edge"/>
          <c:yMode val="edge"/>
          <c:x val="0.70669543773119603"/>
          <c:y val="0.13536441798941798"/>
          <c:w val="0.11556530772740956"/>
          <c:h val="0.28897222222222224"/>
        </c:manualLayout>
      </c:layout>
      <c:overlay val="0"/>
      <c:spPr>
        <a:solidFill>
          <a:schemeClr val="bg1"/>
        </a:solidFill>
        <a:ln>
          <a:solidFill>
            <a:schemeClr val="tx1"/>
          </a:solidFill>
        </a:ln>
      </c:spPr>
      <c:txPr>
        <a:bodyPr/>
        <a:lstStyle/>
        <a:p>
          <a:pPr>
            <a:defRPr sz="1000">
              <a:latin typeface="Arial Narrow"/>
            </a:defRPr>
          </a:pPr>
          <a:endParaRPr lang="es-CL"/>
        </a:p>
      </c:txPr>
    </c:legend>
    <c:plotVisOnly val="1"/>
    <c:dispBlanksAs val="gap"/>
    <c:showDLblsOverMax val="0"/>
  </c:chart>
  <c:spPr>
    <a:ln>
      <a:noFill/>
    </a:ln>
  </c:spPr>
  <c:printSettings>
    <c:headerFooter/>
    <c:pageMargins b="1" l="0.75" r="0.75" t="1" header="0.5" footer="0.5"/>
    <c:pageSetup/>
  </c:printSettings>
</c:chartSpace>
</file>

<file path=xl/ctrlProps/ctrlProp1.xml><?xml version="1.0" encoding="utf-8"?>
<formControlPr xmlns="http://schemas.microsoft.com/office/spreadsheetml/2009/9/main" objectType="Radio" checked="Checked" firstButton="1" fmlaLink="$A$3" lockText="1" noThreeD="1"/>
</file>

<file path=xl/ctrlProps/ctrlProp10.xml><?xml version="1.0" encoding="utf-8"?>
<formControlPr xmlns="http://schemas.microsoft.com/office/spreadsheetml/2009/9/main" objectType="CheckBox" fmlaLink="$Y$2" lockText="1" noThreeD="1"/>
</file>

<file path=xl/ctrlProps/ctrlProp11.xml><?xml version="1.0" encoding="utf-8"?>
<formControlPr xmlns="http://schemas.microsoft.com/office/spreadsheetml/2009/9/main" objectType="CheckBox" fmlaLink="'Grid template'!$B$60" lockText="1" noThreeD="1"/>
</file>

<file path=xl/ctrlProps/ctrlProp12.xml><?xml version="1.0" encoding="utf-8"?>
<formControlPr xmlns="http://schemas.microsoft.com/office/spreadsheetml/2009/9/main" objectType="CheckBox" fmlaLink="'Grid template'!$B$61" lockText="1" noThreeD="1"/>
</file>

<file path=xl/ctrlProps/ctrlProp13.xml><?xml version="1.0" encoding="utf-8"?>
<formControlPr xmlns="http://schemas.microsoft.com/office/spreadsheetml/2009/9/main" objectType="CheckBox" fmlaLink="'Grid template'!$B$62" lockText="1" noThreeD="1"/>
</file>

<file path=xl/ctrlProps/ctrlProp14.xml><?xml version="1.0" encoding="utf-8"?>
<formControlPr xmlns="http://schemas.microsoft.com/office/spreadsheetml/2009/9/main" objectType="CheckBox" fmlaLink="'Grid template'!$B$63" lockText="1" noThreeD="1"/>
</file>

<file path=xl/ctrlProps/ctrlProp15.xml><?xml version="1.0" encoding="utf-8"?>
<formControlPr xmlns="http://schemas.microsoft.com/office/spreadsheetml/2009/9/main" objectType="CheckBox" fmlaLink="'Grid template'!$B$64" lockText="1" noThreeD="1"/>
</file>

<file path=xl/ctrlProps/ctrlProp16.xml><?xml version="1.0" encoding="utf-8"?>
<formControlPr xmlns="http://schemas.microsoft.com/office/spreadsheetml/2009/9/main" objectType="CheckBox" fmlaLink="'Grid template'!$B$65" lockText="1" noThreeD="1"/>
</file>

<file path=xl/ctrlProps/ctrlProp17.xml><?xml version="1.0" encoding="utf-8"?>
<formControlPr xmlns="http://schemas.microsoft.com/office/spreadsheetml/2009/9/main" objectType="CheckBox" fmlaLink="'Grid template'!$B$66" lockText="1" noThreeD="1"/>
</file>

<file path=xl/ctrlProps/ctrlProp18.xml><?xml version="1.0" encoding="utf-8"?>
<formControlPr xmlns="http://schemas.microsoft.com/office/spreadsheetml/2009/9/main" objectType="CheckBox" fmlaLink="'Grid template'!$B$68" lockText="1" noThreeD="1"/>
</file>

<file path=xl/ctrlProps/ctrlProp19.xml><?xml version="1.0" encoding="utf-8"?>
<formControlPr xmlns="http://schemas.microsoft.com/office/spreadsheetml/2009/9/main" objectType="CheckBox" fmlaLink="$Y$52"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fmlaLink="$Y$102" lockText="1" noThreeD="1"/>
</file>

<file path=xl/ctrlProps/ctrlProp21.xml><?xml version="1.0" encoding="utf-8"?>
<formControlPr xmlns="http://schemas.microsoft.com/office/spreadsheetml/2009/9/main" objectType="CheckBox" fmlaLink="$Y$152" lockText="1" noThreeD="1"/>
</file>

<file path=xl/ctrlProps/ctrlProp22.xml><?xml version="1.0" encoding="utf-8"?>
<formControlPr xmlns="http://schemas.microsoft.com/office/spreadsheetml/2009/9/main" objectType="CheckBox" fmlaLink="$Y$202" lockText="1" noThreeD="1"/>
</file>

<file path=xl/ctrlProps/ctrlProp23.xml><?xml version="1.0" encoding="utf-8"?>
<formControlPr xmlns="http://schemas.microsoft.com/office/spreadsheetml/2009/9/main" objectType="CheckBox" fmlaLink="$Y$252" lockText="1" noThreeD="1"/>
</file>

<file path=xl/ctrlProps/ctrlProp24.xml><?xml version="1.0" encoding="utf-8"?>
<formControlPr xmlns="http://schemas.microsoft.com/office/spreadsheetml/2009/9/main" objectType="CheckBox" fmlaLink="$Y$302" lockText="1" noThreeD="1"/>
</file>

<file path=xl/ctrlProps/ctrlProp25.xml><?xml version="1.0" encoding="utf-8"?>
<formControlPr xmlns="http://schemas.microsoft.com/office/spreadsheetml/2009/9/main" objectType="CheckBox" fmlaLink="$Y$352" lockText="1" noThreeD="1"/>
</file>

<file path=xl/ctrlProps/ctrlProp26.xml><?xml version="1.0" encoding="utf-8"?>
<formControlPr xmlns="http://schemas.microsoft.com/office/spreadsheetml/2009/9/main" objectType="CheckBox" fmlaLink="$Y$402" lockText="1" noThreeD="1"/>
</file>

<file path=xl/ctrlProps/ctrlProp27.xml><?xml version="1.0" encoding="utf-8"?>
<formControlPr xmlns="http://schemas.microsoft.com/office/spreadsheetml/2009/9/main" objectType="CheckBox" fmlaLink="$Y$452" lockText="1" noThreeD="1"/>
</file>

<file path=xl/ctrlProps/ctrlProp28.xml><?xml version="1.0" encoding="utf-8"?>
<formControlPr xmlns="http://schemas.microsoft.com/office/spreadsheetml/2009/9/main" objectType="CheckBox" fmlaLink="'Grid template'!$AK$11" lockText="1" noThreeD="1"/>
</file>

<file path=xl/ctrlProps/ctrlProp29.xml><?xml version="1.0" encoding="utf-8"?>
<formControlPr xmlns="http://schemas.microsoft.com/office/spreadsheetml/2009/9/main" objectType="Radio" firstButton="1" fmlaLink="$H$25" lockText="1" noThreeD="1"/>
</file>

<file path=xl/ctrlProps/ctrlProp3.xml><?xml version="1.0" encoding="utf-8"?>
<formControlPr xmlns="http://schemas.microsoft.com/office/spreadsheetml/2009/9/main" objectType="CheckBox" checked="Checked" fmlaLink="'Grid template'!$B$59" lockText="1" noThreeD="1"/>
</file>

<file path=xl/ctrlProps/ctrlProp30.xml><?xml version="1.0" encoding="utf-8"?>
<formControlPr xmlns="http://schemas.microsoft.com/office/spreadsheetml/2009/9/main" objectType="Radio" checked="Checked" lockText="1" noThreeD="1"/>
</file>

<file path=xl/ctrlProps/ctrlProp31.xml><?xml version="1.0" encoding="utf-8"?>
<formControlPr xmlns="http://schemas.microsoft.com/office/spreadsheetml/2009/9/main" objectType="CheckBox" checked="Checked" fmlaLink="'Grid template'!$AO$2" lockText="1" noThreeD="1"/>
</file>

<file path=xl/ctrlProps/ctrlProp4.xml><?xml version="1.0" encoding="utf-8"?>
<formControlPr xmlns="http://schemas.microsoft.com/office/spreadsheetml/2009/9/main" objectType="CheckBox" checked="Checked" fmlaLink="'Grid template'!$AS$11" lockText="1" noThreeD="1"/>
</file>

<file path=xl/ctrlProps/ctrlProp5.xml><?xml version="1.0" encoding="utf-8"?>
<formControlPr xmlns="http://schemas.microsoft.com/office/spreadsheetml/2009/9/main" objectType="CheckBox" checked="Checked" fmlaLink="'Grid template'!$K$2" lockText="1" noThreeD="1"/>
</file>

<file path=xl/ctrlProps/ctrlProp6.xml><?xml version="1.0" encoding="utf-8"?>
<formControlPr xmlns="http://schemas.microsoft.com/office/spreadsheetml/2009/9/main" objectType="CheckBox" fmlaLink="'Grid template'!$K$174" lockText="1" noThreeD="1"/>
</file>

<file path=xl/ctrlProps/ctrlProp7.xml><?xml version="1.0" encoding="utf-8"?>
<formControlPr xmlns="http://schemas.microsoft.com/office/spreadsheetml/2009/9/main" objectType="CheckBox" checked="Checked" fmlaLink="'Grid template'!$AE$1" lockText="1" noThreeD="1"/>
</file>

<file path=xl/ctrlProps/ctrlProp8.xml><?xml version="1.0" encoding="utf-8"?>
<formControlPr xmlns="http://schemas.microsoft.com/office/spreadsheetml/2009/9/main" objectType="CheckBox" checked="Checked" fmlaLink="'Grid template'!$U$1" lockText="1" noThreeD="1"/>
</file>

<file path=xl/ctrlProps/ctrlProp9.xml><?xml version="1.0" encoding="utf-8"?>
<formControlPr xmlns="http://schemas.microsoft.com/office/spreadsheetml/2009/9/main" objectType="CheckBox" fmlaLink="'Grid template'!$B$67" lockText="1" noThreeD="1"/>
</file>

<file path=xl/drawings/_rels/drawing1.xml.rels><?xml version="1.0" encoding="UTF-8" standalone="yes"?>
<Relationships xmlns="http://schemas.openxmlformats.org/package/2006/relationships"><Relationship Id="rId8" Type="http://schemas.openxmlformats.org/officeDocument/2006/relationships/hyperlink" Target="#Series_7"/><Relationship Id="rId3" Type="http://schemas.openxmlformats.org/officeDocument/2006/relationships/hyperlink" Target="#Series_3"/><Relationship Id="rId7" Type="http://schemas.openxmlformats.org/officeDocument/2006/relationships/hyperlink" Target="#Series_6"/><Relationship Id="rId12" Type="http://schemas.openxmlformats.org/officeDocument/2006/relationships/hyperlink" Target="#'Piper Plot'!A1"/><Relationship Id="rId2" Type="http://schemas.openxmlformats.org/officeDocument/2006/relationships/hyperlink" Target="#Series_2"/><Relationship Id="rId1" Type="http://schemas.openxmlformats.org/officeDocument/2006/relationships/hyperlink" Target="#Series_1"/><Relationship Id="rId6" Type="http://schemas.openxmlformats.org/officeDocument/2006/relationships/hyperlink" Target="#Series_5"/><Relationship Id="rId11" Type="http://schemas.openxmlformats.org/officeDocument/2006/relationships/hyperlink" Target="#Series_10"/><Relationship Id="rId5" Type="http://schemas.openxmlformats.org/officeDocument/2006/relationships/hyperlink" Target="#'more info'!A1"/><Relationship Id="rId10" Type="http://schemas.openxmlformats.org/officeDocument/2006/relationships/hyperlink" Target="#Series_9"/><Relationship Id="rId4" Type="http://schemas.openxmlformats.org/officeDocument/2006/relationships/hyperlink" Target="#Series_4"/><Relationship Id="rId9" Type="http://schemas.openxmlformats.org/officeDocument/2006/relationships/hyperlink" Target="#Series_8"/></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Series_1"/></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Series_1"/><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1043940</xdr:colOff>
          <xdr:row>3</xdr:row>
          <xdr:rowOff>53340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CCFFFF" mc:Ignorable="a14" a14:legacySpreadsheetColorIndex="41"/>
                  </a:solidFill>
                  <a:miter lim="800000"/>
                  <a:headEnd/>
                  <a:tailEnd/>
                </a14:hiddenLine>
              </a:ext>
            </a:extLst>
          </xdr:spPr>
          <xdr:txBody>
            <a:bodyPr vertOverflow="clip" wrap="square" lIns="27432" tIns="22860" rIns="0" bIns="22860" anchor="ctr" upright="1"/>
            <a:lstStyle/>
            <a:p>
              <a:pPr algn="l" rtl="0">
                <a:defRPr sz="1000"/>
              </a:pPr>
              <a:r>
                <a:rPr lang="es-CL" sz="800" b="0" i="0" u="none" strike="noStrike" baseline="0">
                  <a:solidFill>
                    <a:srgbClr val="000000"/>
                  </a:solidFill>
                  <a:latin typeface="Tahoma"/>
                  <a:ea typeface="Tahoma"/>
                  <a:cs typeface="Tahoma"/>
                </a:rPr>
                <a:t>mg/l</a:t>
              </a:r>
            </a:p>
          </xdr:txBody>
        </xdr:sp>
        <xdr:clientData/>
      </xdr:twoCellAnchor>
    </mc:Choice>
    <mc:Fallback/>
  </mc:AlternateContent>
  <xdr:twoCellAnchor>
    <xdr:from>
      <xdr:col>0</xdr:col>
      <xdr:colOff>6350</xdr:colOff>
      <xdr:row>9</xdr:row>
      <xdr:rowOff>0</xdr:rowOff>
    </xdr:from>
    <xdr:to>
      <xdr:col>0</xdr:col>
      <xdr:colOff>1048765</xdr:colOff>
      <xdr:row>9</xdr:row>
      <xdr:rowOff>172800</xdr:rowOff>
    </xdr:to>
    <xdr:sp macro="" textlink="$B$2">
      <xdr:nvSpPr>
        <xdr:cNvPr id="5" name="Rechteck 4">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6350" y="1600200"/>
          <a:ext cx="1042415" cy="172800"/>
        </a:xfrm>
        <a:prstGeom prst="rect">
          <a:avLst/>
        </a:prstGeom>
        <a:solidFill>
          <a:schemeClr val="accent5">
            <a:lumMod val="20000"/>
            <a:lumOff val="80000"/>
          </a:schemeClr>
        </a:solidFill>
        <a:ln w="6350"/>
        <a:effectLst/>
      </xdr:spPr>
      <xdr:style>
        <a:lnRef idx="1">
          <a:schemeClr val="accent1"/>
        </a:lnRef>
        <a:fillRef idx="3">
          <a:schemeClr val="accent1"/>
        </a:fillRef>
        <a:effectRef idx="2">
          <a:schemeClr val="accent1"/>
        </a:effectRef>
        <a:fontRef idx="minor">
          <a:schemeClr val="lt1"/>
        </a:fontRef>
      </xdr:style>
      <xdr:txBody>
        <a:bodyPr wrap="none" lIns="45720" rIns="45720" rtlCol="0" anchor="ctr"/>
        <a:lstStyle/>
        <a:p>
          <a:pPr algn="l"/>
          <a:fld id="{9346281E-8458-164D-919E-6803E12394CF}" type="TxLink">
            <a:rPr lang="en-US" sz="1000" b="0" i="0" u="none" strike="noStrike">
              <a:solidFill>
                <a:schemeClr val="tx1"/>
              </a:solidFill>
              <a:latin typeface="Arial Narrow"/>
              <a:cs typeface="Arial Narrow"/>
            </a:rPr>
            <a:pPr algn="l"/>
            <a:t>Series 1</a:t>
          </a:fld>
          <a:endParaRPr lang="en-US" sz="1000" i="0">
            <a:solidFill>
              <a:schemeClr val="tx1"/>
            </a:solidFill>
          </a:endParaRPr>
        </a:p>
      </xdr:txBody>
    </xdr:sp>
    <xdr:clientData/>
  </xdr:twoCellAnchor>
  <xdr:twoCellAnchor>
    <xdr:from>
      <xdr:col>0</xdr:col>
      <xdr:colOff>6350</xdr:colOff>
      <xdr:row>10</xdr:row>
      <xdr:rowOff>0</xdr:rowOff>
    </xdr:from>
    <xdr:to>
      <xdr:col>0</xdr:col>
      <xdr:colOff>1048765</xdr:colOff>
      <xdr:row>10</xdr:row>
      <xdr:rowOff>172800</xdr:rowOff>
    </xdr:to>
    <xdr:sp macro="" textlink="$B$52">
      <xdr:nvSpPr>
        <xdr:cNvPr id="6" name="Rechteck 5">
          <a:hlinkClick xmlns:r="http://schemas.openxmlformats.org/officeDocument/2006/relationships" r:id="rId2"/>
          <a:extLst>
            <a:ext uri="{FF2B5EF4-FFF2-40B4-BE49-F238E27FC236}">
              <a16:creationId xmlns:a16="http://schemas.microsoft.com/office/drawing/2014/main" id="{00000000-0008-0000-0000-000006000000}"/>
            </a:ext>
          </a:extLst>
        </xdr:cNvPr>
        <xdr:cNvSpPr/>
      </xdr:nvSpPr>
      <xdr:spPr>
        <a:xfrm>
          <a:off x="6350" y="1778000"/>
          <a:ext cx="1042415" cy="172800"/>
        </a:xfrm>
        <a:prstGeom prst="rect">
          <a:avLst/>
        </a:prstGeom>
        <a:solidFill>
          <a:schemeClr val="accent6">
            <a:lumMod val="20000"/>
            <a:lumOff val="80000"/>
          </a:schemeClr>
        </a:solidFill>
        <a:ln w="6350"/>
        <a:effectLst/>
      </xdr:spPr>
      <xdr:style>
        <a:lnRef idx="1">
          <a:schemeClr val="accent1"/>
        </a:lnRef>
        <a:fillRef idx="3">
          <a:schemeClr val="accent1"/>
        </a:fillRef>
        <a:effectRef idx="2">
          <a:schemeClr val="accent1"/>
        </a:effectRef>
        <a:fontRef idx="minor">
          <a:schemeClr val="lt1"/>
        </a:fontRef>
      </xdr:style>
      <xdr:txBody>
        <a:bodyPr wrap="none" lIns="45720" rIns="45720" rtlCol="0" anchor="ctr"/>
        <a:lstStyle/>
        <a:p>
          <a:pPr algn="l"/>
          <a:fld id="{5ADDF826-B8F9-194C-A518-5269E3B9083D}" type="TxLink">
            <a:rPr lang="en-US" sz="1000" b="0" i="0" u="none" strike="noStrike">
              <a:solidFill>
                <a:schemeClr val="tx1"/>
              </a:solidFill>
              <a:latin typeface="Arial Narrow"/>
              <a:cs typeface="Arial Narrow"/>
            </a:rPr>
            <a:pPr algn="l"/>
            <a:t>Series 2</a:t>
          </a:fld>
          <a:endParaRPr lang="en-US" sz="1000">
            <a:solidFill>
              <a:schemeClr val="tx1"/>
            </a:solidFill>
          </a:endParaRPr>
        </a:p>
      </xdr:txBody>
    </xdr:sp>
    <xdr:clientData/>
  </xdr:twoCellAnchor>
  <xdr:twoCellAnchor>
    <xdr:from>
      <xdr:col>0</xdr:col>
      <xdr:colOff>6350</xdr:colOff>
      <xdr:row>11</xdr:row>
      <xdr:rowOff>0</xdr:rowOff>
    </xdr:from>
    <xdr:to>
      <xdr:col>0</xdr:col>
      <xdr:colOff>1048765</xdr:colOff>
      <xdr:row>11</xdr:row>
      <xdr:rowOff>172800</xdr:rowOff>
    </xdr:to>
    <xdr:sp macro="" textlink="$B$102">
      <xdr:nvSpPr>
        <xdr:cNvPr id="8" name="Rechteck 7">
          <a:hlinkClick xmlns:r="http://schemas.openxmlformats.org/officeDocument/2006/relationships" r:id="rId3"/>
          <a:extLst>
            <a:ext uri="{FF2B5EF4-FFF2-40B4-BE49-F238E27FC236}">
              <a16:creationId xmlns:a16="http://schemas.microsoft.com/office/drawing/2014/main" id="{00000000-0008-0000-0000-000008000000}"/>
            </a:ext>
          </a:extLst>
        </xdr:cNvPr>
        <xdr:cNvSpPr/>
      </xdr:nvSpPr>
      <xdr:spPr>
        <a:xfrm>
          <a:off x="6350" y="1955800"/>
          <a:ext cx="1042415" cy="172800"/>
        </a:xfrm>
        <a:prstGeom prst="rect">
          <a:avLst/>
        </a:prstGeom>
        <a:solidFill>
          <a:schemeClr val="accent3">
            <a:lumMod val="20000"/>
            <a:lumOff val="80000"/>
          </a:schemeClr>
        </a:solidFill>
        <a:ln w="6350"/>
        <a:effectLst/>
      </xdr:spPr>
      <xdr:style>
        <a:lnRef idx="1">
          <a:schemeClr val="accent1"/>
        </a:lnRef>
        <a:fillRef idx="3">
          <a:schemeClr val="accent1"/>
        </a:fillRef>
        <a:effectRef idx="2">
          <a:schemeClr val="accent1"/>
        </a:effectRef>
        <a:fontRef idx="minor">
          <a:schemeClr val="lt1"/>
        </a:fontRef>
      </xdr:style>
      <xdr:txBody>
        <a:bodyPr wrap="none" lIns="45720" rIns="45720" rtlCol="0" anchor="ctr"/>
        <a:lstStyle/>
        <a:p>
          <a:pPr algn="l"/>
          <a:fld id="{FB65D468-92DD-5E4A-995B-6FC2F5220120}" type="TxLink">
            <a:rPr lang="en-US" sz="1000" b="0" i="0" u="none" strike="noStrike">
              <a:solidFill>
                <a:schemeClr val="tx1"/>
              </a:solidFill>
              <a:latin typeface="Arial Narrow"/>
              <a:cs typeface="Arial Narrow"/>
            </a:rPr>
            <a:pPr algn="l"/>
            <a:t>Series 3</a:t>
          </a:fld>
          <a:endParaRPr lang="en-US" sz="1000">
            <a:solidFill>
              <a:schemeClr val="tx1"/>
            </a:solidFill>
          </a:endParaRPr>
        </a:p>
      </xdr:txBody>
    </xdr:sp>
    <xdr:clientData/>
  </xdr:twoCellAnchor>
  <xdr:twoCellAnchor>
    <xdr:from>
      <xdr:col>0</xdr:col>
      <xdr:colOff>6350</xdr:colOff>
      <xdr:row>12</xdr:row>
      <xdr:rowOff>0</xdr:rowOff>
    </xdr:from>
    <xdr:to>
      <xdr:col>0</xdr:col>
      <xdr:colOff>1048765</xdr:colOff>
      <xdr:row>12</xdr:row>
      <xdr:rowOff>172800</xdr:rowOff>
    </xdr:to>
    <xdr:sp macro="" textlink="$B$152">
      <xdr:nvSpPr>
        <xdr:cNvPr id="9" name="Rechteck 8">
          <a:hlinkClick xmlns:r="http://schemas.openxmlformats.org/officeDocument/2006/relationships" r:id="rId4"/>
          <a:extLst>
            <a:ext uri="{FF2B5EF4-FFF2-40B4-BE49-F238E27FC236}">
              <a16:creationId xmlns:a16="http://schemas.microsoft.com/office/drawing/2014/main" id="{00000000-0008-0000-0000-000009000000}"/>
            </a:ext>
          </a:extLst>
        </xdr:cNvPr>
        <xdr:cNvSpPr/>
      </xdr:nvSpPr>
      <xdr:spPr>
        <a:xfrm>
          <a:off x="6350" y="2133600"/>
          <a:ext cx="1042415" cy="172800"/>
        </a:xfrm>
        <a:prstGeom prst="rect">
          <a:avLst/>
        </a:prstGeom>
        <a:solidFill>
          <a:schemeClr val="accent4">
            <a:lumMod val="20000"/>
            <a:lumOff val="80000"/>
          </a:schemeClr>
        </a:solidFill>
        <a:ln w="6350"/>
        <a:effectLst/>
      </xdr:spPr>
      <xdr:style>
        <a:lnRef idx="1">
          <a:schemeClr val="accent1"/>
        </a:lnRef>
        <a:fillRef idx="3">
          <a:schemeClr val="accent1"/>
        </a:fillRef>
        <a:effectRef idx="2">
          <a:schemeClr val="accent1"/>
        </a:effectRef>
        <a:fontRef idx="minor">
          <a:schemeClr val="lt1"/>
        </a:fontRef>
      </xdr:style>
      <xdr:txBody>
        <a:bodyPr wrap="none" lIns="45720" rIns="45720" rtlCol="0" anchor="ctr"/>
        <a:lstStyle/>
        <a:p>
          <a:pPr algn="l"/>
          <a:fld id="{79E64F6D-FACA-494D-913F-5DEF2BED010C}" type="TxLink">
            <a:rPr lang="en-US" sz="1000" b="0" i="0" u="none" strike="noStrike">
              <a:solidFill>
                <a:schemeClr val="tx1"/>
              </a:solidFill>
              <a:latin typeface="Arial Narrow"/>
              <a:cs typeface="Arial Narrow"/>
            </a:rPr>
            <a:pPr algn="l"/>
            <a:t>Series 4</a:t>
          </a:fld>
          <a:endParaRPr lang="en-US" sz="1000">
            <a:solidFill>
              <a:schemeClr val="tx1"/>
            </a:solidFill>
          </a:endParaRPr>
        </a:p>
      </xdr:txBody>
    </xdr:sp>
    <xdr:clientData/>
  </xdr:twoCellAnchor>
  <xdr:twoCellAnchor>
    <xdr:from>
      <xdr:col>0</xdr:col>
      <xdr:colOff>6350</xdr:colOff>
      <xdr:row>101</xdr:row>
      <xdr:rowOff>0</xdr:rowOff>
    </xdr:from>
    <xdr:to>
      <xdr:col>0</xdr:col>
      <xdr:colOff>1048765</xdr:colOff>
      <xdr:row>101</xdr:row>
      <xdr:rowOff>173736</xdr:rowOff>
    </xdr:to>
    <xdr:sp macro="" textlink="">
      <xdr:nvSpPr>
        <xdr:cNvPr id="11" name="Rechteck 10">
          <a:hlinkClick xmlns:r="http://schemas.openxmlformats.org/officeDocument/2006/relationships" r:id="rId1"/>
          <a:extLst>
            <a:ext uri="{FF2B5EF4-FFF2-40B4-BE49-F238E27FC236}">
              <a16:creationId xmlns:a16="http://schemas.microsoft.com/office/drawing/2014/main" id="{00000000-0008-0000-0000-00000B000000}"/>
            </a:ext>
          </a:extLst>
        </xdr:cNvPr>
        <xdr:cNvSpPr/>
      </xdr:nvSpPr>
      <xdr:spPr>
        <a:xfrm>
          <a:off x="6350" y="9067800"/>
          <a:ext cx="1042415" cy="173736"/>
        </a:xfrm>
        <a:prstGeom prst="rect">
          <a:avLst/>
        </a:prstGeom>
        <a:solidFill>
          <a:schemeClr val="accent3">
            <a:lumMod val="20000"/>
            <a:lumOff val="80000"/>
          </a:schemeClr>
        </a:solidFill>
        <a:ln w="6350"/>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000" b="0" i="0" u="none" strike="noStrike">
              <a:solidFill>
                <a:schemeClr val="tx1"/>
              </a:solidFill>
              <a:latin typeface="Arial Narrow" panose="020B0604020202020204" pitchFamily="34" charset="0"/>
              <a:ea typeface="Verdana"/>
              <a:cs typeface="Arial Narrow" panose="020B0604020202020204" pitchFamily="34" charset="0"/>
            </a:rPr>
            <a:t>jump</a:t>
          </a:r>
          <a:r>
            <a:rPr lang="en-US" sz="1000" b="0" i="0" u="none" strike="noStrike" baseline="0">
              <a:solidFill>
                <a:schemeClr val="tx1"/>
              </a:solidFill>
              <a:latin typeface="Arial Narrow" panose="020B0604020202020204" pitchFamily="34" charset="0"/>
              <a:ea typeface="Verdana"/>
              <a:cs typeface="Arial Narrow" panose="020B0604020202020204" pitchFamily="34" charset="0"/>
            </a:rPr>
            <a:t> to top</a:t>
          </a:r>
          <a:endParaRPr lang="en-US" sz="1000" b="0" i="0" u="none" strike="noStrike">
            <a:solidFill>
              <a:schemeClr val="tx1"/>
            </a:solidFill>
            <a:latin typeface="Arial Narrow" panose="020B0604020202020204" pitchFamily="34" charset="0"/>
            <a:ea typeface="Verdana"/>
            <a:cs typeface="Arial Narrow" panose="020B0604020202020204" pitchFamily="34" charset="0"/>
          </a:endParaRPr>
        </a:p>
      </xdr:txBody>
    </xdr:sp>
    <xdr:clientData/>
  </xdr:twoCellAnchor>
  <xdr:twoCellAnchor>
    <xdr:from>
      <xdr:col>0</xdr:col>
      <xdr:colOff>6350</xdr:colOff>
      <xdr:row>151</xdr:row>
      <xdr:rowOff>0</xdr:rowOff>
    </xdr:from>
    <xdr:to>
      <xdr:col>0</xdr:col>
      <xdr:colOff>1048765</xdr:colOff>
      <xdr:row>151</xdr:row>
      <xdr:rowOff>173736</xdr:rowOff>
    </xdr:to>
    <xdr:sp macro="" textlink="">
      <xdr:nvSpPr>
        <xdr:cNvPr id="12" name="Rechteck 11">
          <a:hlinkClick xmlns:r="http://schemas.openxmlformats.org/officeDocument/2006/relationships" r:id="rId1"/>
          <a:extLst>
            <a:ext uri="{FF2B5EF4-FFF2-40B4-BE49-F238E27FC236}">
              <a16:creationId xmlns:a16="http://schemas.microsoft.com/office/drawing/2014/main" id="{00000000-0008-0000-0000-00000C000000}"/>
            </a:ext>
          </a:extLst>
        </xdr:cNvPr>
        <xdr:cNvSpPr/>
      </xdr:nvSpPr>
      <xdr:spPr>
        <a:xfrm>
          <a:off x="6350" y="13512800"/>
          <a:ext cx="1042415" cy="173736"/>
        </a:xfrm>
        <a:prstGeom prst="rect">
          <a:avLst/>
        </a:prstGeom>
        <a:solidFill>
          <a:schemeClr val="accent4">
            <a:lumMod val="20000"/>
            <a:lumOff val="80000"/>
          </a:schemeClr>
        </a:solidFill>
        <a:ln w="6350"/>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000" b="0" i="0" u="none" strike="noStrike">
              <a:solidFill>
                <a:schemeClr val="tx1"/>
              </a:solidFill>
              <a:latin typeface="Arial Narrow" panose="020B0604020202020204" pitchFamily="34" charset="0"/>
              <a:ea typeface="Verdana"/>
              <a:cs typeface="Arial Narrow" panose="020B0604020202020204" pitchFamily="34" charset="0"/>
            </a:rPr>
            <a:t>jump</a:t>
          </a:r>
          <a:r>
            <a:rPr lang="en-US" sz="1000" b="0" i="0" u="none" strike="noStrike" baseline="0">
              <a:solidFill>
                <a:schemeClr val="tx1"/>
              </a:solidFill>
              <a:latin typeface="Arial Narrow" panose="020B0604020202020204" pitchFamily="34" charset="0"/>
              <a:ea typeface="Verdana"/>
              <a:cs typeface="Arial Narrow" panose="020B0604020202020204" pitchFamily="34" charset="0"/>
            </a:rPr>
            <a:t> to top</a:t>
          </a:r>
          <a:endParaRPr lang="en-US" sz="1000" b="0" i="0" u="none" strike="noStrike">
            <a:solidFill>
              <a:schemeClr val="tx1"/>
            </a:solidFill>
            <a:latin typeface="Arial Narrow" panose="020B0604020202020204" pitchFamily="34" charset="0"/>
            <a:ea typeface="Verdana"/>
            <a:cs typeface="Arial Narrow" panose="020B0604020202020204" pitchFamily="34" charset="0"/>
          </a:endParaRPr>
        </a:p>
      </xdr:txBody>
    </xdr:sp>
    <xdr:clientData/>
  </xdr:twoCellAnchor>
  <xdr:twoCellAnchor>
    <xdr:from>
      <xdr:col>0</xdr:col>
      <xdr:colOff>12700</xdr:colOff>
      <xdr:row>6</xdr:row>
      <xdr:rowOff>0</xdr:rowOff>
    </xdr:from>
    <xdr:to>
      <xdr:col>1</xdr:col>
      <xdr:colOff>0</xdr:colOff>
      <xdr:row>6</xdr:row>
      <xdr:rowOff>172800</xdr:rowOff>
    </xdr:to>
    <xdr:sp macro="" textlink="">
      <xdr:nvSpPr>
        <xdr:cNvPr id="24" name="Rechteck 23">
          <a:hlinkClick xmlns:r="http://schemas.openxmlformats.org/officeDocument/2006/relationships" r:id="rId5"/>
          <a:extLst>
            <a:ext uri="{FF2B5EF4-FFF2-40B4-BE49-F238E27FC236}">
              <a16:creationId xmlns:a16="http://schemas.microsoft.com/office/drawing/2014/main" id="{00000000-0008-0000-0000-000018000000}"/>
            </a:ext>
          </a:extLst>
        </xdr:cNvPr>
        <xdr:cNvSpPr/>
      </xdr:nvSpPr>
      <xdr:spPr>
        <a:xfrm>
          <a:off x="12700" y="1066800"/>
          <a:ext cx="914400" cy="172800"/>
        </a:xfrm>
        <a:prstGeom prst="rect">
          <a:avLst/>
        </a:prstGeom>
        <a:solidFill>
          <a:srgbClr val="FFFF00"/>
        </a:solidFill>
        <a:ln w="6350"/>
        <a:effectLst/>
      </xdr:spPr>
      <xdr:style>
        <a:lnRef idx="1">
          <a:schemeClr val="accent1"/>
        </a:lnRef>
        <a:fillRef idx="3">
          <a:schemeClr val="accent1"/>
        </a:fillRef>
        <a:effectRef idx="2">
          <a:schemeClr val="accent1"/>
        </a:effectRef>
        <a:fontRef idx="minor">
          <a:schemeClr val="lt1"/>
        </a:fontRef>
      </xdr:style>
      <xdr:txBody>
        <a:bodyPr wrap="none" lIns="45720" rIns="45720" rtlCol="0" anchor="ctr"/>
        <a:lstStyle/>
        <a:p>
          <a:pPr algn="l"/>
          <a:r>
            <a:rPr lang="en-US" sz="1000" b="0" i="0" u="none" strike="noStrike">
              <a:solidFill>
                <a:srgbClr val="0000FF"/>
              </a:solidFill>
              <a:latin typeface="Arial Narrow" panose="020B0604020202020204" pitchFamily="34" charset="0"/>
              <a:ea typeface="Verdana"/>
              <a:cs typeface="Arial Narrow" panose="020B0604020202020204" pitchFamily="34" charset="0"/>
            </a:rPr>
            <a:t>more</a:t>
          </a:r>
          <a:r>
            <a:rPr lang="en-US" sz="1000" b="0" i="0" u="none" strike="noStrike" baseline="0">
              <a:solidFill>
                <a:srgbClr val="0000FF"/>
              </a:solidFill>
              <a:latin typeface="Arial Narrow" panose="020B0604020202020204" pitchFamily="34" charset="0"/>
              <a:ea typeface="Verdana"/>
              <a:cs typeface="Arial Narrow" panose="020B0604020202020204" pitchFamily="34" charset="0"/>
            </a:rPr>
            <a:t> info</a:t>
          </a:r>
          <a:endParaRPr lang="en-US" sz="1000" b="0" i="0" u="none" strike="noStrike">
            <a:solidFill>
              <a:srgbClr val="0000FF"/>
            </a:solidFill>
            <a:latin typeface="Arial Narrow" panose="020B0604020202020204" pitchFamily="34" charset="0"/>
            <a:ea typeface="Verdana"/>
            <a:cs typeface="Arial Narrow" panose="020B0604020202020204" pitchFamily="34" charset="0"/>
          </a:endParaRPr>
        </a:p>
      </xdr:txBody>
    </xdr:sp>
    <xdr:clientData/>
  </xdr:twoCellAnchor>
  <xdr:twoCellAnchor>
    <xdr:from>
      <xdr:col>0</xdr:col>
      <xdr:colOff>6350</xdr:colOff>
      <xdr:row>13</xdr:row>
      <xdr:rowOff>0</xdr:rowOff>
    </xdr:from>
    <xdr:to>
      <xdr:col>0</xdr:col>
      <xdr:colOff>1048765</xdr:colOff>
      <xdr:row>13</xdr:row>
      <xdr:rowOff>172800</xdr:rowOff>
    </xdr:to>
    <xdr:sp macro="" textlink="$B$202">
      <xdr:nvSpPr>
        <xdr:cNvPr id="26" name="Rechteck 25">
          <a:hlinkClick xmlns:r="http://schemas.openxmlformats.org/officeDocument/2006/relationships" r:id="rId6"/>
          <a:extLst>
            <a:ext uri="{FF2B5EF4-FFF2-40B4-BE49-F238E27FC236}">
              <a16:creationId xmlns:a16="http://schemas.microsoft.com/office/drawing/2014/main" id="{00000000-0008-0000-0000-00001A000000}"/>
            </a:ext>
          </a:extLst>
        </xdr:cNvPr>
        <xdr:cNvSpPr/>
      </xdr:nvSpPr>
      <xdr:spPr>
        <a:xfrm>
          <a:off x="6350" y="2311400"/>
          <a:ext cx="1042415" cy="172800"/>
        </a:xfrm>
        <a:prstGeom prst="rect">
          <a:avLst/>
        </a:prstGeom>
        <a:solidFill>
          <a:schemeClr val="accent1">
            <a:lumMod val="20000"/>
            <a:lumOff val="80000"/>
          </a:schemeClr>
        </a:solidFill>
        <a:ln w="6350"/>
        <a:effectLst/>
      </xdr:spPr>
      <xdr:style>
        <a:lnRef idx="1">
          <a:schemeClr val="accent1"/>
        </a:lnRef>
        <a:fillRef idx="3">
          <a:schemeClr val="accent1"/>
        </a:fillRef>
        <a:effectRef idx="2">
          <a:schemeClr val="accent1"/>
        </a:effectRef>
        <a:fontRef idx="minor">
          <a:schemeClr val="lt1"/>
        </a:fontRef>
      </xdr:style>
      <xdr:txBody>
        <a:bodyPr wrap="none" lIns="45720" rIns="45720" rtlCol="0" anchor="ctr"/>
        <a:lstStyle/>
        <a:p>
          <a:pPr algn="l"/>
          <a:fld id="{900C91F1-FDA4-274F-A2D1-F843E0DF58E8}" type="TxLink">
            <a:rPr lang="en-US" sz="1000" b="0" i="0" u="none" strike="noStrike">
              <a:solidFill>
                <a:schemeClr val="tx1"/>
              </a:solidFill>
              <a:latin typeface="Arial Narrow"/>
              <a:cs typeface="Arial Narrow"/>
            </a:rPr>
            <a:pPr algn="l"/>
            <a:t>Series 5</a:t>
          </a:fld>
          <a:endParaRPr lang="en-US" sz="1000">
            <a:solidFill>
              <a:schemeClr val="tx1"/>
            </a:solidFill>
          </a:endParaRPr>
        </a:p>
      </xdr:txBody>
    </xdr:sp>
    <xdr:clientData/>
  </xdr:twoCellAnchor>
  <xdr:twoCellAnchor>
    <xdr:from>
      <xdr:col>0</xdr:col>
      <xdr:colOff>6350</xdr:colOff>
      <xdr:row>14</xdr:row>
      <xdr:rowOff>0</xdr:rowOff>
    </xdr:from>
    <xdr:to>
      <xdr:col>0</xdr:col>
      <xdr:colOff>1048765</xdr:colOff>
      <xdr:row>14</xdr:row>
      <xdr:rowOff>172800</xdr:rowOff>
    </xdr:to>
    <xdr:sp macro="" textlink="$B$252">
      <xdr:nvSpPr>
        <xdr:cNvPr id="27" name="Rechteck 26">
          <a:hlinkClick xmlns:r="http://schemas.openxmlformats.org/officeDocument/2006/relationships" r:id="rId7"/>
          <a:extLst>
            <a:ext uri="{FF2B5EF4-FFF2-40B4-BE49-F238E27FC236}">
              <a16:creationId xmlns:a16="http://schemas.microsoft.com/office/drawing/2014/main" id="{00000000-0008-0000-0000-00001B000000}"/>
            </a:ext>
          </a:extLst>
        </xdr:cNvPr>
        <xdr:cNvSpPr/>
      </xdr:nvSpPr>
      <xdr:spPr>
        <a:xfrm>
          <a:off x="6350" y="2489200"/>
          <a:ext cx="1042415" cy="172800"/>
        </a:xfrm>
        <a:prstGeom prst="rect">
          <a:avLst/>
        </a:prstGeom>
        <a:solidFill>
          <a:schemeClr val="bg1">
            <a:lumMod val="95000"/>
          </a:schemeClr>
        </a:solidFill>
        <a:ln w="6350"/>
        <a:effectLst/>
      </xdr:spPr>
      <xdr:style>
        <a:lnRef idx="1">
          <a:schemeClr val="accent1"/>
        </a:lnRef>
        <a:fillRef idx="3">
          <a:schemeClr val="accent1"/>
        </a:fillRef>
        <a:effectRef idx="2">
          <a:schemeClr val="accent1"/>
        </a:effectRef>
        <a:fontRef idx="minor">
          <a:schemeClr val="lt1"/>
        </a:fontRef>
      </xdr:style>
      <xdr:txBody>
        <a:bodyPr wrap="none" lIns="45720" rIns="45720" rtlCol="0" anchor="ctr"/>
        <a:lstStyle/>
        <a:p>
          <a:pPr algn="l"/>
          <a:fld id="{BCD64D17-3EF7-3F4A-8004-056FD9C96D7D}" type="TxLink">
            <a:rPr lang="en-US" sz="1000" b="0" i="0" u="none" strike="noStrike">
              <a:solidFill>
                <a:schemeClr val="tx1"/>
              </a:solidFill>
              <a:latin typeface="Arial Narrow"/>
              <a:cs typeface="Arial Narrow"/>
            </a:rPr>
            <a:pPr algn="l"/>
            <a:t>Series 6</a:t>
          </a:fld>
          <a:endParaRPr lang="en-US" sz="1000" u="none">
            <a:solidFill>
              <a:schemeClr val="tx1"/>
            </a:solidFill>
          </a:endParaRPr>
        </a:p>
      </xdr:txBody>
    </xdr:sp>
    <xdr:clientData/>
  </xdr:twoCellAnchor>
  <xdr:twoCellAnchor>
    <xdr:from>
      <xdr:col>0</xdr:col>
      <xdr:colOff>6350</xdr:colOff>
      <xdr:row>15</xdr:row>
      <xdr:rowOff>0</xdr:rowOff>
    </xdr:from>
    <xdr:to>
      <xdr:col>0</xdr:col>
      <xdr:colOff>1048765</xdr:colOff>
      <xdr:row>15</xdr:row>
      <xdr:rowOff>172800</xdr:rowOff>
    </xdr:to>
    <xdr:sp macro="" textlink="$B$302">
      <xdr:nvSpPr>
        <xdr:cNvPr id="28" name="Rechteck 27">
          <a:hlinkClick xmlns:r="http://schemas.openxmlformats.org/officeDocument/2006/relationships" r:id="rId8"/>
          <a:extLst>
            <a:ext uri="{FF2B5EF4-FFF2-40B4-BE49-F238E27FC236}">
              <a16:creationId xmlns:a16="http://schemas.microsoft.com/office/drawing/2014/main" id="{00000000-0008-0000-0000-00001C000000}"/>
            </a:ext>
          </a:extLst>
        </xdr:cNvPr>
        <xdr:cNvSpPr/>
      </xdr:nvSpPr>
      <xdr:spPr>
        <a:xfrm>
          <a:off x="6350" y="2667000"/>
          <a:ext cx="1042415" cy="172800"/>
        </a:xfrm>
        <a:prstGeom prst="rect">
          <a:avLst/>
        </a:prstGeom>
        <a:solidFill>
          <a:schemeClr val="tx2">
            <a:lumMod val="20000"/>
            <a:lumOff val="80000"/>
          </a:schemeClr>
        </a:solidFill>
        <a:ln w="6350"/>
        <a:effectLst/>
      </xdr:spPr>
      <xdr:style>
        <a:lnRef idx="1">
          <a:schemeClr val="accent1"/>
        </a:lnRef>
        <a:fillRef idx="3">
          <a:schemeClr val="accent1"/>
        </a:fillRef>
        <a:effectRef idx="2">
          <a:schemeClr val="accent1"/>
        </a:effectRef>
        <a:fontRef idx="minor">
          <a:schemeClr val="lt1"/>
        </a:fontRef>
      </xdr:style>
      <xdr:txBody>
        <a:bodyPr wrap="none" lIns="45720" rIns="45720" rtlCol="0" anchor="ctr"/>
        <a:lstStyle/>
        <a:p>
          <a:pPr algn="l"/>
          <a:fld id="{D1286264-59B5-C049-87DD-04D46D44BE11}" type="TxLink">
            <a:rPr lang="en-US" sz="1000" b="0" i="0" u="none" strike="noStrike">
              <a:solidFill>
                <a:schemeClr val="tx1"/>
              </a:solidFill>
              <a:latin typeface="Arial Narrow"/>
              <a:cs typeface="Arial Narrow"/>
            </a:rPr>
            <a:pPr algn="l"/>
            <a:t>Series 7</a:t>
          </a:fld>
          <a:endParaRPr lang="en-US" sz="1000">
            <a:solidFill>
              <a:schemeClr val="tx1"/>
            </a:solidFill>
          </a:endParaRPr>
        </a:p>
      </xdr:txBody>
    </xdr:sp>
    <xdr:clientData/>
  </xdr:twoCellAnchor>
  <xdr:twoCellAnchor>
    <xdr:from>
      <xdr:col>0</xdr:col>
      <xdr:colOff>6350</xdr:colOff>
      <xdr:row>16</xdr:row>
      <xdr:rowOff>0</xdr:rowOff>
    </xdr:from>
    <xdr:to>
      <xdr:col>0</xdr:col>
      <xdr:colOff>1048765</xdr:colOff>
      <xdr:row>16</xdr:row>
      <xdr:rowOff>172800</xdr:rowOff>
    </xdr:to>
    <xdr:sp macro="" textlink="$B$352">
      <xdr:nvSpPr>
        <xdr:cNvPr id="29" name="Rechteck 28">
          <a:hlinkClick xmlns:r="http://schemas.openxmlformats.org/officeDocument/2006/relationships" r:id="rId9"/>
          <a:extLst>
            <a:ext uri="{FF2B5EF4-FFF2-40B4-BE49-F238E27FC236}">
              <a16:creationId xmlns:a16="http://schemas.microsoft.com/office/drawing/2014/main" id="{00000000-0008-0000-0000-00001D000000}"/>
            </a:ext>
          </a:extLst>
        </xdr:cNvPr>
        <xdr:cNvSpPr/>
      </xdr:nvSpPr>
      <xdr:spPr>
        <a:xfrm>
          <a:off x="6350" y="2844800"/>
          <a:ext cx="1042415" cy="172800"/>
        </a:xfrm>
        <a:prstGeom prst="rect">
          <a:avLst/>
        </a:prstGeom>
        <a:solidFill>
          <a:schemeClr val="bg2"/>
        </a:solidFill>
        <a:ln w="6350"/>
        <a:effectLst/>
      </xdr:spPr>
      <xdr:style>
        <a:lnRef idx="1">
          <a:schemeClr val="accent1"/>
        </a:lnRef>
        <a:fillRef idx="3">
          <a:schemeClr val="accent1"/>
        </a:fillRef>
        <a:effectRef idx="2">
          <a:schemeClr val="accent1"/>
        </a:effectRef>
        <a:fontRef idx="minor">
          <a:schemeClr val="lt1"/>
        </a:fontRef>
      </xdr:style>
      <xdr:txBody>
        <a:bodyPr wrap="none" lIns="45720" rIns="45720" rtlCol="0" anchor="ctr"/>
        <a:lstStyle/>
        <a:p>
          <a:pPr algn="l"/>
          <a:fld id="{69E495AE-2724-0540-96E7-CD87E144373D}" type="TxLink">
            <a:rPr lang="en-US" sz="1000" b="0" i="0" u="none" strike="noStrike">
              <a:solidFill>
                <a:schemeClr val="tx1"/>
              </a:solidFill>
              <a:latin typeface="Arial Narrow"/>
              <a:cs typeface="Arial Narrow"/>
            </a:rPr>
            <a:pPr algn="l"/>
            <a:t>Series 8</a:t>
          </a:fld>
          <a:endParaRPr lang="en-US" sz="1000">
            <a:solidFill>
              <a:schemeClr val="tx1"/>
            </a:solidFill>
          </a:endParaRPr>
        </a:p>
      </xdr:txBody>
    </xdr:sp>
    <xdr:clientData/>
  </xdr:twoCellAnchor>
  <xdr:twoCellAnchor>
    <xdr:from>
      <xdr:col>0</xdr:col>
      <xdr:colOff>12700</xdr:colOff>
      <xdr:row>201</xdr:row>
      <xdr:rowOff>0</xdr:rowOff>
    </xdr:from>
    <xdr:to>
      <xdr:col>1</xdr:col>
      <xdr:colOff>0</xdr:colOff>
      <xdr:row>201</xdr:row>
      <xdr:rowOff>173736</xdr:rowOff>
    </xdr:to>
    <xdr:sp macro="" textlink="">
      <xdr:nvSpPr>
        <xdr:cNvPr id="30" name="Rechteck 29">
          <a:hlinkClick xmlns:r="http://schemas.openxmlformats.org/officeDocument/2006/relationships" r:id="rId1"/>
          <a:extLst>
            <a:ext uri="{FF2B5EF4-FFF2-40B4-BE49-F238E27FC236}">
              <a16:creationId xmlns:a16="http://schemas.microsoft.com/office/drawing/2014/main" id="{00000000-0008-0000-0000-00001E000000}"/>
            </a:ext>
          </a:extLst>
        </xdr:cNvPr>
        <xdr:cNvSpPr/>
      </xdr:nvSpPr>
      <xdr:spPr>
        <a:xfrm>
          <a:off x="12700" y="17957800"/>
          <a:ext cx="1041400" cy="173736"/>
        </a:xfrm>
        <a:prstGeom prst="rect">
          <a:avLst/>
        </a:prstGeom>
        <a:solidFill>
          <a:schemeClr val="accent1">
            <a:lumMod val="20000"/>
            <a:lumOff val="80000"/>
          </a:schemeClr>
        </a:solidFill>
        <a:ln w="6350"/>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000" b="0" i="0" u="none" strike="noStrike">
              <a:solidFill>
                <a:schemeClr val="tx1"/>
              </a:solidFill>
              <a:latin typeface="Arial Narrow" panose="020B0604020202020204" pitchFamily="34" charset="0"/>
              <a:ea typeface="Verdana"/>
              <a:cs typeface="Arial Narrow" panose="020B0604020202020204" pitchFamily="34" charset="0"/>
            </a:rPr>
            <a:t>jump</a:t>
          </a:r>
          <a:r>
            <a:rPr lang="en-US" sz="1000" b="0" i="0" u="none" strike="noStrike" baseline="0">
              <a:solidFill>
                <a:schemeClr val="tx1"/>
              </a:solidFill>
              <a:latin typeface="Arial Narrow" panose="020B0604020202020204" pitchFamily="34" charset="0"/>
              <a:ea typeface="Verdana"/>
              <a:cs typeface="Arial Narrow" panose="020B0604020202020204" pitchFamily="34" charset="0"/>
            </a:rPr>
            <a:t> to top</a:t>
          </a:r>
          <a:endParaRPr lang="en-US" sz="1000" b="0" i="0" u="none" strike="noStrike">
            <a:solidFill>
              <a:schemeClr val="tx1"/>
            </a:solidFill>
            <a:latin typeface="Arial Narrow" panose="020B0604020202020204" pitchFamily="34" charset="0"/>
            <a:ea typeface="Verdana"/>
            <a:cs typeface="Arial Narrow" panose="020B0604020202020204" pitchFamily="34" charset="0"/>
          </a:endParaRPr>
        </a:p>
      </xdr:txBody>
    </xdr:sp>
    <xdr:clientData/>
  </xdr:twoCellAnchor>
  <xdr:twoCellAnchor>
    <xdr:from>
      <xdr:col>0</xdr:col>
      <xdr:colOff>12700</xdr:colOff>
      <xdr:row>251</xdr:row>
      <xdr:rowOff>0</xdr:rowOff>
    </xdr:from>
    <xdr:to>
      <xdr:col>1</xdr:col>
      <xdr:colOff>1015</xdr:colOff>
      <xdr:row>251</xdr:row>
      <xdr:rowOff>173736</xdr:rowOff>
    </xdr:to>
    <xdr:sp macro="" textlink="">
      <xdr:nvSpPr>
        <xdr:cNvPr id="31" name="Rechteck 30">
          <a:hlinkClick xmlns:r="http://schemas.openxmlformats.org/officeDocument/2006/relationships" r:id="rId1"/>
          <a:extLst>
            <a:ext uri="{FF2B5EF4-FFF2-40B4-BE49-F238E27FC236}">
              <a16:creationId xmlns:a16="http://schemas.microsoft.com/office/drawing/2014/main" id="{00000000-0008-0000-0000-00001F000000}"/>
            </a:ext>
          </a:extLst>
        </xdr:cNvPr>
        <xdr:cNvSpPr/>
      </xdr:nvSpPr>
      <xdr:spPr>
        <a:xfrm>
          <a:off x="12700" y="22402800"/>
          <a:ext cx="1042415" cy="173736"/>
        </a:xfrm>
        <a:prstGeom prst="rect">
          <a:avLst/>
        </a:prstGeom>
        <a:solidFill>
          <a:schemeClr val="bg1">
            <a:lumMod val="95000"/>
          </a:schemeClr>
        </a:solidFill>
        <a:ln w="6350"/>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000" b="0" i="0" u="none" strike="noStrike">
              <a:solidFill>
                <a:schemeClr val="tx1"/>
              </a:solidFill>
              <a:latin typeface="Arial Narrow" panose="020B0604020202020204" pitchFamily="34" charset="0"/>
              <a:ea typeface="Verdana"/>
              <a:cs typeface="Arial Narrow" panose="020B0604020202020204" pitchFamily="34" charset="0"/>
            </a:rPr>
            <a:t>jump</a:t>
          </a:r>
          <a:r>
            <a:rPr lang="en-US" sz="1000" b="0" i="0" u="none" strike="noStrike" baseline="0">
              <a:solidFill>
                <a:schemeClr val="tx1"/>
              </a:solidFill>
              <a:latin typeface="Arial Narrow" panose="020B0604020202020204" pitchFamily="34" charset="0"/>
              <a:ea typeface="Verdana"/>
              <a:cs typeface="Arial Narrow" panose="020B0604020202020204" pitchFamily="34" charset="0"/>
            </a:rPr>
            <a:t> to top</a:t>
          </a:r>
          <a:endParaRPr lang="en-US" sz="1000" b="0" i="0" u="none" strike="noStrike">
            <a:solidFill>
              <a:schemeClr val="tx1"/>
            </a:solidFill>
            <a:latin typeface="Arial Narrow" panose="020B0604020202020204" pitchFamily="34" charset="0"/>
            <a:ea typeface="Verdana"/>
            <a:cs typeface="Arial Narrow" panose="020B0604020202020204" pitchFamily="34" charset="0"/>
          </a:endParaRPr>
        </a:p>
      </xdr:txBody>
    </xdr:sp>
    <xdr:clientData/>
  </xdr:twoCellAnchor>
  <xdr:twoCellAnchor>
    <xdr:from>
      <xdr:col>0</xdr:col>
      <xdr:colOff>12700</xdr:colOff>
      <xdr:row>301</xdr:row>
      <xdr:rowOff>0</xdr:rowOff>
    </xdr:from>
    <xdr:to>
      <xdr:col>1</xdr:col>
      <xdr:colOff>1015</xdr:colOff>
      <xdr:row>301</xdr:row>
      <xdr:rowOff>173736</xdr:rowOff>
    </xdr:to>
    <xdr:sp macro="" textlink="">
      <xdr:nvSpPr>
        <xdr:cNvPr id="32" name="Rechteck 31">
          <a:hlinkClick xmlns:r="http://schemas.openxmlformats.org/officeDocument/2006/relationships" r:id="rId1"/>
          <a:extLst>
            <a:ext uri="{FF2B5EF4-FFF2-40B4-BE49-F238E27FC236}">
              <a16:creationId xmlns:a16="http://schemas.microsoft.com/office/drawing/2014/main" id="{00000000-0008-0000-0000-000020000000}"/>
            </a:ext>
          </a:extLst>
        </xdr:cNvPr>
        <xdr:cNvSpPr/>
      </xdr:nvSpPr>
      <xdr:spPr>
        <a:xfrm>
          <a:off x="12700" y="26847800"/>
          <a:ext cx="1042415" cy="173736"/>
        </a:xfrm>
        <a:prstGeom prst="rect">
          <a:avLst/>
        </a:prstGeom>
        <a:solidFill>
          <a:schemeClr val="tx2">
            <a:lumMod val="20000"/>
            <a:lumOff val="80000"/>
          </a:schemeClr>
        </a:solidFill>
        <a:ln w="6350"/>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000" b="0" i="0" u="none" strike="noStrike">
              <a:solidFill>
                <a:schemeClr val="tx1"/>
              </a:solidFill>
              <a:latin typeface="Arial Narrow" panose="020B0604020202020204" pitchFamily="34" charset="0"/>
              <a:ea typeface="Verdana"/>
              <a:cs typeface="Arial Narrow" panose="020B0604020202020204" pitchFamily="34" charset="0"/>
            </a:rPr>
            <a:t>jump</a:t>
          </a:r>
          <a:r>
            <a:rPr lang="en-US" sz="1000" b="0" i="0" u="none" strike="noStrike" baseline="0">
              <a:solidFill>
                <a:schemeClr val="tx1"/>
              </a:solidFill>
              <a:latin typeface="Arial Narrow" panose="020B0604020202020204" pitchFamily="34" charset="0"/>
              <a:ea typeface="Verdana"/>
              <a:cs typeface="Arial Narrow" panose="020B0604020202020204" pitchFamily="34" charset="0"/>
            </a:rPr>
            <a:t> to top</a:t>
          </a:r>
          <a:endParaRPr lang="en-US" sz="1000" b="0" i="0" u="none" strike="noStrike">
            <a:solidFill>
              <a:schemeClr val="tx1"/>
            </a:solidFill>
            <a:latin typeface="Arial Narrow" panose="020B0604020202020204" pitchFamily="34" charset="0"/>
            <a:ea typeface="Verdana"/>
            <a:cs typeface="Arial Narrow" panose="020B0604020202020204" pitchFamily="34" charset="0"/>
          </a:endParaRPr>
        </a:p>
      </xdr:txBody>
    </xdr:sp>
    <xdr:clientData/>
  </xdr:twoCellAnchor>
  <xdr:twoCellAnchor>
    <xdr:from>
      <xdr:col>0</xdr:col>
      <xdr:colOff>12700</xdr:colOff>
      <xdr:row>351</xdr:row>
      <xdr:rowOff>0</xdr:rowOff>
    </xdr:from>
    <xdr:to>
      <xdr:col>1</xdr:col>
      <xdr:colOff>1015</xdr:colOff>
      <xdr:row>351</xdr:row>
      <xdr:rowOff>173736</xdr:rowOff>
    </xdr:to>
    <xdr:sp macro="" textlink="">
      <xdr:nvSpPr>
        <xdr:cNvPr id="33" name="Rechteck 32">
          <a:hlinkClick xmlns:r="http://schemas.openxmlformats.org/officeDocument/2006/relationships" r:id="rId1"/>
          <a:extLst>
            <a:ext uri="{FF2B5EF4-FFF2-40B4-BE49-F238E27FC236}">
              <a16:creationId xmlns:a16="http://schemas.microsoft.com/office/drawing/2014/main" id="{00000000-0008-0000-0000-000021000000}"/>
            </a:ext>
          </a:extLst>
        </xdr:cNvPr>
        <xdr:cNvSpPr/>
      </xdr:nvSpPr>
      <xdr:spPr>
        <a:xfrm>
          <a:off x="12700" y="31292800"/>
          <a:ext cx="1042415" cy="173736"/>
        </a:xfrm>
        <a:prstGeom prst="rect">
          <a:avLst/>
        </a:prstGeom>
        <a:solidFill>
          <a:schemeClr val="bg2"/>
        </a:solidFill>
        <a:ln w="6350"/>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000" b="0" i="0" u="none" strike="noStrike">
              <a:solidFill>
                <a:schemeClr val="tx1"/>
              </a:solidFill>
              <a:latin typeface="Arial Narrow" panose="020B0604020202020204" pitchFamily="34" charset="0"/>
              <a:ea typeface="Verdana"/>
              <a:cs typeface="Arial Narrow" panose="020B0604020202020204" pitchFamily="34" charset="0"/>
            </a:rPr>
            <a:t>jump</a:t>
          </a:r>
          <a:r>
            <a:rPr lang="en-US" sz="1000" b="0" i="0" u="none" strike="noStrike" baseline="0">
              <a:solidFill>
                <a:schemeClr val="tx1"/>
              </a:solidFill>
              <a:latin typeface="Arial Narrow" panose="020B0604020202020204" pitchFamily="34" charset="0"/>
              <a:ea typeface="Verdana"/>
              <a:cs typeface="Arial Narrow" panose="020B0604020202020204" pitchFamily="34" charset="0"/>
            </a:rPr>
            <a:t> to top</a:t>
          </a:r>
          <a:endParaRPr lang="en-US" sz="1000" b="0" i="0" u="none" strike="noStrike">
            <a:solidFill>
              <a:schemeClr val="tx1"/>
            </a:solidFill>
            <a:latin typeface="Arial Narrow" panose="020B0604020202020204" pitchFamily="34" charset="0"/>
            <a:ea typeface="Verdana"/>
            <a:cs typeface="Arial Narrow" panose="020B0604020202020204" pitchFamily="34" charset="0"/>
          </a:endParaRPr>
        </a:p>
      </xdr:txBody>
    </xdr:sp>
    <xdr:clientData/>
  </xdr:twoCellAnchor>
  <xdr:twoCellAnchor>
    <xdr:from>
      <xdr:col>0</xdr:col>
      <xdr:colOff>3175</xdr:colOff>
      <xdr:row>102</xdr:row>
      <xdr:rowOff>0</xdr:rowOff>
    </xdr:from>
    <xdr:to>
      <xdr:col>0</xdr:col>
      <xdr:colOff>1045590</xdr:colOff>
      <xdr:row>102</xdr:row>
      <xdr:rowOff>173736</xdr:rowOff>
    </xdr:to>
    <xdr:sp macro="" textlink="">
      <xdr:nvSpPr>
        <xdr:cNvPr id="34" name="Rechteck 33">
          <a:hlinkClick xmlns:r="http://schemas.openxmlformats.org/officeDocument/2006/relationships" r:id="rId4"/>
          <a:extLst>
            <a:ext uri="{FF2B5EF4-FFF2-40B4-BE49-F238E27FC236}">
              <a16:creationId xmlns:a16="http://schemas.microsoft.com/office/drawing/2014/main" id="{00000000-0008-0000-0000-000022000000}"/>
            </a:ext>
          </a:extLst>
        </xdr:cNvPr>
        <xdr:cNvSpPr/>
      </xdr:nvSpPr>
      <xdr:spPr>
        <a:xfrm>
          <a:off x="3175" y="9245600"/>
          <a:ext cx="1042415" cy="173736"/>
        </a:xfrm>
        <a:prstGeom prst="rect">
          <a:avLst/>
        </a:prstGeom>
        <a:solidFill>
          <a:schemeClr val="accent4">
            <a:lumMod val="20000"/>
            <a:lumOff val="80000"/>
          </a:schemeClr>
        </a:solidFill>
        <a:ln w="6350"/>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000" b="0" i="0" u="none" strike="noStrike">
              <a:solidFill>
                <a:schemeClr val="tx1"/>
              </a:solidFill>
              <a:latin typeface="Arial Narrow" panose="020B0604020202020204" pitchFamily="34" charset="0"/>
              <a:ea typeface="Verdana"/>
              <a:cs typeface="Arial Narrow" panose="020B0604020202020204" pitchFamily="34" charset="0"/>
            </a:rPr>
            <a:t>jump</a:t>
          </a:r>
          <a:r>
            <a:rPr lang="en-US" sz="1000" b="0" i="0" u="none" strike="noStrike" baseline="0">
              <a:solidFill>
                <a:schemeClr val="tx1"/>
              </a:solidFill>
              <a:latin typeface="Arial Narrow" panose="020B0604020202020204" pitchFamily="34" charset="0"/>
              <a:ea typeface="Verdana"/>
              <a:cs typeface="Arial Narrow" panose="020B0604020202020204" pitchFamily="34" charset="0"/>
            </a:rPr>
            <a:t> to next</a:t>
          </a:r>
          <a:endParaRPr lang="en-US" sz="1000" b="0" i="0" u="none" strike="noStrike">
            <a:solidFill>
              <a:schemeClr val="tx1"/>
            </a:solidFill>
            <a:latin typeface="Arial Narrow" panose="020B0604020202020204" pitchFamily="34" charset="0"/>
            <a:ea typeface="Verdana"/>
            <a:cs typeface="Arial Narrow" panose="020B0604020202020204" pitchFamily="34" charset="0"/>
          </a:endParaRPr>
        </a:p>
      </xdr:txBody>
    </xdr:sp>
    <xdr:clientData/>
  </xdr:twoCellAnchor>
  <xdr:twoCellAnchor>
    <xdr:from>
      <xdr:col>0</xdr:col>
      <xdr:colOff>3175</xdr:colOff>
      <xdr:row>152</xdr:row>
      <xdr:rowOff>0</xdr:rowOff>
    </xdr:from>
    <xdr:to>
      <xdr:col>0</xdr:col>
      <xdr:colOff>1044575</xdr:colOff>
      <xdr:row>152</xdr:row>
      <xdr:rowOff>173736</xdr:rowOff>
    </xdr:to>
    <xdr:sp macro="" textlink="">
      <xdr:nvSpPr>
        <xdr:cNvPr id="35" name="Rechteck 34">
          <a:hlinkClick xmlns:r="http://schemas.openxmlformats.org/officeDocument/2006/relationships" r:id="rId6"/>
          <a:extLst>
            <a:ext uri="{FF2B5EF4-FFF2-40B4-BE49-F238E27FC236}">
              <a16:creationId xmlns:a16="http://schemas.microsoft.com/office/drawing/2014/main" id="{00000000-0008-0000-0000-000023000000}"/>
            </a:ext>
          </a:extLst>
        </xdr:cNvPr>
        <xdr:cNvSpPr/>
      </xdr:nvSpPr>
      <xdr:spPr>
        <a:xfrm>
          <a:off x="3175" y="13690600"/>
          <a:ext cx="1041400" cy="173736"/>
        </a:xfrm>
        <a:prstGeom prst="rect">
          <a:avLst/>
        </a:prstGeom>
        <a:solidFill>
          <a:schemeClr val="accent1">
            <a:lumMod val="20000"/>
            <a:lumOff val="80000"/>
          </a:schemeClr>
        </a:solidFill>
        <a:ln w="6350"/>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000" b="0" i="0" u="none" strike="noStrike">
              <a:solidFill>
                <a:schemeClr val="tx1"/>
              </a:solidFill>
              <a:latin typeface="Arial Narrow" panose="020B0604020202020204" pitchFamily="34" charset="0"/>
              <a:ea typeface="Verdana"/>
              <a:cs typeface="Arial Narrow" panose="020B0604020202020204" pitchFamily="34" charset="0"/>
            </a:rPr>
            <a:t>jump</a:t>
          </a:r>
          <a:r>
            <a:rPr lang="en-US" sz="1000" b="0" i="0" u="none" strike="noStrike" baseline="0">
              <a:solidFill>
                <a:schemeClr val="tx1"/>
              </a:solidFill>
              <a:latin typeface="Arial Narrow" panose="020B0604020202020204" pitchFamily="34" charset="0"/>
              <a:ea typeface="Verdana"/>
              <a:cs typeface="Arial Narrow" panose="020B0604020202020204" pitchFamily="34" charset="0"/>
            </a:rPr>
            <a:t> to next</a:t>
          </a:r>
          <a:endParaRPr lang="en-US" sz="1000" b="0" i="0" u="none" strike="noStrike">
            <a:solidFill>
              <a:schemeClr val="tx1"/>
            </a:solidFill>
            <a:latin typeface="Arial Narrow" panose="020B0604020202020204" pitchFamily="34" charset="0"/>
            <a:ea typeface="Verdana"/>
            <a:cs typeface="Arial Narrow" panose="020B0604020202020204" pitchFamily="34" charset="0"/>
          </a:endParaRPr>
        </a:p>
      </xdr:txBody>
    </xdr:sp>
    <xdr:clientData/>
  </xdr:twoCellAnchor>
  <xdr:twoCellAnchor>
    <xdr:from>
      <xdr:col>0</xdr:col>
      <xdr:colOff>3175</xdr:colOff>
      <xdr:row>202</xdr:row>
      <xdr:rowOff>0</xdr:rowOff>
    </xdr:from>
    <xdr:to>
      <xdr:col>0</xdr:col>
      <xdr:colOff>1045590</xdr:colOff>
      <xdr:row>202</xdr:row>
      <xdr:rowOff>173736</xdr:rowOff>
    </xdr:to>
    <xdr:sp macro="" textlink="">
      <xdr:nvSpPr>
        <xdr:cNvPr id="36" name="Rechteck 35">
          <a:hlinkClick xmlns:r="http://schemas.openxmlformats.org/officeDocument/2006/relationships" r:id="rId7"/>
          <a:extLst>
            <a:ext uri="{FF2B5EF4-FFF2-40B4-BE49-F238E27FC236}">
              <a16:creationId xmlns:a16="http://schemas.microsoft.com/office/drawing/2014/main" id="{00000000-0008-0000-0000-000024000000}"/>
            </a:ext>
          </a:extLst>
        </xdr:cNvPr>
        <xdr:cNvSpPr/>
      </xdr:nvSpPr>
      <xdr:spPr>
        <a:xfrm>
          <a:off x="3175" y="18135600"/>
          <a:ext cx="1042415" cy="173736"/>
        </a:xfrm>
        <a:prstGeom prst="rect">
          <a:avLst/>
        </a:prstGeom>
        <a:solidFill>
          <a:schemeClr val="bg1">
            <a:lumMod val="95000"/>
          </a:schemeClr>
        </a:solidFill>
        <a:ln w="6350"/>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000" b="0" i="0" u="none" strike="noStrike">
              <a:solidFill>
                <a:schemeClr val="tx1"/>
              </a:solidFill>
              <a:latin typeface="Arial Narrow" panose="020B0604020202020204" pitchFamily="34" charset="0"/>
              <a:ea typeface="Verdana"/>
              <a:cs typeface="Arial Narrow" panose="020B0604020202020204" pitchFamily="34" charset="0"/>
            </a:rPr>
            <a:t>jump</a:t>
          </a:r>
          <a:r>
            <a:rPr lang="en-US" sz="1000" b="0" i="0" u="none" strike="noStrike" baseline="0">
              <a:solidFill>
                <a:schemeClr val="tx1"/>
              </a:solidFill>
              <a:latin typeface="Arial Narrow" panose="020B0604020202020204" pitchFamily="34" charset="0"/>
              <a:ea typeface="Verdana"/>
              <a:cs typeface="Arial Narrow" panose="020B0604020202020204" pitchFamily="34" charset="0"/>
            </a:rPr>
            <a:t> to next</a:t>
          </a:r>
          <a:endParaRPr lang="en-US" sz="1000" b="0" i="0" u="none" strike="noStrike">
            <a:solidFill>
              <a:schemeClr val="tx1"/>
            </a:solidFill>
            <a:latin typeface="Arial Narrow" panose="020B0604020202020204" pitchFamily="34" charset="0"/>
            <a:ea typeface="Verdana"/>
            <a:cs typeface="Arial Narrow" panose="020B0604020202020204" pitchFamily="34" charset="0"/>
          </a:endParaRPr>
        </a:p>
      </xdr:txBody>
    </xdr:sp>
    <xdr:clientData/>
  </xdr:twoCellAnchor>
  <xdr:twoCellAnchor>
    <xdr:from>
      <xdr:col>0</xdr:col>
      <xdr:colOff>3175</xdr:colOff>
      <xdr:row>252</xdr:row>
      <xdr:rowOff>0</xdr:rowOff>
    </xdr:from>
    <xdr:to>
      <xdr:col>0</xdr:col>
      <xdr:colOff>1045590</xdr:colOff>
      <xdr:row>252</xdr:row>
      <xdr:rowOff>173736</xdr:rowOff>
    </xdr:to>
    <xdr:sp macro="" textlink="">
      <xdr:nvSpPr>
        <xdr:cNvPr id="37" name="Rechteck 36">
          <a:hlinkClick xmlns:r="http://schemas.openxmlformats.org/officeDocument/2006/relationships" r:id="rId8"/>
          <a:extLst>
            <a:ext uri="{FF2B5EF4-FFF2-40B4-BE49-F238E27FC236}">
              <a16:creationId xmlns:a16="http://schemas.microsoft.com/office/drawing/2014/main" id="{00000000-0008-0000-0000-000025000000}"/>
            </a:ext>
          </a:extLst>
        </xdr:cNvPr>
        <xdr:cNvSpPr/>
      </xdr:nvSpPr>
      <xdr:spPr>
        <a:xfrm>
          <a:off x="3175" y="22580600"/>
          <a:ext cx="1042415" cy="173736"/>
        </a:xfrm>
        <a:prstGeom prst="rect">
          <a:avLst/>
        </a:prstGeom>
        <a:solidFill>
          <a:schemeClr val="tx2">
            <a:lumMod val="20000"/>
            <a:lumOff val="80000"/>
          </a:schemeClr>
        </a:solidFill>
        <a:ln w="6350"/>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000" b="0" i="0" u="none" strike="noStrike">
              <a:solidFill>
                <a:schemeClr val="tx1"/>
              </a:solidFill>
              <a:latin typeface="Arial Narrow" panose="020B0604020202020204" pitchFamily="34" charset="0"/>
              <a:ea typeface="Verdana"/>
              <a:cs typeface="Arial Narrow" panose="020B0604020202020204" pitchFamily="34" charset="0"/>
            </a:rPr>
            <a:t>jump</a:t>
          </a:r>
          <a:r>
            <a:rPr lang="en-US" sz="1000" b="0" i="0" u="none" strike="noStrike" baseline="0">
              <a:solidFill>
                <a:schemeClr val="tx1"/>
              </a:solidFill>
              <a:latin typeface="Arial Narrow" panose="020B0604020202020204" pitchFamily="34" charset="0"/>
              <a:ea typeface="Verdana"/>
              <a:cs typeface="Arial Narrow" panose="020B0604020202020204" pitchFamily="34" charset="0"/>
            </a:rPr>
            <a:t> to next</a:t>
          </a:r>
          <a:endParaRPr lang="en-US" sz="1000" b="0" i="0" u="none" strike="noStrike">
            <a:solidFill>
              <a:schemeClr val="tx1"/>
            </a:solidFill>
            <a:latin typeface="Arial Narrow" panose="020B0604020202020204" pitchFamily="34" charset="0"/>
            <a:ea typeface="Verdana"/>
            <a:cs typeface="Arial Narrow" panose="020B0604020202020204" pitchFamily="34" charset="0"/>
          </a:endParaRPr>
        </a:p>
      </xdr:txBody>
    </xdr:sp>
    <xdr:clientData/>
  </xdr:twoCellAnchor>
  <xdr:twoCellAnchor>
    <xdr:from>
      <xdr:col>0</xdr:col>
      <xdr:colOff>3175</xdr:colOff>
      <xdr:row>302</xdr:row>
      <xdr:rowOff>0</xdr:rowOff>
    </xdr:from>
    <xdr:to>
      <xdr:col>0</xdr:col>
      <xdr:colOff>1045590</xdr:colOff>
      <xdr:row>302</xdr:row>
      <xdr:rowOff>173736</xdr:rowOff>
    </xdr:to>
    <xdr:sp macro="" textlink="">
      <xdr:nvSpPr>
        <xdr:cNvPr id="38" name="Rechteck 37">
          <a:hlinkClick xmlns:r="http://schemas.openxmlformats.org/officeDocument/2006/relationships" r:id="rId9"/>
          <a:extLst>
            <a:ext uri="{FF2B5EF4-FFF2-40B4-BE49-F238E27FC236}">
              <a16:creationId xmlns:a16="http://schemas.microsoft.com/office/drawing/2014/main" id="{00000000-0008-0000-0000-000026000000}"/>
            </a:ext>
          </a:extLst>
        </xdr:cNvPr>
        <xdr:cNvSpPr/>
      </xdr:nvSpPr>
      <xdr:spPr>
        <a:xfrm>
          <a:off x="3175" y="27025600"/>
          <a:ext cx="1042415" cy="173736"/>
        </a:xfrm>
        <a:prstGeom prst="rect">
          <a:avLst/>
        </a:prstGeom>
        <a:solidFill>
          <a:schemeClr val="bg2"/>
        </a:solidFill>
        <a:ln w="6350"/>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000" b="0" i="0" u="none" strike="noStrike">
              <a:solidFill>
                <a:schemeClr val="tx1"/>
              </a:solidFill>
              <a:latin typeface="Arial Narrow" panose="020B0604020202020204" pitchFamily="34" charset="0"/>
              <a:ea typeface="Verdana"/>
              <a:cs typeface="Arial Narrow" panose="020B0604020202020204" pitchFamily="34" charset="0"/>
            </a:rPr>
            <a:t>jump</a:t>
          </a:r>
          <a:r>
            <a:rPr lang="en-US" sz="1000" b="0" i="0" u="none" strike="noStrike" baseline="0">
              <a:solidFill>
                <a:schemeClr val="tx1"/>
              </a:solidFill>
              <a:latin typeface="Arial Narrow" panose="020B0604020202020204" pitchFamily="34" charset="0"/>
              <a:ea typeface="Verdana"/>
              <a:cs typeface="Arial Narrow" panose="020B0604020202020204" pitchFamily="34" charset="0"/>
            </a:rPr>
            <a:t> to next</a:t>
          </a:r>
          <a:endParaRPr lang="en-US" sz="1000" b="0" i="0" u="none" strike="noStrike">
            <a:solidFill>
              <a:schemeClr val="tx1"/>
            </a:solidFill>
            <a:latin typeface="Arial Narrow" panose="020B0604020202020204" pitchFamily="34" charset="0"/>
            <a:ea typeface="Verdana"/>
            <a:cs typeface="Arial Narrow" panose="020B0604020202020204" pitchFamily="34" charset="0"/>
          </a:endParaRPr>
        </a:p>
      </xdr:txBody>
    </xdr:sp>
    <xdr:clientData/>
  </xdr:twoCellAnchor>
  <xdr:twoCellAnchor>
    <xdr:from>
      <xdr:col>0</xdr:col>
      <xdr:colOff>6350</xdr:colOff>
      <xdr:row>17</xdr:row>
      <xdr:rowOff>0</xdr:rowOff>
    </xdr:from>
    <xdr:to>
      <xdr:col>0</xdr:col>
      <xdr:colOff>1048765</xdr:colOff>
      <xdr:row>17</xdr:row>
      <xdr:rowOff>172800</xdr:rowOff>
    </xdr:to>
    <xdr:sp macro="" textlink="$B$402">
      <xdr:nvSpPr>
        <xdr:cNvPr id="49" name="Rechteck 48">
          <a:hlinkClick xmlns:r="http://schemas.openxmlformats.org/officeDocument/2006/relationships" r:id="rId10"/>
          <a:extLst>
            <a:ext uri="{FF2B5EF4-FFF2-40B4-BE49-F238E27FC236}">
              <a16:creationId xmlns:a16="http://schemas.microsoft.com/office/drawing/2014/main" id="{00000000-0008-0000-0000-000031000000}"/>
            </a:ext>
          </a:extLst>
        </xdr:cNvPr>
        <xdr:cNvSpPr/>
      </xdr:nvSpPr>
      <xdr:spPr>
        <a:xfrm>
          <a:off x="6350" y="3022600"/>
          <a:ext cx="1042415" cy="172800"/>
        </a:xfrm>
        <a:prstGeom prst="rect">
          <a:avLst/>
        </a:prstGeom>
        <a:solidFill>
          <a:schemeClr val="accent6">
            <a:lumMod val="20000"/>
            <a:lumOff val="80000"/>
          </a:schemeClr>
        </a:solidFill>
        <a:ln w="6350"/>
        <a:effectLst/>
      </xdr:spPr>
      <xdr:style>
        <a:lnRef idx="1">
          <a:schemeClr val="accent1"/>
        </a:lnRef>
        <a:fillRef idx="3">
          <a:schemeClr val="accent1"/>
        </a:fillRef>
        <a:effectRef idx="2">
          <a:schemeClr val="accent1"/>
        </a:effectRef>
        <a:fontRef idx="minor">
          <a:schemeClr val="lt1"/>
        </a:fontRef>
      </xdr:style>
      <xdr:txBody>
        <a:bodyPr wrap="none" lIns="45720" rIns="45720" rtlCol="0" anchor="ctr"/>
        <a:lstStyle/>
        <a:p>
          <a:pPr algn="l"/>
          <a:fld id="{AC8FDC1F-7E6D-5F48-94BF-70AAD427A15A}" type="TxLink">
            <a:rPr lang="en-US" sz="1000" b="0" i="0" u="none" strike="noStrike">
              <a:solidFill>
                <a:srgbClr val="000000"/>
              </a:solidFill>
              <a:latin typeface="Arial Narrow"/>
              <a:cs typeface="Arial Narrow"/>
            </a:rPr>
            <a:pPr algn="l"/>
            <a:t>Series 9</a:t>
          </a:fld>
          <a:endParaRPr lang="en-US" sz="1000" b="0" i="0">
            <a:solidFill>
              <a:schemeClr val="tx1"/>
            </a:solidFill>
            <a:latin typeface="Arial Narrow" panose="020B0604020202020204" pitchFamily="34" charset="0"/>
            <a:cs typeface="Arial Narrow" panose="020B0604020202020204" pitchFamily="34" charset="0"/>
          </a:endParaRPr>
        </a:p>
      </xdr:txBody>
    </xdr:sp>
    <xdr:clientData/>
  </xdr:twoCellAnchor>
  <xdr:twoCellAnchor>
    <xdr:from>
      <xdr:col>0</xdr:col>
      <xdr:colOff>6350</xdr:colOff>
      <xdr:row>18</xdr:row>
      <xdr:rowOff>0</xdr:rowOff>
    </xdr:from>
    <xdr:to>
      <xdr:col>0</xdr:col>
      <xdr:colOff>1048765</xdr:colOff>
      <xdr:row>18</xdr:row>
      <xdr:rowOff>172800</xdr:rowOff>
    </xdr:to>
    <xdr:sp macro="" textlink="$B$452">
      <xdr:nvSpPr>
        <xdr:cNvPr id="50" name="Rechteck 49">
          <a:hlinkClick xmlns:r="http://schemas.openxmlformats.org/officeDocument/2006/relationships" r:id="rId11"/>
          <a:extLst>
            <a:ext uri="{FF2B5EF4-FFF2-40B4-BE49-F238E27FC236}">
              <a16:creationId xmlns:a16="http://schemas.microsoft.com/office/drawing/2014/main" id="{00000000-0008-0000-0000-000032000000}"/>
            </a:ext>
          </a:extLst>
        </xdr:cNvPr>
        <xdr:cNvSpPr/>
      </xdr:nvSpPr>
      <xdr:spPr>
        <a:xfrm>
          <a:off x="6350" y="3200400"/>
          <a:ext cx="1042415" cy="172800"/>
        </a:xfrm>
        <a:prstGeom prst="rect">
          <a:avLst/>
        </a:prstGeom>
        <a:solidFill>
          <a:schemeClr val="bg2"/>
        </a:solidFill>
        <a:ln w="6350"/>
        <a:effectLst/>
      </xdr:spPr>
      <xdr:style>
        <a:lnRef idx="1">
          <a:schemeClr val="accent1"/>
        </a:lnRef>
        <a:fillRef idx="3">
          <a:schemeClr val="accent1"/>
        </a:fillRef>
        <a:effectRef idx="2">
          <a:schemeClr val="accent1"/>
        </a:effectRef>
        <a:fontRef idx="minor">
          <a:schemeClr val="lt1"/>
        </a:fontRef>
      </xdr:style>
      <xdr:txBody>
        <a:bodyPr wrap="none" lIns="45720" rIns="45720" rtlCol="0" anchor="ctr"/>
        <a:lstStyle/>
        <a:p>
          <a:pPr algn="l"/>
          <a:fld id="{B92576CD-54EB-B343-9CD2-7888220DF8C8}" type="TxLink">
            <a:rPr lang="en-US" sz="1000" b="0" i="0" u="none" strike="noStrike">
              <a:solidFill>
                <a:srgbClr val="000000"/>
              </a:solidFill>
              <a:latin typeface="Arial Narrow"/>
              <a:cs typeface="Arial Narrow"/>
            </a:rPr>
            <a:pPr algn="l"/>
            <a:t>Series 10</a:t>
          </a:fld>
          <a:endParaRPr lang="en-US" sz="1000" b="0" i="0">
            <a:solidFill>
              <a:schemeClr val="tx1"/>
            </a:solidFill>
            <a:latin typeface="Arial Narrow" panose="020B0604020202020204" pitchFamily="34" charset="0"/>
            <a:cs typeface="Arial Narrow" panose="020B0604020202020204" pitchFamily="34" charset="0"/>
          </a:endParaRPr>
        </a:p>
      </xdr:txBody>
    </xdr:sp>
    <xdr:clientData/>
  </xdr:twoCellAnchor>
  <xdr:twoCellAnchor>
    <xdr:from>
      <xdr:col>0</xdr:col>
      <xdr:colOff>12700</xdr:colOff>
      <xdr:row>401</xdr:row>
      <xdr:rowOff>0</xdr:rowOff>
    </xdr:from>
    <xdr:to>
      <xdr:col>1</xdr:col>
      <xdr:colOff>1015</xdr:colOff>
      <xdr:row>401</xdr:row>
      <xdr:rowOff>173736</xdr:rowOff>
    </xdr:to>
    <xdr:sp macro="" textlink="">
      <xdr:nvSpPr>
        <xdr:cNvPr id="51" name="Rechteck 50">
          <a:hlinkClick xmlns:r="http://schemas.openxmlformats.org/officeDocument/2006/relationships" r:id="rId1"/>
          <a:extLst>
            <a:ext uri="{FF2B5EF4-FFF2-40B4-BE49-F238E27FC236}">
              <a16:creationId xmlns:a16="http://schemas.microsoft.com/office/drawing/2014/main" id="{00000000-0008-0000-0000-000033000000}"/>
            </a:ext>
          </a:extLst>
        </xdr:cNvPr>
        <xdr:cNvSpPr/>
      </xdr:nvSpPr>
      <xdr:spPr>
        <a:xfrm>
          <a:off x="12700" y="32186880"/>
          <a:ext cx="1044955" cy="173736"/>
        </a:xfrm>
        <a:prstGeom prst="rect">
          <a:avLst/>
        </a:prstGeom>
        <a:solidFill>
          <a:schemeClr val="accent6">
            <a:lumMod val="20000"/>
            <a:lumOff val="80000"/>
          </a:schemeClr>
        </a:solidFill>
        <a:ln w="6350"/>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000" b="0" i="0" u="none" strike="noStrike">
              <a:solidFill>
                <a:schemeClr val="tx1"/>
              </a:solidFill>
              <a:latin typeface="Arial Narrow" panose="020B0604020202020204" pitchFamily="34" charset="0"/>
              <a:ea typeface="Verdana"/>
              <a:cs typeface="Arial Narrow" panose="020B0604020202020204" pitchFamily="34" charset="0"/>
            </a:rPr>
            <a:t>jump</a:t>
          </a:r>
          <a:r>
            <a:rPr lang="en-US" sz="1000" b="0" i="0" u="none" strike="noStrike" baseline="0">
              <a:solidFill>
                <a:schemeClr val="tx1"/>
              </a:solidFill>
              <a:latin typeface="Arial Narrow" panose="020B0604020202020204" pitchFamily="34" charset="0"/>
              <a:ea typeface="Verdana"/>
              <a:cs typeface="Arial Narrow" panose="020B0604020202020204" pitchFamily="34" charset="0"/>
            </a:rPr>
            <a:t> to top</a:t>
          </a:r>
          <a:endParaRPr lang="en-US" sz="1000" b="0" i="0" u="none" strike="noStrike">
            <a:solidFill>
              <a:schemeClr val="tx1"/>
            </a:solidFill>
            <a:latin typeface="Arial Narrow" panose="020B0604020202020204" pitchFamily="34" charset="0"/>
            <a:ea typeface="Verdana"/>
            <a:cs typeface="Arial Narrow" panose="020B0604020202020204" pitchFamily="34" charset="0"/>
          </a:endParaRPr>
        </a:p>
      </xdr:txBody>
    </xdr:sp>
    <xdr:clientData/>
  </xdr:twoCellAnchor>
  <xdr:twoCellAnchor>
    <xdr:from>
      <xdr:col>0</xdr:col>
      <xdr:colOff>12700</xdr:colOff>
      <xdr:row>451</xdr:row>
      <xdr:rowOff>0</xdr:rowOff>
    </xdr:from>
    <xdr:to>
      <xdr:col>1</xdr:col>
      <xdr:colOff>1015</xdr:colOff>
      <xdr:row>451</xdr:row>
      <xdr:rowOff>173736</xdr:rowOff>
    </xdr:to>
    <xdr:sp macro="" textlink="">
      <xdr:nvSpPr>
        <xdr:cNvPr id="52" name="Rechteck 51">
          <a:hlinkClick xmlns:r="http://schemas.openxmlformats.org/officeDocument/2006/relationships" r:id="rId1"/>
          <a:extLst>
            <a:ext uri="{FF2B5EF4-FFF2-40B4-BE49-F238E27FC236}">
              <a16:creationId xmlns:a16="http://schemas.microsoft.com/office/drawing/2014/main" id="{00000000-0008-0000-0000-000034000000}"/>
            </a:ext>
          </a:extLst>
        </xdr:cNvPr>
        <xdr:cNvSpPr/>
      </xdr:nvSpPr>
      <xdr:spPr>
        <a:xfrm>
          <a:off x="12700" y="36758880"/>
          <a:ext cx="1044955" cy="161036"/>
        </a:xfrm>
        <a:prstGeom prst="rect">
          <a:avLst/>
        </a:prstGeom>
        <a:solidFill>
          <a:schemeClr val="accent3">
            <a:lumMod val="20000"/>
            <a:lumOff val="80000"/>
          </a:schemeClr>
        </a:solidFill>
        <a:ln w="6350"/>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000" b="0" i="0" u="none" strike="noStrike">
              <a:solidFill>
                <a:schemeClr val="tx1"/>
              </a:solidFill>
              <a:latin typeface="Arial Narrow" panose="020B0604020202020204" pitchFamily="34" charset="0"/>
              <a:ea typeface="Verdana"/>
              <a:cs typeface="Arial Narrow" panose="020B0604020202020204" pitchFamily="34" charset="0"/>
            </a:rPr>
            <a:t>jump</a:t>
          </a:r>
          <a:r>
            <a:rPr lang="en-US" sz="1000" b="0" i="0" u="none" strike="noStrike" baseline="0">
              <a:solidFill>
                <a:schemeClr val="tx1"/>
              </a:solidFill>
              <a:latin typeface="Arial Narrow" panose="020B0604020202020204" pitchFamily="34" charset="0"/>
              <a:ea typeface="Verdana"/>
              <a:cs typeface="Arial Narrow" panose="020B0604020202020204" pitchFamily="34" charset="0"/>
            </a:rPr>
            <a:t> to top</a:t>
          </a:r>
          <a:endParaRPr lang="en-US" sz="1000" b="0" i="0" u="none" strike="noStrike">
            <a:solidFill>
              <a:schemeClr val="tx1"/>
            </a:solidFill>
            <a:latin typeface="Arial Narrow" panose="020B0604020202020204" pitchFamily="34" charset="0"/>
            <a:ea typeface="Verdana"/>
            <a:cs typeface="Arial Narrow" panose="020B0604020202020204" pitchFamily="34" charset="0"/>
          </a:endParaRPr>
        </a:p>
      </xdr:txBody>
    </xdr:sp>
    <xdr:clientData/>
  </xdr:twoCellAnchor>
  <xdr:twoCellAnchor>
    <xdr:from>
      <xdr:col>0</xdr:col>
      <xdr:colOff>6350</xdr:colOff>
      <xdr:row>21</xdr:row>
      <xdr:rowOff>0</xdr:rowOff>
    </xdr:from>
    <xdr:to>
      <xdr:col>0</xdr:col>
      <xdr:colOff>1048765</xdr:colOff>
      <xdr:row>21</xdr:row>
      <xdr:rowOff>172800</xdr:rowOff>
    </xdr:to>
    <xdr:sp macro="" textlink="">
      <xdr:nvSpPr>
        <xdr:cNvPr id="39" name="Rechteck 38">
          <a:hlinkClick xmlns:r="http://schemas.openxmlformats.org/officeDocument/2006/relationships" r:id="rId12"/>
          <a:extLst>
            <a:ext uri="{FF2B5EF4-FFF2-40B4-BE49-F238E27FC236}">
              <a16:creationId xmlns:a16="http://schemas.microsoft.com/office/drawing/2014/main" id="{00000000-0008-0000-0000-000027000000}"/>
            </a:ext>
          </a:extLst>
        </xdr:cNvPr>
        <xdr:cNvSpPr/>
      </xdr:nvSpPr>
      <xdr:spPr>
        <a:xfrm>
          <a:off x="6350" y="3733800"/>
          <a:ext cx="1042415" cy="172800"/>
        </a:xfrm>
        <a:prstGeom prst="rect">
          <a:avLst/>
        </a:prstGeom>
        <a:solidFill>
          <a:schemeClr val="bg2"/>
        </a:solidFill>
        <a:ln w="6350"/>
        <a:effectLst/>
      </xdr:spPr>
      <xdr:style>
        <a:lnRef idx="1">
          <a:schemeClr val="accent1"/>
        </a:lnRef>
        <a:fillRef idx="3">
          <a:schemeClr val="accent1"/>
        </a:fillRef>
        <a:effectRef idx="2">
          <a:schemeClr val="accent1"/>
        </a:effectRef>
        <a:fontRef idx="minor">
          <a:schemeClr val="lt1"/>
        </a:fontRef>
      </xdr:style>
      <xdr:txBody>
        <a:bodyPr wrap="none" lIns="45720" rIns="45720" rtlCol="0" anchor="ctr"/>
        <a:lstStyle/>
        <a:p>
          <a:pPr algn="l"/>
          <a:r>
            <a:rPr lang="en-US" sz="1000" b="0" i="0" u="none" strike="noStrike">
              <a:solidFill>
                <a:schemeClr val="tx1"/>
              </a:solidFill>
              <a:latin typeface="Arial Narrow" panose="020B0604020202020204" pitchFamily="34" charset="0"/>
              <a:ea typeface="Verdana"/>
              <a:cs typeface="Arial Narrow" panose="020B0604020202020204" pitchFamily="34" charset="0"/>
            </a:rPr>
            <a:t>Go to Piper Plot</a:t>
          </a:r>
        </a:p>
      </xdr:txBody>
    </xdr:sp>
    <xdr:clientData/>
  </xdr:twoCellAnchor>
  <xdr:twoCellAnchor>
    <xdr:from>
      <xdr:col>0</xdr:col>
      <xdr:colOff>10160</xdr:colOff>
      <xdr:row>500</xdr:row>
      <xdr:rowOff>0</xdr:rowOff>
    </xdr:from>
    <xdr:to>
      <xdr:col>0</xdr:col>
      <xdr:colOff>1055115</xdr:colOff>
      <xdr:row>500</xdr:row>
      <xdr:rowOff>161036</xdr:rowOff>
    </xdr:to>
    <xdr:sp macro="" textlink="">
      <xdr:nvSpPr>
        <xdr:cNvPr id="62" name="Rechteck 61">
          <a:hlinkClick xmlns:r="http://schemas.openxmlformats.org/officeDocument/2006/relationships" r:id="rId1"/>
          <a:extLst>
            <a:ext uri="{FF2B5EF4-FFF2-40B4-BE49-F238E27FC236}">
              <a16:creationId xmlns:a16="http://schemas.microsoft.com/office/drawing/2014/main" id="{00000000-0008-0000-0000-00003E000000}"/>
            </a:ext>
          </a:extLst>
        </xdr:cNvPr>
        <xdr:cNvSpPr/>
      </xdr:nvSpPr>
      <xdr:spPr>
        <a:xfrm>
          <a:off x="10160" y="89428320"/>
          <a:ext cx="1044955" cy="161036"/>
        </a:xfrm>
        <a:prstGeom prst="rect">
          <a:avLst/>
        </a:prstGeom>
        <a:solidFill>
          <a:schemeClr val="accent3">
            <a:lumMod val="20000"/>
            <a:lumOff val="80000"/>
          </a:schemeClr>
        </a:solidFill>
        <a:ln w="6350"/>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000" b="0" i="0" u="none" strike="noStrike">
              <a:solidFill>
                <a:schemeClr val="tx1"/>
              </a:solidFill>
              <a:latin typeface="Arial Narrow" panose="020B0604020202020204" pitchFamily="34" charset="0"/>
              <a:ea typeface="Verdana"/>
              <a:cs typeface="Arial Narrow" panose="020B0604020202020204" pitchFamily="34" charset="0"/>
            </a:rPr>
            <a:t>jump</a:t>
          </a:r>
          <a:r>
            <a:rPr lang="en-US" sz="1000" b="0" i="0" u="none" strike="noStrike" baseline="0">
              <a:solidFill>
                <a:schemeClr val="tx1"/>
              </a:solidFill>
              <a:latin typeface="Arial Narrow" panose="020B0604020202020204" pitchFamily="34" charset="0"/>
              <a:ea typeface="Verdana"/>
              <a:cs typeface="Arial Narrow" panose="020B0604020202020204" pitchFamily="34" charset="0"/>
            </a:rPr>
            <a:t> to top</a:t>
          </a:r>
          <a:endParaRPr lang="en-US" sz="1000" b="0" i="0" u="none" strike="noStrike">
            <a:solidFill>
              <a:schemeClr val="tx1"/>
            </a:solidFill>
            <a:latin typeface="Arial Narrow" panose="020B0604020202020204" pitchFamily="34" charset="0"/>
            <a:ea typeface="Verdana"/>
            <a:cs typeface="Arial Narrow" panose="020B0604020202020204" pitchFamily="34" charset="0"/>
          </a:endParaRPr>
        </a:p>
      </xdr:txBody>
    </xdr:sp>
    <xdr:clientData/>
  </xdr:twoCellAnchor>
  <xdr:twoCellAnchor>
    <xdr:from>
      <xdr:col>0</xdr:col>
      <xdr:colOff>20320</xdr:colOff>
      <xdr:row>352</xdr:row>
      <xdr:rowOff>0</xdr:rowOff>
    </xdr:from>
    <xdr:to>
      <xdr:col>1</xdr:col>
      <xdr:colOff>6095</xdr:colOff>
      <xdr:row>352</xdr:row>
      <xdr:rowOff>173736</xdr:rowOff>
    </xdr:to>
    <xdr:sp macro="" textlink="">
      <xdr:nvSpPr>
        <xdr:cNvPr id="63" name="Rechteck 62">
          <a:hlinkClick xmlns:r="http://schemas.openxmlformats.org/officeDocument/2006/relationships" r:id="rId10"/>
          <a:extLst>
            <a:ext uri="{FF2B5EF4-FFF2-40B4-BE49-F238E27FC236}">
              <a16:creationId xmlns:a16="http://schemas.microsoft.com/office/drawing/2014/main" id="{00000000-0008-0000-0000-00003F000000}"/>
            </a:ext>
          </a:extLst>
        </xdr:cNvPr>
        <xdr:cNvSpPr/>
      </xdr:nvSpPr>
      <xdr:spPr>
        <a:xfrm>
          <a:off x="20320" y="64373760"/>
          <a:ext cx="1042415" cy="173736"/>
        </a:xfrm>
        <a:prstGeom prst="rect">
          <a:avLst/>
        </a:prstGeom>
        <a:solidFill>
          <a:schemeClr val="accent6">
            <a:lumMod val="20000"/>
            <a:lumOff val="80000"/>
          </a:schemeClr>
        </a:solidFill>
        <a:ln w="6350"/>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000" b="0" i="0" u="none" strike="noStrike">
              <a:solidFill>
                <a:schemeClr val="tx1"/>
              </a:solidFill>
              <a:latin typeface="Arial Narrow" panose="020B0604020202020204" pitchFamily="34" charset="0"/>
              <a:ea typeface="Verdana"/>
              <a:cs typeface="Arial Narrow" panose="020B0604020202020204" pitchFamily="34" charset="0"/>
            </a:rPr>
            <a:t>jump</a:t>
          </a:r>
          <a:r>
            <a:rPr lang="en-US" sz="1000" b="0" i="0" u="none" strike="noStrike" baseline="0">
              <a:solidFill>
                <a:schemeClr val="tx1"/>
              </a:solidFill>
              <a:latin typeface="Arial Narrow" panose="020B0604020202020204" pitchFamily="34" charset="0"/>
              <a:ea typeface="Verdana"/>
              <a:cs typeface="Arial Narrow" panose="020B0604020202020204" pitchFamily="34" charset="0"/>
            </a:rPr>
            <a:t> to next</a:t>
          </a:r>
          <a:endParaRPr lang="en-US" sz="1000" b="0" i="0" u="none" strike="noStrike">
            <a:solidFill>
              <a:schemeClr val="tx1"/>
            </a:solidFill>
            <a:latin typeface="Arial Narrow" panose="020B0604020202020204" pitchFamily="34" charset="0"/>
            <a:ea typeface="Verdana"/>
            <a:cs typeface="Arial Narrow" panose="020B0604020202020204" pitchFamily="34" charset="0"/>
          </a:endParaRPr>
        </a:p>
      </xdr:txBody>
    </xdr:sp>
    <xdr:clientData/>
  </xdr:twoCellAnchor>
  <xdr:twoCellAnchor>
    <xdr:from>
      <xdr:col>0</xdr:col>
      <xdr:colOff>20320</xdr:colOff>
      <xdr:row>402</xdr:row>
      <xdr:rowOff>0</xdr:rowOff>
    </xdr:from>
    <xdr:to>
      <xdr:col>1</xdr:col>
      <xdr:colOff>6095</xdr:colOff>
      <xdr:row>403</xdr:row>
      <xdr:rowOff>11176</xdr:rowOff>
    </xdr:to>
    <xdr:sp macro="" textlink="">
      <xdr:nvSpPr>
        <xdr:cNvPr id="64" name="Rechteck 63">
          <a:hlinkClick xmlns:r="http://schemas.openxmlformats.org/officeDocument/2006/relationships" r:id="rId11"/>
          <a:extLst>
            <a:ext uri="{FF2B5EF4-FFF2-40B4-BE49-F238E27FC236}">
              <a16:creationId xmlns:a16="http://schemas.microsoft.com/office/drawing/2014/main" id="{00000000-0008-0000-0000-000040000000}"/>
            </a:ext>
          </a:extLst>
        </xdr:cNvPr>
        <xdr:cNvSpPr/>
      </xdr:nvSpPr>
      <xdr:spPr>
        <a:xfrm>
          <a:off x="20320" y="73497440"/>
          <a:ext cx="1042415" cy="173736"/>
        </a:xfrm>
        <a:prstGeom prst="rect">
          <a:avLst/>
        </a:prstGeom>
        <a:solidFill>
          <a:schemeClr val="accent3">
            <a:lumMod val="20000"/>
            <a:lumOff val="80000"/>
          </a:schemeClr>
        </a:solidFill>
        <a:ln w="6350"/>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000" b="0" i="0" u="none" strike="noStrike">
              <a:solidFill>
                <a:schemeClr val="tx1"/>
              </a:solidFill>
              <a:latin typeface="Arial Narrow" panose="020B0604020202020204" pitchFamily="34" charset="0"/>
              <a:ea typeface="Verdana"/>
              <a:cs typeface="Arial Narrow" panose="020B0604020202020204" pitchFamily="34" charset="0"/>
            </a:rPr>
            <a:t>jump</a:t>
          </a:r>
          <a:r>
            <a:rPr lang="en-US" sz="1000" b="0" i="0" u="none" strike="noStrike" baseline="0">
              <a:solidFill>
                <a:schemeClr val="tx1"/>
              </a:solidFill>
              <a:latin typeface="Arial Narrow" panose="020B0604020202020204" pitchFamily="34" charset="0"/>
              <a:ea typeface="Verdana"/>
              <a:cs typeface="Arial Narrow" panose="020B0604020202020204" pitchFamily="34" charset="0"/>
            </a:rPr>
            <a:t> to next</a:t>
          </a:r>
          <a:endParaRPr lang="en-US" sz="1000" b="0" i="0" u="none" strike="noStrike">
            <a:solidFill>
              <a:schemeClr val="tx1"/>
            </a:solidFill>
            <a:latin typeface="Arial Narrow" panose="020B0604020202020204" pitchFamily="34" charset="0"/>
            <a:ea typeface="Verdana"/>
            <a:cs typeface="Arial Narrow"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1</xdr:row>
          <xdr:rowOff>15240</xdr:rowOff>
        </xdr:from>
        <xdr:to>
          <xdr:col>0</xdr:col>
          <xdr:colOff>1043940</xdr:colOff>
          <xdr:row>2</xdr:row>
          <xdr:rowOff>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CL" sz="800" b="0" i="0" u="none" strike="noStrike" baseline="0">
                  <a:solidFill>
                    <a:srgbClr val="000000"/>
                  </a:solidFill>
                  <a:latin typeface="Tahoma"/>
                  <a:ea typeface="Tahoma"/>
                  <a:cs typeface="Tahoma"/>
                </a:rPr>
                <a:t>meq/l</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137160</xdr:colOff>
          <xdr:row>7</xdr:row>
          <xdr:rowOff>15240</xdr:rowOff>
        </xdr:from>
        <xdr:to>
          <xdr:col>8</xdr:col>
          <xdr:colOff>0</xdr:colOff>
          <xdr:row>8</xdr:row>
          <xdr:rowOff>15240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xdr:row>
          <xdr:rowOff>15240</xdr:rowOff>
        </xdr:from>
        <xdr:to>
          <xdr:col>8</xdr:col>
          <xdr:colOff>0</xdr:colOff>
          <xdr:row>7</xdr:row>
          <xdr:rowOff>15240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xdr:row>
          <xdr:rowOff>15240</xdr:rowOff>
        </xdr:from>
        <xdr:to>
          <xdr:col>8</xdr:col>
          <xdr:colOff>0</xdr:colOff>
          <xdr:row>3</xdr:row>
          <xdr:rowOff>15240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xdr:row>
          <xdr:rowOff>15240</xdr:rowOff>
        </xdr:from>
        <xdr:to>
          <xdr:col>8</xdr:col>
          <xdr:colOff>0</xdr:colOff>
          <xdr:row>4</xdr:row>
          <xdr:rowOff>15240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4</xdr:row>
          <xdr:rowOff>15240</xdr:rowOff>
        </xdr:from>
        <xdr:to>
          <xdr:col>8</xdr:col>
          <xdr:colOff>0</xdr:colOff>
          <xdr:row>5</xdr:row>
          <xdr:rowOff>15240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xdr:row>
          <xdr:rowOff>15240</xdr:rowOff>
        </xdr:from>
        <xdr:to>
          <xdr:col>8</xdr:col>
          <xdr:colOff>0</xdr:colOff>
          <xdr:row>6</xdr:row>
          <xdr:rowOff>15240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15</xdr:row>
          <xdr:rowOff>15240</xdr:rowOff>
        </xdr:from>
        <xdr:to>
          <xdr:col>8</xdr:col>
          <xdr:colOff>0</xdr:colOff>
          <xdr:row>16</xdr:row>
          <xdr:rowOff>15240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7</xdr:row>
          <xdr:rowOff>15240</xdr:rowOff>
        </xdr:from>
        <xdr:to>
          <xdr:col>11</xdr:col>
          <xdr:colOff>0</xdr:colOff>
          <xdr:row>8</xdr:row>
          <xdr:rowOff>15240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8</xdr:row>
          <xdr:rowOff>15240</xdr:rowOff>
        </xdr:from>
        <xdr:to>
          <xdr:col>8</xdr:col>
          <xdr:colOff>0</xdr:colOff>
          <xdr:row>9</xdr:row>
          <xdr:rowOff>15240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9</xdr:row>
          <xdr:rowOff>15240</xdr:rowOff>
        </xdr:from>
        <xdr:to>
          <xdr:col>8</xdr:col>
          <xdr:colOff>0</xdr:colOff>
          <xdr:row>10</xdr:row>
          <xdr:rowOff>15240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10</xdr:row>
          <xdr:rowOff>15240</xdr:rowOff>
        </xdr:from>
        <xdr:to>
          <xdr:col>8</xdr:col>
          <xdr:colOff>0</xdr:colOff>
          <xdr:row>11</xdr:row>
          <xdr:rowOff>15240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11</xdr:row>
          <xdr:rowOff>15240</xdr:rowOff>
        </xdr:from>
        <xdr:to>
          <xdr:col>8</xdr:col>
          <xdr:colOff>0</xdr:colOff>
          <xdr:row>12</xdr:row>
          <xdr:rowOff>15240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12</xdr:row>
          <xdr:rowOff>15240</xdr:rowOff>
        </xdr:from>
        <xdr:to>
          <xdr:col>8</xdr:col>
          <xdr:colOff>0</xdr:colOff>
          <xdr:row>13</xdr:row>
          <xdr:rowOff>15240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13</xdr:row>
          <xdr:rowOff>15240</xdr:rowOff>
        </xdr:from>
        <xdr:to>
          <xdr:col>8</xdr:col>
          <xdr:colOff>0</xdr:colOff>
          <xdr:row>14</xdr:row>
          <xdr:rowOff>15240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14</xdr:row>
          <xdr:rowOff>15240</xdr:rowOff>
        </xdr:from>
        <xdr:to>
          <xdr:col>8</xdr:col>
          <xdr:colOff>0</xdr:colOff>
          <xdr:row>15</xdr:row>
          <xdr:rowOff>15240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16</xdr:row>
          <xdr:rowOff>15240</xdr:rowOff>
        </xdr:from>
        <xdr:to>
          <xdr:col>8</xdr:col>
          <xdr:colOff>0</xdr:colOff>
          <xdr:row>17</xdr:row>
          <xdr:rowOff>15240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8</xdr:row>
          <xdr:rowOff>15240</xdr:rowOff>
        </xdr:from>
        <xdr:to>
          <xdr:col>11</xdr:col>
          <xdr:colOff>0</xdr:colOff>
          <xdr:row>9</xdr:row>
          <xdr:rowOff>15240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9</xdr:row>
          <xdr:rowOff>15240</xdr:rowOff>
        </xdr:from>
        <xdr:to>
          <xdr:col>11</xdr:col>
          <xdr:colOff>0</xdr:colOff>
          <xdr:row>10</xdr:row>
          <xdr:rowOff>15240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10</xdr:row>
          <xdr:rowOff>15240</xdr:rowOff>
        </xdr:from>
        <xdr:to>
          <xdr:col>11</xdr:col>
          <xdr:colOff>0</xdr:colOff>
          <xdr:row>11</xdr:row>
          <xdr:rowOff>15240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11</xdr:row>
          <xdr:rowOff>15240</xdr:rowOff>
        </xdr:from>
        <xdr:to>
          <xdr:col>11</xdr:col>
          <xdr:colOff>0</xdr:colOff>
          <xdr:row>12</xdr:row>
          <xdr:rowOff>15240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12</xdr:row>
          <xdr:rowOff>15240</xdr:rowOff>
        </xdr:from>
        <xdr:to>
          <xdr:col>11</xdr:col>
          <xdr:colOff>0</xdr:colOff>
          <xdr:row>13</xdr:row>
          <xdr:rowOff>15240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13</xdr:row>
          <xdr:rowOff>15240</xdr:rowOff>
        </xdr:from>
        <xdr:to>
          <xdr:col>11</xdr:col>
          <xdr:colOff>0</xdr:colOff>
          <xdr:row>14</xdr:row>
          <xdr:rowOff>15240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14</xdr:row>
          <xdr:rowOff>15240</xdr:rowOff>
        </xdr:from>
        <xdr:to>
          <xdr:col>11</xdr:col>
          <xdr:colOff>0</xdr:colOff>
          <xdr:row>15</xdr:row>
          <xdr:rowOff>15240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15</xdr:row>
          <xdr:rowOff>15240</xdr:rowOff>
        </xdr:from>
        <xdr:to>
          <xdr:col>11</xdr:col>
          <xdr:colOff>0</xdr:colOff>
          <xdr:row>16</xdr:row>
          <xdr:rowOff>15240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16</xdr:row>
          <xdr:rowOff>15240</xdr:rowOff>
        </xdr:from>
        <xdr:to>
          <xdr:col>11</xdr:col>
          <xdr:colOff>0</xdr:colOff>
          <xdr:row>17</xdr:row>
          <xdr:rowOff>15240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38100</xdr:colOff>
      <xdr:row>18</xdr:row>
      <xdr:rowOff>241300</xdr:rowOff>
    </xdr:from>
    <xdr:ext cx="1320800" cy="268856"/>
    <xdr:sp macro="" textlink="">
      <xdr:nvSpPr>
        <xdr:cNvPr id="29" name="Rechteck 28">
          <a:hlinkClick xmlns:r="http://schemas.openxmlformats.org/officeDocument/2006/relationships" r:id="rId1"/>
          <a:extLst>
            <a:ext uri="{FF2B5EF4-FFF2-40B4-BE49-F238E27FC236}">
              <a16:creationId xmlns:a16="http://schemas.microsoft.com/office/drawing/2014/main" id="{00000000-0008-0000-0100-00001D000000}"/>
            </a:ext>
          </a:extLst>
        </xdr:cNvPr>
        <xdr:cNvSpPr/>
      </xdr:nvSpPr>
      <xdr:spPr>
        <a:xfrm>
          <a:off x="14198600" y="4813300"/>
          <a:ext cx="1320800" cy="268856"/>
        </a:xfrm>
        <a:prstGeom prst="rect">
          <a:avLst/>
        </a:prstGeom>
        <a:solidFill>
          <a:schemeClr val="bg2"/>
        </a:solidFill>
        <a:ln w="6350"/>
        <a:effectLst/>
      </xdr:spPr>
      <xdr:style>
        <a:lnRef idx="1">
          <a:schemeClr val="accent1"/>
        </a:lnRef>
        <a:fillRef idx="3">
          <a:schemeClr val="accent1"/>
        </a:fillRef>
        <a:effectRef idx="2">
          <a:schemeClr val="accent1"/>
        </a:effectRef>
        <a:fontRef idx="minor">
          <a:schemeClr val="lt1"/>
        </a:fontRef>
      </xdr:style>
      <xdr:txBody>
        <a:bodyPr rtlCol="0" anchor="ctr" anchorCtr="0">
          <a:spAutoFit/>
        </a:bodyPr>
        <a:lstStyle/>
        <a:p>
          <a:pPr algn="ctr"/>
          <a:r>
            <a:rPr lang="en-US" sz="1200" b="0" i="0" u="none" strike="noStrike">
              <a:solidFill>
                <a:srgbClr val="0000FF"/>
              </a:solidFill>
              <a:latin typeface="Arial Narrow" panose="020B0604020202020204" pitchFamily="34" charset="0"/>
              <a:ea typeface="Verdana"/>
              <a:cs typeface="Arial Narrow" panose="020B0604020202020204" pitchFamily="34" charset="0"/>
            </a:rPr>
            <a:t>back</a:t>
          </a:r>
          <a:r>
            <a:rPr lang="en-US" sz="1200" b="0" i="0" u="none" strike="noStrike" baseline="0">
              <a:solidFill>
                <a:srgbClr val="0000FF"/>
              </a:solidFill>
              <a:latin typeface="Arial Narrow" panose="020B0604020202020204" pitchFamily="34" charset="0"/>
              <a:ea typeface="Verdana"/>
              <a:cs typeface="Arial Narrow" panose="020B0604020202020204" pitchFamily="34" charset="0"/>
            </a:rPr>
            <a:t> to Data input</a:t>
          </a:r>
          <a:endParaRPr lang="en-US" sz="1200" b="0" i="0" u="none" strike="noStrike">
            <a:solidFill>
              <a:srgbClr val="0000FF"/>
            </a:solidFill>
            <a:latin typeface="Arial Narrow" panose="020B0604020202020204" pitchFamily="34" charset="0"/>
            <a:ea typeface="Verdana"/>
            <a:cs typeface="Arial Narrow" panose="020B0604020202020204" pitchFamily="34" charset="0"/>
          </a:endParaRPr>
        </a:p>
      </xdr:txBody>
    </xdr:sp>
    <xdr:clientData/>
  </xdr:oneCellAnchor>
  <xdr:twoCellAnchor>
    <xdr:from>
      <xdr:col>0</xdr:col>
      <xdr:colOff>38099</xdr:colOff>
      <xdr:row>0</xdr:row>
      <xdr:rowOff>101600</xdr:rowOff>
    </xdr:from>
    <xdr:to>
      <xdr:col>5</xdr:col>
      <xdr:colOff>1244599</xdr:colOff>
      <xdr:row>30</xdr:row>
      <xdr:rowOff>41600</xdr:rowOff>
    </xdr:to>
    <xdr:graphicFrame macro="">
      <xdr:nvGraphicFramePr>
        <xdr:cNvPr id="31" name="Diagramm 30">
          <a:extLst>
            <a:ext uri="{FF2B5EF4-FFF2-40B4-BE49-F238E27FC236}">
              <a16:creationId xmlns:a16="http://schemas.microsoft.com/office/drawing/2014/main" id="{00000000-0008-0000-01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10</xdr:col>
          <xdr:colOff>137160</xdr:colOff>
          <xdr:row>6</xdr:row>
          <xdr:rowOff>15240</xdr:rowOff>
        </xdr:from>
        <xdr:to>
          <xdr:col>11</xdr:col>
          <xdr:colOff>0</xdr:colOff>
          <xdr:row>7</xdr:row>
          <xdr:rowOff>15240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15240</xdr:colOff>
          <xdr:row>25</xdr:row>
          <xdr:rowOff>0</xdr:rowOff>
        </xdr:from>
        <xdr:to>
          <xdr:col>8</xdr:col>
          <xdr:colOff>0</xdr:colOff>
          <xdr:row>25</xdr:row>
          <xdr:rowOff>243840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15240</xdr:colOff>
          <xdr:row>24</xdr:row>
          <xdr:rowOff>0</xdr:rowOff>
        </xdr:from>
        <xdr:to>
          <xdr:col>8</xdr:col>
          <xdr:colOff>0</xdr:colOff>
          <xdr:row>24</xdr:row>
          <xdr:rowOff>243840</xdr:rowOff>
        </xdr:to>
        <xdr:sp macro="" textlink="">
          <xdr:nvSpPr>
            <xdr:cNvPr id="2098" name="Option Button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5</xdr:row>
          <xdr:rowOff>15240</xdr:rowOff>
        </xdr:from>
        <xdr:to>
          <xdr:col>11</xdr:col>
          <xdr:colOff>0</xdr:colOff>
          <xdr:row>6</xdr:row>
          <xdr:rowOff>15240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12639</xdr:colOff>
      <xdr:row>0</xdr:row>
      <xdr:rowOff>31750</xdr:rowOff>
    </xdr:from>
    <xdr:ext cx="1088889" cy="268920"/>
    <xdr:sp macro="" textlink="">
      <xdr:nvSpPr>
        <xdr:cNvPr id="9" name="Rechteck 8">
          <a:hlinkClick xmlns:r="http://schemas.openxmlformats.org/officeDocument/2006/relationships" r:id="rId1"/>
          <a:extLst>
            <a:ext uri="{FF2B5EF4-FFF2-40B4-BE49-F238E27FC236}">
              <a16:creationId xmlns:a16="http://schemas.microsoft.com/office/drawing/2014/main" id="{00000000-0008-0000-0300-000009000000}"/>
            </a:ext>
          </a:extLst>
        </xdr:cNvPr>
        <xdr:cNvSpPr/>
      </xdr:nvSpPr>
      <xdr:spPr>
        <a:xfrm>
          <a:off x="12639" y="31750"/>
          <a:ext cx="1088889" cy="268920"/>
        </a:xfrm>
        <a:prstGeom prst="rect">
          <a:avLst/>
        </a:prstGeom>
        <a:solidFill>
          <a:schemeClr val="bg2"/>
        </a:solidFill>
        <a:ln w="6350"/>
        <a:effectLst/>
      </xdr:spPr>
      <xdr:style>
        <a:lnRef idx="1">
          <a:schemeClr val="accent1"/>
        </a:lnRef>
        <a:fillRef idx="3">
          <a:schemeClr val="accent1"/>
        </a:fillRef>
        <a:effectRef idx="2">
          <a:schemeClr val="accent1"/>
        </a:effectRef>
        <a:fontRef idx="minor">
          <a:schemeClr val="lt1"/>
        </a:fontRef>
      </xdr:style>
      <xdr:txBody>
        <a:bodyPr wrap="none" lIns="45720" rIns="45720" rtlCol="0" anchor="ctr" anchorCtr="0">
          <a:spAutoFit/>
        </a:bodyPr>
        <a:lstStyle/>
        <a:p>
          <a:pPr algn="ctr"/>
          <a:r>
            <a:rPr lang="en-US" sz="1200" b="0" i="0" u="none" strike="noStrike">
              <a:solidFill>
                <a:srgbClr val="0000FF"/>
              </a:solidFill>
              <a:latin typeface="Arial Narrow" panose="020B0604020202020204" pitchFamily="34" charset="0"/>
              <a:ea typeface="Verdana"/>
              <a:cs typeface="Arial Narrow" panose="020B0604020202020204" pitchFamily="34" charset="0"/>
            </a:rPr>
            <a:t>back to data input</a:t>
          </a:r>
        </a:p>
      </xdr:txBody>
    </xdr:sp>
    <xdr:clientData/>
  </xdr:oneCellAnchor>
  <xdr:oneCellAnchor>
    <xdr:from>
      <xdr:col>0</xdr:col>
      <xdr:colOff>12700</xdr:colOff>
      <xdr:row>170</xdr:row>
      <xdr:rowOff>0</xdr:rowOff>
    </xdr:from>
    <xdr:ext cx="1088889" cy="268920"/>
    <xdr:sp macro="" textlink="">
      <xdr:nvSpPr>
        <xdr:cNvPr id="11" name="Rechteck 10">
          <a:hlinkClick xmlns:r="http://schemas.openxmlformats.org/officeDocument/2006/relationships" r:id="rId1"/>
          <a:extLst>
            <a:ext uri="{FF2B5EF4-FFF2-40B4-BE49-F238E27FC236}">
              <a16:creationId xmlns:a16="http://schemas.microsoft.com/office/drawing/2014/main" id="{00000000-0008-0000-0300-00000B000000}"/>
            </a:ext>
          </a:extLst>
        </xdr:cNvPr>
        <xdr:cNvSpPr/>
      </xdr:nvSpPr>
      <xdr:spPr>
        <a:xfrm>
          <a:off x="12700" y="38303200"/>
          <a:ext cx="1088889" cy="268920"/>
        </a:xfrm>
        <a:prstGeom prst="rect">
          <a:avLst/>
        </a:prstGeom>
        <a:solidFill>
          <a:schemeClr val="bg2"/>
        </a:solidFill>
        <a:ln w="6350"/>
        <a:effectLst/>
      </xdr:spPr>
      <xdr:style>
        <a:lnRef idx="1">
          <a:schemeClr val="accent1"/>
        </a:lnRef>
        <a:fillRef idx="3">
          <a:schemeClr val="accent1"/>
        </a:fillRef>
        <a:effectRef idx="2">
          <a:schemeClr val="accent1"/>
        </a:effectRef>
        <a:fontRef idx="minor">
          <a:schemeClr val="lt1"/>
        </a:fontRef>
      </xdr:style>
      <xdr:txBody>
        <a:bodyPr wrap="none" lIns="45720" rIns="45720" rtlCol="0" anchor="ctr" anchorCtr="0">
          <a:spAutoFit/>
        </a:bodyPr>
        <a:lstStyle/>
        <a:p>
          <a:pPr algn="ctr"/>
          <a:r>
            <a:rPr lang="en-US" sz="1200" b="0" i="0" u="none" strike="noStrike">
              <a:solidFill>
                <a:srgbClr val="0000FF"/>
              </a:solidFill>
              <a:latin typeface="Arial Narrow" panose="020B0604020202020204" pitchFamily="34" charset="0"/>
              <a:ea typeface="Verdana"/>
              <a:cs typeface="Arial Narrow" panose="020B0604020202020204" pitchFamily="34" charset="0"/>
            </a:rPr>
            <a:t>back to data input</a:t>
          </a:r>
        </a:p>
      </xdr:txBody>
    </xdr:sp>
    <xdr:clientData/>
  </xdr:oneCellAnchor>
  <xdr:twoCellAnchor editAs="oneCell">
    <xdr:from>
      <xdr:col>0</xdr:col>
      <xdr:colOff>91440</xdr:colOff>
      <xdr:row>17</xdr:row>
      <xdr:rowOff>0</xdr:rowOff>
    </xdr:from>
    <xdr:to>
      <xdr:col>6</xdr:col>
      <xdr:colOff>624840</xdr:colOff>
      <xdr:row>34</xdr:row>
      <xdr:rowOff>195580</xdr:rowOff>
    </xdr:to>
    <xdr:pic>
      <xdr:nvPicPr>
        <xdr:cNvPr id="5" name="Grafik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91440" y="4546600"/>
          <a:ext cx="15582900" cy="3649980"/>
        </a:xfrm>
        <a:prstGeom prst="rect">
          <a:avLst/>
        </a:prstGeom>
      </xdr:spPr>
    </xdr:pic>
    <xdr:clientData/>
  </xdr:twoCellAnchor>
  <xdr:twoCellAnchor editAs="oneCell">
    <xdr:from>
      <xdr:col>0</xdr:col>
      <xdr:colOff>40640</xdr:colOff>
      <xdr:row>47</xdr:row>
      <xdr:rowOff>30480</xdr:rowOff>
    </xdr:from>
    <xdr:to>
      <xdr:col>3</xdr:col>
      <xdr:colOff>617220</xdr:colOff>
      <xdr:row>83</xdr:row>
      <xdr:rowOff>27940</xdr:rowOff>
    </xdr:to>
    <xdr:pic>
      <xdr:nvPicPr>
        <xdr:cNvPr id="7" name="Grafik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a:stretch>
          <a:fillRect/>
        </a:stretch>
      </xdr:blipFill>
      <xdr:spPr>
        <a:xfrm>
          <a:off x="40640" y="11371580"/>
          <a:ext cx="13149580" cy="7312660"/>
        </a:xfrm>
        <a:prstGeom prst="rect">
          <a:avLst/>
        </a:prstGeom>
      </xdr:spPr>
    </xdr:pic>
    <xdr:clientData/>
  </xdr:twoCellAnchor>
  <xdr:twoCellAnchor editAs="oneCell">
    <xdr:from>
      <xdr:col>0</xdr:col>
      <xdr:colOff>71120</xdr:colOff>
      <xdr:row>88</xdr:row>
      <xdr:rowOff>60960</xdr:rowOff>
    </xdr:from>
    <xdr:to>
      <xdr:col>0</xdr:col>
      <xdr:colOff>5252720</xdr:colOff>
      <xdr:row>124</xdr:row>
      <xdr:rowOff>58420</xdr:rowOff>
    </xdr:to>
    <xdr:pic>
      <xdr:nvPicPr>
        <xdr:cNvPr id="8" name="Grafik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4"/>
        <a:stretch>
          <a:fillRect/>
        </a:stretch>
      </xdr:blipFill>
      <xdr:spPr>
        <a:xfrm>
          <a:off x="71120" y="19733260"/>
          <a:ext cx="5181600" cy="7312660"/>
        </a:xfrm>
        <a:prstGeom prst="rect">
          <a:avLst/>
        </a:prstGeom>
      </xdr:spPr>
    </xdr:pic>
    <xdr:clientData/>
  </xdr:twoCellAnchor>
  <xdr:twoCellAnchor editAs="oneCell">
    <xdr:from>
      <xdr:col>0</xdr:col>
      <xdr:colOff>60960</xdr:colOff>
      <xdr:row>127</xdr:row>
      <xdr:rowOff>152400</xdr:rowOff>
    </xdr:from>
    <xdr:to>
      <xdr:col>3</xdr:col>
      <xdr:colOff>91440</xdr:colOff>
      <xdr:row>158</xdr:row>
      <xdr:rowOff>83820</xdr:rowOff>
    </xdr:to>
    <xdr:pic>
      <xdr:nvPicPr>
        <xdr:cNvPr id="10" name="Grafik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a:stretch>
          <a:fillRect/>
        </a:stretch>
      </xdr:blipFill>
      <xdr:spPr>
        <a:xfrm>
          <a:off x="60960" y="28130500"/>
          <a:ext cx="12603480" cy="6230620"/>
        </a:xfrm>
        <a:prstGeom prst="rect">
          <a:avLst/>
        </a:prstGeom>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omments" Target="../comments1.xml"/><Relationship Id="rId4"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ctrlProp" Target="../ctrlProps/ctrlProp3.x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2" Type="http://schemas.openxmlformats.org/officeDocument/2006/relationships/vmlDrawing" Target="../drawings/vmlDrawing2.v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drawing" Target="../drawings/drawing2.xml"/><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omments" Target="../comments2.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501"/>
  <sheetViews>
    <sheetView zoomScaleNormal="100" zoomScalePageLayoutView="125" workbookViewId="0">
      <pane xSplit="1" ySplit="1" topLeftCell="B2" activePane="bottomRight" state="frozen"/>
      <selection pane="topRight" activeCell="B1" sqref="B1"/>
      <selection pane="bottomLeft" activeCell="A2" sqref="A2"/>
      <selection pane="bottomRight" activeCell="B52" sqref="B52"/>
    </sheetView>
  </sheetViews>
  <sheetFormatPr baseColWidth="10" defaultColWidth="10.6328125" defaultRowHeight="13.8" x14ac:dyDescent="0.3"/>
  <cols>
    <col min="1" max="1" width="13.81640625" style="1" customWidth="1"/>
    <col min="2" max="2" width="15.453125" style="1" customWidth="1"/>
    <col min="3" max="3" width="11.453125" style="150" customWidth="1"/>
    <col min="4" max="12" width="8" style="109" customWidth="1"/>
    <col min="13" max="13" width="5.81640625" style="169" customWidth="1"/>
    <col min="14" max="14" width="7.1796875" style="7" customWidth="1"/>
    <col min="15" max="18" width="9.1796875" style="7" customWidth="1"/>
    <col min="19" max="19" width="10.6328125" style="7" customWidth="1"/>
    <col min="20" max="25" width="9.1796875" style="7" customWidth="1"/>
    <col min="26" max="26" width="10.453125" style="7" customWidth="1"/>
    <col min="27" max="42" width="9.1796875" style="7" customWidth="1"/>
    <col min="43" max="43" width="9" style="163" customWidth="1"/>
    <col min="44" max="44" width="7" style="161" customWidth="1"/>
    <col min="45" max="45" width="6.6328125" style="164" customWidth="1"/>
    <col min="46" max="46" width="7.1796875" style="1" customWidth="1"/>
    <col min="47" max="16384" width="10.6328125" style="1"/>
  </cols>
  <sheetData>
    <row r="1" spans="1:60" ht="13.95" customHeight="1" x14ac:dyDescent="0.3">
      <c r="A1" s="11" t="s">
        <v>60</v>
      </c>
      <c r="B1" s="31" t="s">
        <v>36</v>
      </c>
      <c r="C1" s="149" t="s">
        <v>14</v>
      </c>
      <c r="D1" s="108" t="s">
        <v>53</v>
      </c>
      <c r="E1" s="108" t="s">
        <v>54</v>
      </c>
      <c r="F1" s="108" t="s">
        <v>61</v>
      </c>
      <c r="G1" s="108" t="s">
        <v>8</v>
      </c>
      <c r="H1" s="108" t="s">
        <v>62</v>
      </c>
      <c r="I1" s="108" t="s">
        <v>56</v>
      </c>
      <c r="J1" s="108" t="s">
        <v>55</v>
      </c>
      <c r="K1" s="108" t="s">
        <v>57</v>
      </c>
      <c r="L1" s="108" t="s">
        <v>5</v>
      </c>
      <c r="M1" s="166" t="str">
        <f>IF($A5=3,"Pl","")</f>
        <v/>
      </c>
      <c r="N1" s="12"/>
      <c r="O1" s="3" t="str">
        <f t="shared" ref="O1:R1" si="0">CONCATENATE(D1," meq/l")</f>
        <v>Ca meq/l</v>
      </c>
      <c r="P1" s="3" t="str">
        <f t="shared" si="0"/>
        <v>Mg meq/l</v>
      </c>
      <c r="Q1" s="3" t="str">
        <f t="shared" si="0"/>
        <v>Na meq/l</v>
      </c>
      <c r="R1" s="3" t="str">
        <f t="shared" si="0"/>
        <v>K meq/l</v>
      </c>
      <c r="S1" s="3" t="s">
        <v>160</v>
      </c>
      <c r="T1" s="3" t="str">
        <f>CONCATENATE(H1," meq/l")</f>
        <v>HCO3 meq/l</v>
      </c>
      <c r="U1" s="3" t="str">
        <f>CONCATENATE(I1," meq/l")</f>
        <v>CO3 meq/l</v>
      </c>
      <c r="V1" s="3" t="s">
        <v>161</v>
      </c>
      <c r="W1" s="3" t="str">
        <f>CONCATENATE(J1," meq/l")</f>
        <v>Cl meq/l</v>
      </c>
      <c r="X1" s="3" t="str">
        <f>CONCATENATE(K1," meq/l")</f>
        <v>SO4 meq/l</v>
      </c>
      <c r="Y1" s="3" t="str">
        <f>CONCATENATE(L1," meq/l")</f>
        <v>F meq/l</v>
      </c>
      <c r="Z1" s="3" t="s">
        <v>162</v>
      </c>
      <c r="AA1" s="3" t="s">
        <v>64</v>
      </c>
      <c r="AB1" s="3" t="s">
        <v>65</v>
      </c>
      <c r="AC1" s="3" t="s">
        <v>66</v>
      </c>
      <c r="AD1" s="3" t="s">
        <v>67</v>
      </c>
      <c r="AE1" s="3" t="s">
        <v>68</v>
      </c>
      <c r="AF1" s="3" t="s">
        <v>69</v>
      </c>
      <c r="AG1" s="3" t="s">
        <v>70</v>
      </c>
      <c r="AH1" s="3" t="s">
        <v>71</v>
      </c>
      <c r="AI1" s="3" t="s">
        <v>72</v>
      </c>
      <c r="AJ1" s="3" t="s">
        <v>73</v>
      </c>
      <c r="AK1" s="3" t="s">
        <v>74</v>
      </c>
      <c r="AL1" s="3" t="s">
        <v>75</v>
      </c>
      <c r="AM1" s="3" t="s">
        <v>77</v>
      </c>
      <c r="AN1" s="3" t="s">
        <v>76</v>
      </c>
      <c r="AO1" s="3" t="s">
        <v>79</v>
      </c>
      <c r="AP1" s="3" t="s">
        <v>80</v>
      </c>
      <c r="AQ1" s="147" t="s">
        <v>81</v>
      </c>
      <c r="AR1" s="159" t="s">
        <v>79</v>
      </c>
      <c r="AS1" s="159" t="s">
        <v>80</v>
      </c>
      <c r="AZ1" s="108" t="str">
        <f t="shared" ref="AZ1:BH1" si="1">CONCATENATE(D1," g/mol")</f>
        <v>Ca g/mol</v>
      </c>
      <c r="BA1" s="108" t="str">
        <f t="shared" si="1"/>
        <v>Mg g/mol</v>
      </c>
      <c r="BB1" s="108" t="str">
        <f t="shared" si="1"/>
        <v>Na g/mol</v>
      </c>
      <c r="BC1" s="108" t="str">
        <f t="shared" si="1"/>
        <v>K g/mol</v>
      </c>
      <c r="BD1" s="108" t="str">
        <f t="shared" si="1"/>
        <v>HCO3 g/mol</v>
      </c>
      <c r="BE1" s="108" t="str">
        <f t="shared" si="1"/>
        <v>CO3 g/mol</v>
      </c>
      <c r="BF1" s="108" t="str">
        <f t="shared" si="1"/>
        <v>Cl g/mol</v>
      </c>
      <c r="BG1" s="108" t="str">
        <f t="shared" si="1"/>
        <v>SO4 g/mol</v>
      </c>
      <c r="BH1" s="108" t="str">
        <f t="shared" si="1"/>
        <v>F g/mol</v>
      </c>
    </row>
    <row r="2" spans="1:60" ht="13.95" customHeight="1" x14ac:dyDescent="0.3">
      <c r="A2" s="7"/>
      <c r="B2" s="110" t="s">
        <v>152</v>
      </c>
      <c r="C2" s="145">
        <v>1</v>
      </c>
      <c r="D2" s="179">
        <v>37</v>
      </c>
      <c r="E2" s="179">
        <v>13</v>
      </c>
      <c r="F2" s="179">
        <v>9</v>
      </c>
      <c r="G2" s="179">
        <v>1.6</v>
      </c>
      <c r="H2" s="179">
        <v>140.30000000000001</v>
      </c>
      <c r="I2" s="179"/>
      <c r="J2" s="179">
        <v>20</v>
      </c>
      <c r="K2" s="179">
        <v>19</v>
      </c>
      <c r="L2" s="179">
        <v>0.2</v>
      </c>
      <c r="M2" s="167"/>
      <c r="N2" s="40"/>
      <c r="O2" s="41">
        <f t="shared" ref="O2" si="2">IF(ISNUMBER(D2)=FALSE,"",IF($A$3=2,D2,IF($A$3=1,D2/AZ$2*2,"")))</f>
        <v>1.8463995209341781</v>
      </c>
      <c r="P2" s="41">
        <f t="shared" ref="P2" si="3">IF(ISNUMBER(E2)=FALSE,"",IF($A$3=2,E2,IF($A$3=1,E2/BA$2*2,"")))</f>
        <v>1.0697387368854145</v>
      </c>
      <c r="Q2" s="41">
        <f>IF(ISNUMBER(F2)=FALSE,"",IF($A$3=2,F2,IF($A$3=1,F2/BB$2,"")))</f>
        <v>0.39147795979086381</v>
      </c>
      <c r="R2" s="41">
        <f>IF(ISNUMBER(G2)=FALSE,"",IF($A$3=2,G2,IF($A$3=1,G2/BC$2,"")))</f>
        <v>4.0922495351460295E-2</v>
      </c>
      <c r="S2" s="41">
        <f>IF(AND(ISNUMBER(Q2),ISNUMBER(R2)),Q2+R2,IF(ISNUMBER(Q2),Q2,IF(ISNUMBER(R2),R2,NA())))</f>
        <v>0.43240045514232411</v>
      </c>
      <c r="T2" s="41">
        <f>IF(ISNUMBER(H2)=FALSE,"",IF($A$3=2,H2,IF($A$3=1,H2/BD$2,"")))</f>
        <v>2.2993667317853448</v>
      </c>
      <c r="U2" s="41" t="str">
        <f>IF(ISNUMBER(I2)=FALSE,"",IF($A$3=2,I2,IF($A$3=1,I2/BE$2*2,"")))</f>
        <v/>
      </c>
      <c r="V2" s="41">
        <f>IF(AND(ISNUMBER(T2),ISNUMBER(U2)),T2+U2,IF(ISNUMBER(T2),T2,IF(ISNUMBER(U2),U2,NA())))</f>
        <v>2.2993667317853448</v>
      </c>
      <c r="W2" s="41">
        <f>IF(ISNUMBER(J2)=FALSE,NA(),IF($A$3=2,J2,IF($A$3=1,J2/BF$2,"")))</f>
        <v>0.56412715426057025</v>
      </c>
      <c r="X2" s="41">
        <f>IF(ISNUMBER(K2)=FALSE,NA(),IF($A$3=2,K2,IF($A$3=1,K2/BG$2*2,"")))</f>
        <v>0.39557538521755603</v>
      </c>
      <c r="Y2" s="41">
        <f>IF(ISNUMBER(L2)=FALSE,"",IF($A$3=2,L2,IF($A$3=1,L2/BH$2,"")))</f>
        <v>1.0527202290719219E-2</v>
      </c>
      <c r="Z2" s="41">
        <f>IF(AND(ISNUMBER(W2),ISNUMBER(Y2)),W2+Y2,IF(ISNUMBER(W2),W2,IF(ISNUMBER(Y2),Y2,NA())))</f>
        <v>0.57465435655128949</v>
      </c>
      <c r="AA2" s="41">
        <f>IF(O2+P2+S2&gt;0,O2+P2+S2,"")</f>
        <v>3.3485387129619166</v>
      </c>
      <c r="AB2" s="41">
        <f>IF(V2+X2+Z2&gt;0,V2+X2+Z2,NA())</f>
        <v>3.2695964735541905</v>
      </c>
      <c r="AC2" s="41">
        <f>IF(ISNUMBER(AA2),P2/AA2,"")</f>
        <v>0.31946434805861562</v>
      </c>
      <c r="AD2" s="41">
        <f>IF(ISNUMBER(AA2),S2/AA2,"")</f>
        <v>0.12913109036743034</v>
      </c>
      <c r="AE2" s="41">
        <f>IF(ISNUMBER(AA2),O2/AA2,"")</f>
        <v>0.55140456157395412</v>
      </c>
      <c r="AF2" s="41">
        <f>IF(ISNUMBER(AB2),X2/AB2,"")</f>
        <v>0.12098599580013272</v>
      </c>
      <c r="AG2" s="41">
        <f>IF(ISNUMBER(AB2),Z2/AB2,"")</f>
        <v>0.17575696609637451</v>
      </c>
      <c r="AH2" s="41">
        <f>IF(ISNUMBER(AB2),V2/AB2,"")</f>
        <v>0.70325703810349272</v>
      </c>
      <c r="AI2" s="41">
        <f>IF('Grid template'!$B$59=FALSE,NA(),IF(OR(ISNUMBER(AC2)=FALSE,ISNUMBER(AD2)=FALSE),NA(),$AW$3*AC2+AD2))</f>
        <v>0.28886326439673815</v>
      </c>
      <c r="AJ2" s="41">
        <f>IF('Grid template'!$B$59=FALSE,NA(),IF(OR(ISNUMBER(AC2)=FALSE,ISNUMBER(AD2)=FALSE),NA(),$AW$2*AC2))</f>
        <v>0.276664241022195</v>
      </c>
      <c r="AK2" s="41">
        <f>IF('Grid template'!$B$59=FALSE,NA(),IF(OR(ISNUMBER(AF2)=FALSE,ISNUMBER(AG2)=FALSE),NA(),$AW$3*AF2+AG2+1+'Grid template'!$B$17))</f>
        <v>1.4362499639964408</v>
      </c>
      <c r="AL2" s="41">
        <f>IF('Grid template'!$B$59=FALSE,NA(),IF(OR(ISNUMBER(AF2)=FALSE,ISNUMBER(AG2)=FALSE),NA(),$AW$2*AF2))</f>
        <v>0.10477694586507233</v>
      </c>
      <c r="AM2" s="41">
        <f>IF('Grid template'!$B$59=FALSE,NA(),(IF(OR(ISNUMBER(AJ2)=FALSE,ISNUMBER(AI2)=FALSE),NA(),AJ2-$AW$4*AI2)))</f>
        <v>-0.22366160935315726</v>
      </c>
      <c r="AN2" s="41">
        <f>IF('Grid template'!$B$59=FALSE,NA(),(IF(OR(ISNUMBER(AK2)=FALSE,ISNUMBER(AL2)=FALSE),NA(),AL2+$AW$4*AK2)))</f>
        <v>2.5924348558758776</v>
      </c>
      <c r="AO2" s="41">
        <f>IF('Grid template'!$B$59=FALSE,NA(),IF(OR(ISNUMBER(AM2)=FALSE,ISNUMBER(AN2)=FALSE),NA(),(AN2-AM2)/(2*$AW$4)))</f>
        <v>0.81293702613196872</v>
      </c>
      <c r="AP2" s="41">
        <f>IF('Grid template'!$B$59=FALSE,NA(),IF(OR(ISNUMBER(AM2)=FALSE,ISNUMBER(AO2)=FALSE),NA(),AO2*$AW$4+AM2))</f>
        <v>1.1843866232613602</v>
      </c>
      <c r="AQ2" s="160">
        <f>IF('Grid template'!$B$59=FALSE,NA(),IF(OR(ISNUMBER(AN2)=FALSE,ISNUMBER(AO2)=FALSE),NA(),AN2-AO2*$AW$4))</f>
        <v>1.1843866232613602</v>
      </c>
      <c r="AR2" s="160">
        <f>IF('Grid template'!$B$59=FALSE,NA(),(IF(OR(ISNUMBER(AO2)=FALSE,ISNUMBER(AP2)=FALSE),NA(),AO2+'Grid template'!$B$17/2)))</f>
        <v>0.9129370261319687</v>
      </c>
      <c r="AS2" s="160">
        <f>IF('Grid template'!$B$59=FALSE,NA(),(IF(OR(ISNUMBER(AO2)=FALSE,ISNUMBER(AP2)=FALSE),NA(),AP2+$AW$2)))</f>
        <v>2.0504120270457991</v>
      </c>
      <c r="AT2" s="42"/>
      <c r="AV2" s="11" t="s">
        <v>42</v>
      </c>
      <c r="AW2" s="165">
        <f>(SIN(60*PI()/180))</f>
        <v>0.8660254037844386</v>
      </c>
      <c r="AY2" s="9" t="s">
        <v>63</v>
      </c>
      <c r="AZ2" s="7">
        <v>40.078000000000003</v>
      </c>
      <c r="BA2" s="7">
        <v>24.305</v>
      </c>
      <c r="BB2" s="7">
        <v>22.989799999999999</v>
      </c>
      <c r="BC2" s="7">
        <v>39.098300000000002</v>
      </c>
      <c r="BD2" s="7">
        <f>1.0079+12.0107+3*15.9994</f>
        <v>61.016799999999996</v>
      </c>
      <c r="BE2" s="7">
        <f>12.0107+3*15.9994</f>
        <v>60.008899999999997</v>
      </c>
      <c r="BF2" s="7">
        <v>35.453000000000003</v>
      </c>
      <c r="BG2" s="7">
        <f>32.065+4*15.9994</f>
        <v>96.062600000000003</v>
      </c>
      <c r="BH2" s="7">
        <v>18.9984</v>
      </c>
    </row>
    <row r="3" spans="1:60" ht="13.95" customHeight="1" x14ac:dyDescent="0.3">
      <c r="A3" s="7">
        <v>1</v>
      </c>
      <c r="B3" s="62"/>
      <c r="C3" s="145">
        <v>6</v>
      </c>
      <c r="D3" s="179">
        <v>23.6</v>
      </c>
      <c r="E3" s="179">
        <v>16.100000000000001</v>
      </c>
      <c r="F3" s="179">
        <v>8.4</v>
      </c>
      <c r="G3" s="179">
        <v>1.53</v>
      </c>
      <c r="H3" s="179">
        <v>133.19999999999999</v>
      </c>
      <c r="I3" s="179"/>
      <c r="J3" s="179">
        <v>12.12</v>
      </c>
      <c r="K3" s="179">
        <v>12.28</v>
      </c>
      <c r="L3" s="179">
        <v>0.1</v>
      </c>
      <c r="M3" s="167"/>
      <c r="N3" s="40"/>
      <c r="O3" s="41">
        <f t="shared" ref="O3:O66" si="4">IF(ISNUMBER(D3)=FALSE,"",IF($A$3=2,D3,IF($A$3=1,D3/AZ$2*2,"")))</f>
        <v>1.177703478217476</v>
      </c>
      <c r="P3" s="41">
        <f t="shared" ref="P3:P66" si="5">IF(ISNUMBER(E3)=FALSE,"",IF($A$3=2,E3,IF($A$3=1,E3/BA$2*2,"")))</f>
        <v>1.3248302818350135</v>
      </c>
      <c r="Q3" s="41">
        <f t="shared" ref="Q3:Q66" si="6">IF(ISNUMBER(F3)=FALSE,"",IF($A$3=2,F3,IF($A$3=1,F3/BB$2,"")))</f>
        <v>0.36537942913813953</v>
      </c>
      <c r="R3" s="41">
        <f t="shared" ref="R3:R66" si="7">IF(ISNUMBER(G3)=FALSE,"",IF($A$3=2,G3,IF($A$3=1,G3/BC$2,"")))</f>
        <v>3.9132136179833903E-2</v>
      </c>
      <c r="S3" s="41">
        <f t="shared" ref="S3:S66" si="8">IF(AND(ISNUMBER(Q3),ISNUMBER(R3)),Q3+R3,IF(ISNUMBER(Q3),Q3,IF(ISNUMBER(R3),R3,NA())))</f>
        <v>0.40451156531797344</v>
      </c>
      <c r="T3" s="41">
        <f t="shared" ref="T3:T66" si="9">IF(ISNUMBER(H3)=FALSE,"",IF($A$3=2,H3,IF($A$3=1,H3/BD$2,"")))</f>
        <v>2.1830053362352664</v>
      </c>
      <c r="U3" s="41" t="str">
        <f t="shared" ref="U3:U66" si="10">IF(ISNUMBER(I3)=FALSE,"",IF($A$3=2,I3,IF($A$3=1,I3/BE$2*2,"")))</f>
        <v/>
      </c>
      <c r="V3" s="41">
        <f t="shared" ref="V3:V66" si="11">IF(AND(ISNUMBER(T3),ISNUMBER(U3)),T3+U3,IF(ISNUMBER(T3),T3,IF(ISNUMBER(U3),U3,NA())))</f>
        <v>2.1830053362352664</v>
      </c>
      <c r="W3" s="41">
        <f t="shared" ref="W3:W66" si="12">IF(ISNUMBER(J3)=FALSE,NA(),IF($A$3=2,J3,IF($A$3=1,J3/BF$2,"")))</f>
        <v>0.3418610554819056</v>
      </c>
      <c r="X3" s="41">
        <f t="shared" ref="X3:X66" si="13">IF(ISNUMBER(K3)=FALSE,NA(),IF($A$3=2,K3,IF($A$3=1,K3/BG$2*2,"")))</f>
        <v>0.25566661739324148</v>
      </c>
      <c r="Y3" s="41">
        <f t="shared" ref="Y3:Y66" si="14">IF(ISNUMBER(L3)=FALSE,"",IF($A$3=2,L3,IF($A$3=1,L3/BH$2,"")))</f>
        <v>5.2636011453596095E-3</v>
      </c>
      <c r="Z3" s="41">
        <f t="shared" ref="Z3:Z66" si="15">IF(AND(ISNUMBER(W3),ISNUMBER(Y3)),W3+Y3,IF(ISNUMBER(W3),W3,IF(ISNUMBER(Y3),Y3,NA())))</f>
        <v>0.34712465662726522</v>
      </c>
      <c r="AA3" s="41">
        <f t="shared" ref="AA3:AA66" si="16">IF(O3+P3+S3&gt;0,O3+P3+S3,"")</f>
        <v>2.9070453253704631</v>
      </c>
      <c r="AB3" s="41">
        <f t="shared" ref="AB3:AB66" si="17">IF(V3+X3+Z3&gt;0,V3+X3+Z3,NA())</f>
        <v>2.7857966102557734</v>
      </c>
      <c r="AC3" s="41">
        <f t="shared" ref="AC3:AC66" si="18">IF(ISNUMBER(AA3),P3/AA3,"")</f>
        <v>0.45573086538173668</v>
      </c>
      <c r="AD3" s="41">
        <f t="shared" ref="AD3:AD66" si="19">IF(ISNUMBER(AA3),S3/AA3,"")</f>
        <v>0.13914869568345103</v>
      </c>
      <c r="AE3" s="41">
        <f t="shared" ref="AE3:AE66" si="20">IF(ISNUMBER(AA3),O3/AA3,"")</f>
        <v>0.4051204389348122</v>
      </c>
      <c r="AF3" s="41">
        <f t="shared" ref="AF3:AF66" si="21">IF(ISNUMBER(AB3),X3/AB3,"")</f>
        <v>9.1775047917000613E-2</v>
      </c>
      <c r="AG3" s="41">
        <f t="shared" ref="AG3:AG66" si="22">IF(ISNUMBER(AB3),Z3/AB3,"")</f>
        <v>0.12460516871524031</v>
      </c>
      <c r="AH3" s="41">
        <f t="shared" ref="AH3:AH66" si="23">IF(ISNUMBER(AB3),V3/AB3,"")</f>
        <v>0.78361978336775895</v>
      </c>
      <c r="AI3" s="41">
        <f>IF('Grid template'!$B$59=FALSE,NA(),IF(OR(ISNUMBER(AC3)=FALSE,ISNUMBER(AD3)=FALSE),NA(),$AW$3*AC3+AD3))</f>
        <v>0.36701412837431946</v>
      </c>
      <c r="AJ3" s="41">
        <f>IF('Grid template'!$B$59=FALSE,NA(),IF(OR(ISNUMBER(AC3)=FALSE,ISNUMBER(AD3)=FALSE),NA(),$AW$2*AC3))</f>
        <v>0.39467450670925014</v>
      </c>
      <c r="AK3" s="41">
        <f>IF('Grid template'!$B$59=FALSE,NA(),IF(OR(ISNUMBER(AF3)=FALSE,ISNUMBER(AG3)=FALSE),NA(),$AW$3*AF3+AG3+1+'Grid template'!$B$17))</f>
        <v>1.3704926926737406</v>
      </c>
      <c r="AL3" s="41">
        <f>IF('Grid template'!$B$59=FALSE,NA(),IF(OR(ISNUMBER(AF3)=FALSE,ISNUMBER(AG3)=FALSE),NA(),$AW$2*AF3))</f>
        <v>7.9479522929656654E-2</v>
      </c>
      <c r="AM3" s="41">
        <f>IF('Grid template'!$B$59=FALSE,NA(),(IF(OR(ISNUMBER(AJ3)=FALSE,ISNUMBER(AI3)=FALSE),NA(),AJ3-$AW$4*AI3)))</f>
        <v>-0.24101261073067731</v>
      </c>
      <c r="AN3" s="41">
        <f>IF('Grid template'!$B$59=FALSE,NA(),(IF(OR(ISNUMBER(AK3)=FALSE,ISNUMBER(AL3)=FALSE),NA(),AL3+$AW$4*AK3)))</f>
        <v>2.4532424980424534</v>
      </c>
      <c r="AO3" s="41">
        <f>IF('Grid template'!$B$59=FALSE,NA(),IF(OR(ISNUMBER(AM3)=FALSE,ISNUMBER(AN3)=FALSE),NA(),(AN3-AM3)/(2*$AW$4)))</f>
        <v>0.77776445615784595</v>
      </c>
      <c r="AP3" s="41">
        <f>IF('Grid template'!$B$59=FALSE,NA(),IF(OR(ISNUMBER(AM3)=FALSE,ISNUMBER(AO3)=FALSE),NA(),AO3*$AW$4+AM3))</f>
        <v>1.1061149436558879</v>
      </c>
      <c r="AQ3" s="160">
        <f>IF('Grid template'!$B$59=FALSE,NA(),IF(OR(ISNUMBER(AN3)=FALSE,ISNUMBER(AO3)=FALSE),NA(),AN3-AO3*$AW$4))</f>
        <v>1.1061149436558881</v>
      </c>
      <c r="AR3" s="160">
        <f>IF('Grid template'!$B$59=FALSE,NA(),(IF(OR(ISNUMBER(AO3)=FALSE,ISNUMBER(AP3)=FALSE),NA(),AO3+'Grid template'!$B$17/2)))</f>
        <v>0.87776445615784593</v>
      </c>
      <c r="AS3" s="160">
        <f>IF('Grid template'!$B$59=FALSE,NA(),(IF(OR(ISNUMBER(AO3)=FALSE,ISNUMBER(AP3)=FALSE),NA(),AP3+$AW$2)))</f>
        <v>1.9721403474403265</v>
      </c>
      <c r="AT3" s="42"/>
      <c r="AV3" s="11" t="s">
        <v>43</v>
      </c>
      <c r="AW3" s="165">
        <f>(COS(RADIANS(60)))</f>
        <v>0.50000000000000011</v>
      </c>
    </row>
    <row r="4" spans="1:60" ht="13.95" customHeight="1" x14ac:dyDescent="0.3">
      <c r="A4" s="7"/>
      <c r="B4" s="62"/>
      <c r="C4" s="146">
        <v>7</v>
      </c>
      <c r="D4" s="179">
        <v>32.6</v>
      </c>
      <c r="E4" s="179">
        <v>22</v>
      </c>
      <c r="F4" s="179">
        <v>16</v>
      </c>
      <c r="G4" s="179">
        <v>12</v>
      </c>
      <c r="H4" s="179">
        <v>138.9</v>
      </c>
      <c r="I4" s="179"/>
      <c r="J4" s="179">
        <v>25</v>
      </c>
      <c r="K4" s="179">
        <v>25</v>
      </c>
      <c r="L4" s="179">
        <v>0.3</v>
      </c>
      <c r="M4" s="167"/>
      <c r="N4" s="40"/>
      <c r="O4" s="41">
        <f t="shared" si="4"/>
        <v>1.6268276860122761</v>
      </c>
      <c r="P4" s="41">
        <f t="shared" si="5"/>
        <v>1.8103270931907016</v>
      </c>
      <c r="Q4" s="41">
        <f t="shared" si="6"/>
        <v>0.69596081740598004</v>
      </c>
      <c r="R4" s="41">
        <f t="shared" si="7"/>
        <v>0.3069187151359522</v>
      </c>
      <c r="S4" s="41">
        <f t="shared" si="8"/>
        <v>1.0028795325419322</v>
      </c>
      <c r="T4" s="41">
        <f t="shared" si="9"/>
        <v>2.2764222312543434</v>
      </c>
      <c r="U4" s="41" t="str">
        <f t="shared" si="10"/>
        <v/>
      </c>
      <c r="V4" s="41">
        <f t="shared" si="11"/>
        <v>2.2764222312543434</v>
      </c>
      <c r="W4" s="41">
        <f t="shared" si="12"/>
        <v>0.7051589428257129</v>
      </c>
      <c r="X4" s="41">
        <f t="shared" si="13"/>
        <v>0.52049392791783688</v>
      </c>
      <c r="Y4" s="41">
        <f t="shared" si="14"/>
        <v>1.5790803436078828E-2</v>
      </c>
      <c r="Z4" s="41">
        <f t="shared" si="15"/>
        <v>0.72094974626179176</v>
      </c>
      <c r="AA4" s="41">
        <f t="shared" si="16"/>
        <v>4.4400343117449097</v>
      </c>
      <c r="AB4" s="41">
        <f t="shared" si="17"/>
        <v>3.5178659054339718</v>
      </c>
      <c r="AC4" s="41">
        <f t="shared" si="18"/>
        <v>0.40772817642466658</v>
      </c>
      <c r="AD4" s="41">
        <f t="shared" si="19"/>
        <v>0.22587202308078694</v>
      </c>
      <c r="AE4" s="41">
        <f t="shared" si="20"/>
        <v>0.36639980049454651</v>
      </c>
      <c r="AF4" s="41">
        <f t="shared" si="21"/>
        <v>0.14795729624424886</v>
      </c>
      <c r="AG4" s="41">
        <f t="shared" si="22"/>
        <v>0.20493951891348564</v>
      </c>
      <c r="AH4" s="41">
        <f t="shared" si="23"/>
        <v>0.64710318484226559</v>
      </c>
      <c r="AI4" s="41">
        <f>IF('Grid template'!$B$59=FALSE,NA(),IF(OR(ISNUMBER(AC4)=FALSE,ISNUMBER(AD4)=FALSE),NA(),$AW$3*AC4+AD4))</f>
        <v>0.42973611129312028</v>
      </c>
      <c r="AJ4" s="41">
        <f>IF('Grid template'!$B$59=FALSE,NA(),IF(OR(ISNUMBER(AC4)=FALSE,ISNUMBER(AD4)=FALSE),NA(),$AW$2*AC4))</f>
        <v>0.35310295862246471</v>
      </c>
      <c r="AK4" s="41">
        <f>IF('Grid template'!$B$59=FALSE,NA(),IF(OR(ISNUMBER(AF4)=FALSE,ISNUMBER(AG4)=FALSE),NA(),$AW$3*AF4+AG4+1+'Grid template'!$B$17))</f>
        <v>1.47891816703561</v>
      </c>
      <c r="AL4" s="41">
        <f>IF('Grid template'!$B$59=FALSE,NA(),IF(OR(ISNUMBER(AF4)=FALSE,ISNUMBER(AG4)=FALSE),NA(),$AW$2*AF4))</f>
        <v>0.12813477722277941</v>
      </c>
      <c r="AM4" s="41">
        <f>IF('Grid template'!$B$59=FALSE,NA(),(IF(OR(ISNUMBER(AJ4)=FALSE,ISNUMBER(AI4)=FALSE),NA(),AJ4-$AW$4*AI4)))</f>
        <v>-0.39122181998429301</v>
      </c>
      <c r="AN4" s="41">
        <f>IF('Grid template'!$B$59=FALSE,NA(),(IF(OR(ISNUMBER(AK4)=FALSE,ISNUMBER(AL4)=FALSE),NA(),AL4+$AW$4*AK4)))</f>
        <v>2.6896961827650903</v>
      </c>
      <c r="AO4" s="41">
        <f>IF('Grid template'!$B$59=FALSE,NA(),IF(OR(ISNUMBER(AM4)=FALSE,ISNUMBER(AN4)=FALSE),NA(),(AN4-AM4)/(2*$AW$4)))</f>
        <v>0.88938441911926058</v>
      </c>
      <c r="AP4" s="41">
        <f>IF('Grid template'!$B$59=FALSE,NA(),IF(OR(ISNUMBER(AM4)=FALSE,ISNUMBER(AO4)=FALSE),NA(),AO4*$AW$4+AM4))</f>
        <v>1.1492371813903988</v>
      </c>
      <c r="AQ4" s="160">
        <f>IF('Grid template'!$B$59=FALSE,NA(),IF(OR(ISNUMBER(AN4)=FALSE,ISNUMBER(AO4)=FALSE),NA(),AN4-AO4*$AW$4))</f>
        <v>1.1492371813903985</v>
      </c>
      <c r="AR4" s="160">
        <f>IF('Grid template'!$B$59=FALSE,NA(),(IF(OR(ISNUMBER(AO4)=FALSE,ISNUMBER(AP4)=FALSE),NA(),AO4+'Grid template'!$B$17/2)))</f>
        <v>0.98938441911926056</v>
      </c>
      <c r="AS4" s="160">
        <f>IF('Grid template'!$B$59=FALSE,NA(),(IF(OR(ISNUMBER(AO4)=FALSE,ISNUMBER(AP4)=FALSE),NA(),AP4+$AW$2)))</f>
        <v>2.0152625851748374</v>
      </c>
      <c r="AT4" s="42"/>
      <c r="AV4" s="11" t="s">
        <v>78</v>
      </c>
      <c r="AW4" s="165">
        <f>(TAN(RADIANS(60)))</f>
        <v>1.7320508075688767</v>
      </c>
    </row>
    <row r="5" spans="1:60" ht="13.95" customHeight="1" x14ac:dyDescent="0.3">
      <c r="A5" s="7"/>
      <c r="B5" s="62"/>
      <c r="C5" s="146"/>
      <c r="D5" s="179"/>
      <c r="E5" s="179"/>
      <c r="F5" s="179"/>
      <c r="G5" s="179"/>
      <c r="H5" s="179"/>
      <c r="I5" s="179"/>
      <c r="J5" s="179"/>
      <c r="K5" s="179"/>
      <c r="L5" s="179"/>
      <c r="M5" s="167"/>
      <c r="N5" s="40"/>
      <c r="O5" s="41" t="str">
        <f t="shared" si="4"/>
        <v/>
      </c>
      <c r="P5" s="41" t="str">
        <f t="shared" si="5"/>
        <v/>
      </c>
      <c r="Q5" s="41" t="str">
        <f t="shared" si="6"/>
        <v/>
      </c>
      <c r="R5" s="41" t="str">
        <f t="shared" si="7"/>
        <v/>
      </c>
      <c r="S5" s="41" t="e">
        <f t="shared" si="8"/>
        <v>#N/A</v>
      </c>
      <c r="T5" s="41" t="str">
        <f t="shared" si="9"/>
        <v/>
      </c>
      <c r="U5" s="41" t="str">
        <f t="shared" si="10"/>
        <v/>
      </c>
      <c r="V5" s="41" t="e">
        <f t="shared" si="11"/>
        <v>#N/A</v>
      </c>
      <c r="W5" s="41" t="e">
        <f t="shared" si="12"/>
        <v>#N/A</v>
      </c>
      <c r="X5" s="41" t="e">
        <f t="shared" si="13"/>
        <v>#N/A</v>
      </c>
      <c r="Y5" s="41" t="str">
        <f t="shared" si="14"/>
        <v/>
      </c>
      <c r="Z5" s="41" t="e">
        <f t="shared" si="15"/>
        <v>#N/A</v>
      </c>
      <c r="AA5" s="41" t="e">
        <f t="shared" si="16"/>
        <v>#VALUE!</v>
      </c>
      <c r="AB5" s="41" t="e">
        <f t="shared" si="17"/>
        <v>#N/A</v>
      </c>
      <c r="AC5" s="41" t="str">
        <f t="shared" si="18"/>
        <v/>
      </c>
      <c r="AD5" s="41" t="str">
        <f t="shared" si="19"/>
        <v/>
      </c>
      <c r="AE5" s="41" t="str">
        <f t="shared" si="20"/>
        <v/>
      </c>
      <c r="AF5" s="41" t="str">
        <f t="shared" si="21"/>
        <v/>
      </c>
      <c r="AG5" s="41" t="str">
        <f t="shared" si="22"/>
        <v/>
      </c>
      <c r="AH5" s="41" t="str">
        <f t="shared" si="23"/>
        <v/>
      </c>
      <c r="AI5" s="41" t="e">
        <f>IF('Grid template'!$B$59=FALSE,NA(),IF(OR(ISNUMBER(AC5)=FALSE,ISNUMBER(AD5)=FALSE),NA(),$AW$3*AC5+AD5))</f>
        <v>#N/A</v>
      </c>
      <c r="AJ5" s="41" t="e">
        <f>IF('Grid template'!$B$59=FALSE,NA(),IF(OR(ISNUMBER(AC5)=FALSE,ISNUMBER(AD5)=FALSE),NA(),$AW$2*AC5))</f>
        <v>#N/A</v>
      </c>
      <c r="AK5" s="41" t="e">
        <f>IF('Grid template'!$B$59=FALSE,NA(),IF(OR(ISNUMBER(AF5)=FALSE,ISNUMBER(AG5)=FALSE),NA(),$AW$3*AF5+AG5+1+'Grid template'!$B$17))</f>
        <v>#N/A</v>
      </c>
      <c r="AL5" s="41" t="e">
        <f>IF('Grid template'!$B$59=FALSE,NA(),IF(OR(ISNUMBER(AF5)=FALSE,ISNUMBER(AG5)=FALSE),NA(),$AW$2*AF5))</f>
        <v>#N/A</v>
      </c>
      <c r="AM5" s="41" t="e">
        <f>IF('Grid template'!$B$59=FALSE,NA(),(IF(OR(ISNUMBER(AJ5)=FALSE,ISNUMBER(AI5)=FALSE),NA(),AJ5-$AW$4*AI5)))</f>
        <v>#N/A</v>
      </c>
      <c r="AN5" s="41" t="e">
        <f>IF('Grid template'!$B$59=FALSE,NA(),(IF(OR(ISNUMBER(AK5)=FALSE,ISNUMBER(AL5)=FALSE),NA(),AL5+$AW$4*AK5)))</f>
        <v>#N/A</v>
      </c>
      <c r="AO5" s="41" t="e">
        <f>IF('Grid template'!$B$59=FALSE,NA(),IF(OR(ISNUMBER(AM5)=FALSE,ISNUMBER(AN5)=FALSE),NA(),(AN5-AM5)/(2*$AW$4)))</f>
        <v>#N/A</v>
      </c>
      <c r="AP5" s="41" t="e">
        <f>IF('Grid template'!$B$59=FALSE,NA(),IF(OR(ISNUMBER(AM5)=FALSE,ISNUMBER(AO5)=FALSE),NA(),AO5*$AW$4+AM5))</f>
        <v>#N/A</v>
      </c>
      <c r="AQ5" s="160" t="e">
        <f>IF('Grid template'!$B$59=FALSE,NA(),IF(OR(ISNUMBER(AN5)=FALSE,ISNUMBER(AO5)=FALSE),NA(),AN5-AO5*$AW$4))</f>
        <v>#N/A</v>
      </c>
      <c r="AR5" s="160" t="e">
        <f>IF('Grid template'!$B$59=FALSE,NA(),(IF(OR(ISNUMBER(AO5)=FALSE,ISNUMBER(AP5)=FALSE),NA(),AO5+'Grid template'!$B$17/2)))</f>
        <v>#N/A</v>
      </c>
      <c r="AS5" s="160" t="e">
        <f>IF('Grid template'!$B$59=FALSE,NA(),(IF(OR(ISNUMBER(AO5)=FALSE,ISNUMBER(AP5)=FALSE),NA(),AP5+$AW$2)))</f>
        <v>#N/A</v>
      </c>
      <c r="AT5" s="42"/>
    </row>
    <row r="6" spans="1:60" ht="13.95" customHeight="1" x14ac:dyDescent="0.3">
      <c r="B6" s="62"/>
      <c r="C6" s="145"/>
      <c r="D6" s="179"/>
      <c r="E6" s="179"/>
      <c r="F6" s="179"/>
      <c r="G6" s="179"/>
      <c r="H6" s="179"/>
      <c r="I6" s="179"/>
      <c r="J6" s="179"/>
      <c r="K6" s="179"/>
      <c r="L6" s="179"/>
      <c r="M6" s="167"/>
      <c r="N6" s="40"/>
      <c r="O6" s="41" t="str">
        <f t="shared" si="4"/>
        <v/>
      </c>
      <c r="P6" s="41" t="str">
        <f t="shared" si="5"/>
        <v/>
      </c>
      <c r="Q6" s="41" t="str">
        <f t="shared" si="6"/>
        <v/>
      </c>
      <c r="R6" s="41" t="str">
        <f t="shared" si="7"/>
        <v/>
      </c>
      <c r="S6" s="41" t="e">
        <f t="shared" si="8"/>
        <v>#N/A</v>
      </c>
      <c r="T6" s="41" t="str">
        <f t="shared" si="9"/>
        <v/>
      </c>
      <c r="U6" s="41" t="str">
        <f t="shared" si="10"/>
        <v/>
      </c>
      <c r="V6" s="41" t="e">
        <f t="shared" si="11"/>
        <v>#N/A</v>
      </c>
      <c r="W6" s="41" t="e">
        <f t="shared" si="12"/>
        <v>#N/A</v>
      </c>
      <c r="X6" s="41" t="e">
        <f t="shared" si="13"/>
        <v>#N/A</v>
      </c>
      <c r="Y6" s="41" t="str">
        <f t="shared" si="14"/>
        <v/>
      </c>
      <c r="Z6" s="41" t="e">
        <f t="shared" si="15"/>
        <v>#N/A</v>
      </c>
      <c r="AA6" s="41" t="e">
        <f t="shared" si="16"/>
        <v>#VALUE!</v>
      </c>
      <c r="AB6" s="41" t="e">
        <f t="shared" si="17"/>
        <v>#N/A</v>
      </c>
      <c r="AC6" s="41" t="str">
        <f t="shared" si="18"/>
        <v/>
      </c>
      <c r="AD6" s="41" t="str">
        <f t="shared" si="19"/>
        <v/>
      </c>
      <c r="AE6" s="41" t="str">
        <f t="shared" si="20"/>
        <v/>
      </c>
      <c r="AF6" s="41" t="str">
        <f t="shared" si="21"/>
        <v/>
      </c>
      <c r="AG6" s="41" t="str">
        <f t="shared" si="22"/>
        <v/>
      </c>
      <c r="AH6" s="41" t="str">
        <f t="shared" si="23"/>
        <v/>
      </c>
      <c r="AI6" s="41" t="e">
        <f>IF('Grid template'!$B$59=FALSE,NA(),IF(OR(ISNUMBER(AC6)=FALSE,ISNUMBER(AD6)=FALSE),NA(),$AW$3*AC6+AD6))</f>
        <v>#N/A</v>
      </c>
      <c r="AJ6" s="41" t="e">
        <f>IF('Grid template'!$B$59=FALSE,NA(),IF(OR(ISNUMBER(AC6)=FALSE,ISNUMBER(AD6)=FALSE),NA(),$AW$2*AC6))</f>
        <v>#N/A</v>
      </c>
      <c r="AK6" s="41" t="e">
        <f>IF('Grid template'!$B$59=FALSE,NA(),IF(OR(ISNUMBER(AF6)=FALSE,ISNUMBER(AG6)=FALSE),NA(),$AW$3*AF6+AG6+1+'Grid template'!$B$17))</f>
        <v>#N/A</v>
      </c>
      <c r="AL6" s="41" t="e">
        <f>IF('Grid template'!$B$59=FALSE,NA(),IF(OR(ISNUMBER(AF6)=FALSE,ISNUMBER(AG6)=FALSE),NA(),$AW$2*AF6))</f>
        <v>#N/A</v>
      </c>
      <c r="AM6" s="41" t="e">
        <f>IF('Grid template'!$B$59=FALSE,NA(),(IF(OR(ISNUMBER(AJ6)=FALSE,ISNUMBER(AI6)=FALSE),NA(),AJ6-$AW$4*AI6)))</f>
        <v>#N/A</v>
      </c>
      <c r="AN6" s="41" t="e">
        <f>IF('Grid template'!$B$59=FALSE,NA(),(IF(OR(ISNUMBER(AK6)=FALSE,ISNUMBER(AL6)=FALSE),NA(),AL6+$AW$4*AK6)))</f>
        <v>#N/A</v>
      </c>
      <c r="AO6" s="41" t="e">
        <f>IF('Grid template'!$B$59=FALSE,NA(),IF(OR(ISNUMBER(AM6)=FALSE,ISNUMBER(AN6)=FALSE),NA(),(AN6-AM6)/(2*$AW$4)))</f>
        <v>#N/A</v>
      </c>
      <c r="AP6" s="41" t="e">
        <f>IF('Grid template'!$B$59=FALSE,NA(),IF(OR(ISNUMBER(AM6)=FALSE,ISNUMBER(AO6)=FALSE),NA(),AO6*$AW$4+AM6))</f>
        <v>#N/A</v>
      </c>
      <c r="AQ6" s="160" t="e">
        <f>IF('Grid template'!$B$59=FALSE,NA(),IF(OR(ISNUMBER(AN6)=FALSE,ISNUMBER(AO6)=FALSE),NA(),AN6-AO6*$AW$4))</f>
        <v>#N/A</v>
      </c>
      <c r="AR6" s="160" t="e">
        <f>IF('Grid template'!$B$59=FALSE,NA(),(IF(OR(ISNUMBER(AO6)=FALSE,ISNUMBER(AP6)=FALSE),NA(),AO6+'Grid template'!$B$17/2)))</f>
        <v>#N/A</v>
      </c>
      <c r="AS6" s="160" t="e">
        <f>IF('Grid template'!$B$59=FALSE,NA(),(IF(OR(ISNUMBER(AO6)=FALSE,ISNUMBER(AP6)=FALSE),NA(),AP6+$AW$2)))</f>
        <v>#N/A</v>
      </c>
      <c r="AT6" s="42"/>
    </row>
    <row r="7" spans="1:60" ht="13.95" customHeight="1" x14ac:dyDescent="0.3">
      <c r="B7" s="62"/>
      <c r="C7" s="145"/>
      <c r="D7" s="179"/>
      <c r="E7" s="179"/>
      <c r="F7" s="179"/>
      <c r="G7" s="179"/>
      <c r="H7" s="179"/>
      <c r="I7" s="179"/>
      <c r="J7" s="179"/>
      <c r="K7" s="179"/>
      <c r="L7" s="179"/>
      <c r="M7" s="167"/>
      <c r="N7" s="40"/>
      <c r="O7" s="41" t="str">
        <f t="shared" si="4"/>
        <v/>
      </c>
      <c r="P7" s="41" t="str">
        <f t="shared" si="5"/>
        <v/>
      </c>
      <c r="Q7" s="41" t="str">
        <f t="shared" si="6"/>
        <v/>
      </c>
      <c r="R7" s="41" t="str">
        <f t="shared" si="7"/>
        <v/>
      </c>
      <c r="S7" s="41" t="e">
        <f t="shared" si="8"/>
        <v>#N/A</v>
      </c>
      <c r="T7" s="41" t="str">
        <f t="shared" si="9"/>
        <v/>
      </c>
      <c r="U7" s="41" t="str">
        <f t="shared" si="10"/>
        <v/>
      </c>
      <c r="V7" s="41" t="e">
        <f t="shared" si="11"/>
        <v>#N/A</v>
      </c>
      <c r="W7" s="41" t="e">
        <f t="shared" si="12"/>
        <v>#N/A</v>
      </c>
      <c r="X7" s="41" t="e">
        <f t="shared" si="13"/>
        <v>#N/A</v>
      </c>
      <c r="Y7" s="41" t="str">
        <f t="shared" si="14"/>
        <v/>
      </c>
      <c r="Z7" s="41" t="e">
        <f t="shared" si="15"/>
        <v>#N/A</v>
      </c>
      <c r="AA7" s="41" t="e">
        <f t="shared" si="16"/>
        <v>#VALUE!</v>
      </c>
      <c r="AB7" s="41" t="e">
        <f t="shared" si="17"/>
        <v>#N/A</v>
      </c>
      <c r="AC7" s="41" t="str">
        <f t="shared" si="18"/>
        <v/>
      </c>
      <c r="AD7" s="41" t="str">
        <f t="shared" si="19"/>
        <v/>
      </c>
      <c r="AE7" s="41" t="str">
        <f t="shared" si="20"/>
        <v/>
      </c>
      <c r="AF7" s="41" t="str">
        <f t="shared" si="21"/>
        <v/>
      </c>
      <c r="AG7" s="41" t="str">
        <f t="shared" si="22"/>
        <v/>
      </c>
      <c r="AH7" s="41" t="str">
        <f t="shared" si="23"/>
        <v/>
      </c>
      <c r="AI7" s="41" t="e">
        <f>IF('Grid template'!$B$59=FALSE,NA(),IF(OR(ISNUMBER(AC7)=FALSE,ISNUMBER(AD7)=FALSE),NA(),$AW$3*AC7+AD7))</f>
        <v>#N/A</v>
      </c>
      <c r="AJ7" s="41" t="e">
        <f>IF('Grid template'!$B$59=FALSE,NA(),IF(OR(ISNUMBER(AC7)=FALSE,ISNUMBER(AD7)=FALSE),NA(),$AW$2*AC7))</f>
        <v>#N/A</v>
      </c>
      <c r="AK7" s="41" t="e">
        <f>IF('Grid template'!$B$59=FALSE,NA(),IF(OR(ISNUMBER(AF7)=FALSE,ISNUMBER(AG7)=FALSE),NA(),$AW$3*AF7+AG7+1+'Grid template'!$B$17))</f>
        <v>#N/A</v>
      </c>
      <c r="AL7" s="41" t="e">
        <f>IF('Grid template'!$B$59=FALSE,NA(),IF(OR(ISNUMBER(AF7)=FALSE,ISNUMBER(AG7)=FALSE),NA(),$AW$2*AF7))</f>
        <v>#N/A</v>
      </c>
      <c r="AM7" s="41" t="e">
        <f>IF('Grid template'!$B$59=FALSE,NA(),(IF(OR(ISNUMBER(AJ7)=FALSE,ISNUMBER(AI7)=FALSE),NA(),AJ7-$AW$4*AI7)))</f>
        <v>#N/A</v>
      </c>
      <c r="AN7" s="41" t="e">
        <f>IF('Grid template'!$B$59=FALSE,NA(),(IF(OR(ISNUMBER(AK7)=FALSE,ISNUMBER(AL7)=FALSE),NA(),AL7+$AW$4*AK7)))</f>
        <v>#N/A</v>
      </c>
      <c r="AO7" s="41" t="e">
        <f>IF('Grid template'!$B$59=FALSE,NA(),IF(OR(ISNUMBER(AM7)=FALSE,ISNUMBER(AN7)=FALSE),NA(),(AN7-AM7)/(2*$AW$4)))</f>
        <v>#N/A</v>
      </c>
      <c r="AP7" s="41" t="e">
        <f>IF('Grid template'!$B$59=FALSE,NA(),IF(OR(ISNUMBER(AM7)=FALSE,ISNUMBER(AO7)=FALSE),NA(),AO7*$AW$4+AM7))</f>
        <v>#N/A</v>
      </c>
      <c r="AQ7" s="160" t="e">
        <f>IF('Grid template'!$B$59=FALSE,NA(),IF(OR(ISNUMBER(AN7)=FALSE,ISNUMBER(AO7)=FALSE),NA(),AN7-AO7*$AW$4))</f>
        <v>#N/A</v>
      </c>
      <c r="AR7" s="160" t="e">
        <f>IF('Grid template'!$B$59=FALSE,NA(),(IF(OR(ISNUMBER(AO7)=FALSE,ISNUMBER(AP7)=FALSE),NA(),AO7+'Grid template'!$B$17/2)))</f>
        <v>#N/A</v>
      </c>
      <c r="AS7" s="160" t="e">
        <f>IF('Grid template'!$B$59=FALSE,NA(),(IF(OR(ISNUMBER(AO7)=FALSE,ISNUMBER(AP7)=FALSE),NA(),AP7+$AW$2)))</f>
        <v>#N/A</v>
      </c>
      <c r="AT7" s="42"/>
    </row>
    <row r="8" spans="1:60" ht="13.95" customHeight="1" x14ac:dyDescent="0.3">
      <c r="B8" s="62"/>
      <c r="C8" s="145"/>
      <c r="D8" s="179"/>
      <c r="E8" s="179"/>
      <c r="F8" s="179"/>
      <c r="G8" s="179"/>
      <c r="H8" s="179"/>
      <c r="I8" s="179"/>
      <c r="J8" s="179"/>
      <c r="K8" s="179"/>
      <c r="L8" s="179"/>
      <c r="M8" s="167"/>
      <c r="N8" s="40"/>
      <c r="O8" s="41" t="str">
        <f t="shared" si="4"/>
        <v/>
      </c>
      <c r="P8" s="41" t="str">
        <f t="shared" si="5"/>
        <v/>
      </c>
      <c r="Q8" s="41" t="str">
        <f t="shared" si="6"/>
        <v/>
      </c>
      <c r="R8" s="41" t="str">
        <f t="shared" si="7"/>
        <v/>
      </c>
      <c r="S8" s="41" t="e">
        <f t="shared" si="8"/>
        <v>#N/A</v>
      </c>
      <c r="T8" s="41" t="str">
        <f t="shared" si="9"/>
        <v/>
      </c>
      <c r="U8" s="41" t="str">
        <f t="shared" si="10"/>
        <v/>
      </c>
      <c r="V8" s="41" t="e">
        <f t="shared" si="11"/>
        <v>#N/A</v>
      </c>
      <c r="W8" s="41" t="e">
        <f t="shared" si="12"/>
        <v>#N/A</v>
      </c>
      <c r="X8" s="41" t="e">
        <f t="shared" si="13"/>
        <v>#N/A</v>
      </c>
      <c r="Y8" s="41" t="str">
        <f t="shared" si="14"/>
        <v/>
      </c>
      <c r="Z8" s="41" t="e">
        <f t="shared" si="15"/>
        <v>#N/A</v>
      </c>
      <c r="AA8" s="41" t="e">
        <f t="shared" si="16"/>
        <v>#VALUE!</v>
      </c>
      <c r="AB8" s="41" t="e">
        <f t="shared" si="17"/>
        <v>#N/A</v>
      </c>
      <c r="AC8" s="41" t="str">
        <f t="shared" si="18"/>
        <v/>
      </c>
      <c r="AD8" s="41" t="str">
        <f t="shared" si="19"/>
        <v/>
      </c>
      <c r="AE8" s="41" t="str">
        <f t="shared" si="20"/>
        <v/>
      </c>
      <c r="AF8" s="41" t="str">
        <f t="shared" si="21"/>
        <v/>
      </c>
      <c r="AG8" s="41" t="str">
        <f t="shared" si="22"/>
        <v/>
      </c>
      <c r="AH8" s="41" t="str">
        <f t="shared" si="23"/>
        <v/>
      </c>
      <c r="AI8" s="41" t="e">
        <f>IF('Grid template'!$B$59=FALSE,NA(),IF(OR(ISNUMBER(AC8)=FALSE,ISNUMBER(AD8)=FALSE),NA(),$AW$3*AC8+AD8))</f>
        <v>#N/A</v>
      </c>
      <c r="AJ8" s="41" t="e">
        <f>IF('Grid template'!$B$59=FALSE,NA(),IF(OR(ISNUMBER(AC8)=FALSE,ISNUMBER(AD8)=FALSE),NA(),$AW$2*AC8))</f>
        <v>#N/A</v>
      </c>
      <c r="AK8" s="41" t="e">
        <f>IF('Grid template'!$B$59=FALSE,NA(),IF(OR(ISNUMBER(AF8)=FALSE,ISNUMBER(AG8)=FALSE),NA(),$AW$3*AF8+AG8+1+'Grid template'!$B$17))</f>
        <v>#N/A</v>
      </c>
      <c r="AL8" s="41" t="e">
        <f>IF('Grid template'!$B$59=FALSE,NA(),IF(OR(ISNUMBER(AF8)=FALSE,ISNUMBER(AG8)=FALSE),NA(),$AW$2*AF8))</f>
        <v>#N/A</v>
      </c>
      <c r="AM8" s="41" t="e">
        <f>IF('Grid template'!$B$59=FALSE,NA(),(IF(OR(ISNUMBER(AJ8)=FALSE,ISNUMBER(AI8)=FALSE),NA(),AJ8-$AW$4*AI8)))</f>
        <v>#N/A</v>
      </c>
      <c r="AN8" s="41" t="e">
        <f>IF('Grid template'!$B$59=FALSE,NA(),(IF(OR(ISNUMBER(AK8)=FALSE,ISNUMBER(AL8)=FALSE),NA(),AL8+$AW$4*AK8)))</f>
        <v>#N/A</v>
      </c>
      <c r="AO8" s="41" t="e">
        <f>IF('Grid template'!$B$59=FALSE,NA(),IF(OR(ISNUMBER(AM8)=FALSE,ISNUMBER(AN8)=FALSE),NA(),(AN8-AM8)/(2*$AW$4)))</f>
        <v>#N/A</v>
      </c>
      <c r="AP8" s="41" t="e">
        <f>IF('Grid template'!$B$59=FALSE,NA(),IF(OR(ISNUMBER(AM8)=FALSE,ISNUMBER(AO8)=FALSE),NA(),AO8*$AW$4+AM8))</f>
        <v>#N/A</v>
      </c>
      <c r="AQ8" s="160" t="e">
        <f>IF('Grid template'!$B$59=FALSE,NA(),IF(OR(ISNUMBER(AN8)=FALSE,ISNUMBER(AO8)=FALSE),NA(),AN8-AO8*$AW$4))</f>
        <v>#N/A</v>
      </c>
      <c r="AR8" s="160" t="e">
        <f>IF('Grid template'!$B$59=FALSE,NA(),(IF(OR(ISNUMBER(AO8)=FALSE,ISNUMBER(AP8)=FALSE),NA(),AO8+'Grid template'!$B$17/2)))</f>
        <v>#N/A</v>
      </c>
      <c r="AS8" s="160" t="e">
        <f>IF('Grid template'!$B$59=FALSE,NA(),(IF(OR(ISNUMBER(AO8)=FALSE,ISNUMBER(AP8)=FALSE),NA(),AP8+$AW$2)))</f>
        <v>#N/A</v>
      </c>
      <c r="AT8" s="42"/>
    </row>
    <row r="9" spans="1:60" ht="13.95" customHeight="1" x14ac:dyDescent="0.3">
      <c r="A9" s="11" t="s">
        <v>35</v>
      </c>
      <c r="B9" s="62"/>
      <c r="C9" s="145"/>
      <c r="D9" s="179"/>
      <c r="E9" s="179"/>
      <c r="F9" s="179"/>
      <c r="G9" s="179"/>
      <c r="H9" s="179"/>
      <c r="I9" s="179"/>
      <c r="J9" s="179"/>
      <c r="K9" s="179"/>
      <c r="L9" s="179"/>
      <c r="M9" s="167"/>
      <c r="N9" s="40"/>
      <c r="O9" s="41" t="str">
        <f t="shared" si="4"/>
        <v/>
      </c>
      <c r="P9" s="41" t="str">
        <f t="shared" si="5"/>
        <v/>
      </c>
      <c r="Q9" s="41" t="str">
        <f t="shared" si="6"/>
        <v/>
      </c>
      <c r="R9" s="41" t="str">
        <f t="shared" si="7"/>
        <v/>
      </c>
      <c r="S9" s="41" t="e">
        <f t="shared" si="8"/>
        <v>#N/A</v>
      </c>
      <c r="T9" s="41" t="str">
        <f t="shared" si="9"/>
        <v/>
      </c>
      <c r="U9" s="41" t="str">
        <f t="shared" si="10"/>
        <v/>
      </c>
      <c r="V9" s="41" t="e">
        <f t="shared" si="11"/>
        <v>#N/A</v>
      </c>
      <c r="W9" s="41" t="e">
        <f t="shared" si="12"/>
        <v>#N/A</v>
      </c>
      <c r="X9" s="41" t="e">
        <f t="shared" si="13"/>
        <v>#N/A</v>
      </c>
      <c r="Y9" s="41" t="str">
        <f t="shared" si="14"/>
        <v/>
      </c>
      <c r="Z9" s="41" t="e">
        <f t="shared" si="15"/>
        <v>#N/A</v>
      </c>
      <c r="AA9" s="41" t="e">
        <f t="shared" si="16"/>
        <v>#VALUE!</v>
      </c>
      <c r="AB9" s="41" t="e">
        <f t="shared" si="17"/>
        <v>#N/A</v>
      </c>
      <c r="AC9" s="41" t="str">
        <f t="shared" si="18"/>
        <v/>
      </c>
      <c r="AD9" s="41" t="str">
        <f t="shared" si="19"/>
        <v/>
      </c>
      <c r="AE9" s="41" t="str">
        <f t="shared" si="20"/>
        <v/>
      </c>
      <c r="AF9" s="41" t="str">
        <f t="shared" si="21"/>
        <v/>
      </c>
      <c r="AG9" s="41" t="str">
        <f t="shared" si="22"/>
        <v/>
      </c>
      <c r="AH9" s="41" t="str">
        <f t="shared" si="23"/>
        <v/>
      </c>
      <c r="AI9" s="41" t="e">
        <f>IF('Grid template'!$B$59=FALSE,NA(),IF(OR(ISNUMBER(AC9)=FALSE,ISNUMBER(AD9)=FALSE),NA(),$AW$3*AC9+AD9))</f>
        <v>#N/A</v>
      </c>
      <c r="AJ9" s="41" t="e">
        <f>IF('Grid template'!$B$59=FALSE,NA(),IF(OR(ISNUMBER(AC9)=FALSE,ISNUMBER(AD9)=FALSE),NA(),$AW$2*AC9))</f>
        <v>#N/A</v>
      </c>
      <c r="AK9" s="41" t="e">
        <f>IF('Grid template'!$B$59=FALSE,NA(),IF(OR(ISNUMBER(AF9)=FALSE,ISNUMBER(AG9)=FALSE),NA(),$AW$3*AF9+AG9+1+'Grid template'!$B$17))</f>
        <v>#N/A</v>
      </c>
      <c r="AL9" s="41" t="e">
        <f>IF('Grid template'!$B$59=FALSE,NA(),IF(OR(ISNUMBER(AF9)=FALSE,ISNUMBER(AG9)=FALSE),NA(),$AW$2*AF9))</f>
        <v>#N/A</v>
      </c>
      <c r="AM9" s="41" t="e">
        <f>IF('Grid template'!$B$59=FALSE,NA(),(IF(OR(ISNUMBER(AJ9)=FALSE,ISNUMBER(AI9)=FALSE),NA(),AJ9-$AW$4*AI9)))</f>
        <v>#N/A</v>
      </c>
      <c r="AN9" s="41" t="e">
        <f>IF('Grid template'!$B$59=FALSE,NA(),(IF(OR(ISNUMBER(AK9)=FALSE,ISNUMBER(AL9)=FALSE),NA(),AL9+$AW$4*AK9)))</f>
        <v>#N/A</v>
      </c>
      <c r="AO9" s="41" t="e">
        <f>IF('Grid template'!$B$59=FALSE,NA(),IF(OR(ISNUMBER(AM9)=FALSE,ISNUMBER(AN9)=FALSE),NA(),(AN9-AM9)/(2*$AW$4)))</f>
        <v>#N/A</v>
      </c>
      <c r="AP9" s="41" t="e">
        <f>IF('Grid template'!$B$59=FALSE,NA(),IF(OR(ISNUMBER(AM9)=FALSE,ISNUMBER(AO9)=FALSE),NA(),AO9*$AW$4+AM9))</f>
        <v>#N/A</v>
      </c>
      <c r="AQ9" s="160" t="e">
        <f>IF('Grid template'!$B$59=FALSE,NA(),IF(OR(ISNUMBER(AN9)=FALSE,ISNUMBER(AO9)=FALSE),NA(),AN9-AO9*$AW$4))</f>
        <v>#N/A</v>
      </c>
      <c r="AR9" s="160" t="e">
        <f>IF('Grid template'!$B$59=FALSE,NA(),(IF(OR(ISNUMBER(AO9)=FALSE,ISNUMBER(AP9)=FALSE),NA(),AO9+'Grid template'!$B$17/2)))</f>
        <v>#N/A</v>
      </c>
      <c r="AS9" s="160" t="e">
        <f>IF('Grid template'!$B$59=FALSE,NA(),(IF(OR(ISNUMBER(AO9)=FALSE,ISNUMBER(AP9)=FALSE),NA(),AP9+$AW$2)))</f>
        <v>#N/A</v>
      </c>
      <c r="AT9" s="42"/>
    </row>
    <row r="10" spans="1:60" ht="13.95" customHeight="1" x14ac:dyDescent="0.3">
      <c r="B10" s="62"/>
      <c r="C10" s="145"/>
      <c r="D10" s="179"/>
      <c r="E10" s="179"/>
      <c r="F10" s="179"/>
      <c r="G10" s="179"/>
      <c r="H10" s="179"/>
      <c r="I10" s="179"/>
      <c r="J10" s="179"/>
      <c r="K10" s="179"/>
      <c r="L10" s="179"/>
      <c r="M10" s="167"/>
      <c r="N10" s="40"/>
      <c r="O10" s="41" t="str">
        <f t="shared" si="4"/>
        <v/>
      </c>
      <c r="P10" s="41" t="str">
        <f t="shared" si="5"/>
        <v/>
      </c>
      <c r="Q10" s="41" t="str">
        <f t="shared" si="6"/>
        <v/>
      </c>
      <c r="R10" s="41" t="str">
        <f t="shared" si="7"/>
        <v/>
      </c>
      <c r="S10" s="41" t="e">
        <f t="shared" si="8"/>
        <v>#N/A</v>
      </c>
      <c r="T10" s="41" t="str">
        <f t="shared" si="9"/>
        <v/>
      </c>
      <c r="U10" s="41" t="str">
        <f t="shared" si="10"/>
        <v/>
      </c>
      <c r="V10" s="41" t="e">
        <f t="shared" si="11"/>
        <v>#N/A</v>
      </c>
      <c r="W10" s="41" t="e">
        <f t="shared" si="12"/>
        <v>#N/A</v>
      </c>
      <c r="X10" s="41" t="e">
        <f t="shared" si="13"/>
        <v>#N/A</v>
      </c>
      <c r="Y10" s="41" t="str">
        <f t="shared" si="14"/>
        <v/>
      </c>
      <c r="Z10" s="41" t="e">
        <f t="shared" si="15"/>
        <v>#N/A</v>
      </c>
      <c r="AA10" s="41" t="e">
        <f t="shared" si="16"/>
        <v>#VALUE!</v>
      </c>
      <c r="AB10" s="41" t="e">
        <f t="shared" si="17"/>
        <v>#N/A</v>
      </c>
      <c r="AC10" s="41" t="str">
        <f t="shared" si="18"/>
        <v/>
      </c>
      <c r="AD10" s="41" t="str">
        <f t="shared" si="19"/>
        <v/>
      </c>
      <c r="AE10" s="41" t="str">
        <f t="shared" si="20"/>
        <v/>
      </c>
      <c r="AF10" s="41" t="str">
        <f t="shared" si="21"/>
        <v/>
      </c>
      <c r="AG10" s="41" t="str">
        <f t="shared" si="22"/>
        <v/>
      </c>
      <c r="AH10" s="41" t="str">
        <f t="shared" si="23"/>
        <v/>
      </c>
      <c r="AI10" s="41" t="e">
        <f>IF('Grid template'!$B$59=FALSE,NA(),IF(OR(ISNUMBER(AC10)=FALSE,ISNUMBER(AD10)=FALSE),NA(),$AW$3*AC10+AD10))</f>
        <v>#N/A</v>
      </c>
      <c r="AJ10" s="41" t="e">
        <f>IF('Grid template'!$B$59=FALSE,NA(),IF(OR(ISNUMBER(AC10)=FALSE,ISNUMBER(AD10)=FALSE),NA(),$AW$2*AC10))</f>
        <v>#N/A</v>
      </c>
      <c r="AK10" s="41" t="e">
        <f>IF('Grid template'!$B$59=FALSE,NA(),IF(OR(ISNUMBER(AF10)=FALSE,ISNUMBER(AG10)=FALSE),NA(),$AW$3*AF10+AG10+1+'Grid template'!$B$17))</f>
        <v>#N/A</v>
      </c>
      <c r="AL10" s="41" t="e">
        <f>IF('Grid template'!$B$59=FALSE,NA(),IF(OR(ISNUMBER(AF10)=FALSE,ISNUMBER(AG10)=FALSE),NA(),$AW$2*AF10))</f>
        <v>#N/A</v>
      </c>
      <c r="AM10" s="41" t="e">
        <f>IF('Grid template'!$B$59=FALSE,NA(),(IF(OR(ISNUMBER(AJ10)=FALSE,ISNUMBER(AI10)=FALSE),NA(),AJ10-$AW$4*AI10)))</f>
        <v>#N/A</v>
      </c>
      <c r="AN10" s="41" t="e">
        <f>IF('Grid template'!$B$59=FALSE,NA(),(IF(OR(ISNUMBER(AK10)=FALSE,ISNUMBER(AL10)=FALSE),NA(),AL10+$AW$4*AK10)))</f>
        <v>#N/A</v>
      </c>
      <c r="AO10" s="41" t="e">
        <f>IF('Grid template'!$B$59=FALSE,NA(),IF(OR(ISNUMBER(AM10)=FALSE,ISNUMBER(AN10)=FALSE),NA(),(AN10-AM10)/(2*$AW$4)))</f>
        <v>#N/A</v>
      </c>
      <c r="AP10" s="41" t="e">
        <f>IF('Grid template'!$B$59=FALSE,NA(),IF(OR(ISNUMBER(AM10)=FALSE,ISNUMBER(AO10)=FALSE),NA(),AO10*$AW$4+AM10))</f>
        <v>#N/A</v>
      </c>
      <c r="AQ10" s="160" t="e">
        <f>IF('Grid template'!$B$59=FALSE,NA(),IF(OR(ISNUMBER(AN10)=FALSE,ISNUMBER(AO10)=FALSE),NA(),AN10-AO10*$AW$4))</f>
        <v>#N/A</v>
      </c>
      <c r="AR10" s="160" t="e">
        <f>IF('Grid template'!$B$59=FALSE,NA(),(IF(OR(ISNUMBER(AO10)=FALSE,ISNUMBER(AP10)=FALSE),NA(),AO10+'Grid template'!$B$17/2)))</f>
        <v>#N/A</v>
      </c>
      <c r="AS10" s="160" t="e">
        <f>IF('Grid template'!$B$59=FALSE,NA(),(IF(OR(ISNUMBER(AO10)=FALSE,ISNUMBER(AP10)=FALSE),NA(),AP10+$AW$2)))</f>
        <v>#N/A</v>
      </c>
      <c r="AT10" s="42"/>
    </row>
    <row r="11" spans="1:60" ht="13.95" customHeight="1" x14ac:dyDescent="0.3">
      <c r="B11" s="62"/>
      <c r="C11" s="145"/>
      <c r="D11" s="179"/>
      <c r="E11" s="179"/>
      <c r="F11" s="179"/>
      <c r="G11" s="179"/>
      <c r="H11" s="179"/>
      <c r="I11" s="179"/>
      <c r="J11" s="179"/>
      <c r="K11" s="179"/>
      <c r="L11" s="179"/>
      <c r="M11" s="167"/>
      <c r="N11" s="40"/>
      <c r="O11" s="41" t="str">
        <f t="shared" si="4"/>
        <v/>
      </c>
      <c r="P11" s="41" t="str">
        <f t="shared" si="5"/>
        <v/>
      </c>
      <c r="Q11" s="41" t="str">
        <f t="shared" si="6"/>
        <v/>
      </c>
      <c r="R11" s="41" t="str">
        <f t="shared" si="7"/>
        <v/>
      </c>
      <c r="S11" s="41" t="e">
        <f t="shared" si="8"/>
        <v>#N/A</v>
      </c>
      <c r="T11" s="41" t="str">
        <f t="shared" si="9"/>
        <v/>
      </c>
      <c r="U11" s="41" t="str">
        <f t="shared" si="10"/>
        <v/>
      </c>
      <c r="V11" s="41" t="e">
        <f t="shared" si="11"/>
        <v>#N/A</v>
      </c>
      <c r="W11" s="41" t="e">
        <f t="shared" si="12"/>
        <v>#N/A</v>
      </c>
      <c r="X11" s="41" t="e">
        <f t="shared" si="13"/>
        <v>#N/A</v>
      </c>
      <c r="Y11" s="41" t="str">
        <f t="shared" si="14"/>
        <v/>
      </c>
      <c r="Z11" s="41" t="e">
        <f t="shared" si="15"/>
        <v>#N/A</v>
      </c>
      <c r="AA11" s="41" t="e">
        <f t="shared" si="16"/>
        <v>#VALUE!</v>
      </c>
      <c r="AB11" s="41" t="e">
        <f t="shared" si="17"/>
        <v>#N/A</v>
      </c>
      <c r="AC11" s="41" t="str">
        <f t="shared" si="18"/>
        <v/>
      </c>
      <c r="AD11" s="41" t="str">
        <f t="shared" si="19"/>
        <v/>
      </c>
      <c r="AE11" s="41" t="str">
        <f t="shared" si="20"/>
        <v/>
      </c>
      <c r="AF11" s="41" t="str">
        <f t="shared" si="21"/>
        <v/>
      </c>
      <c r="AG11" s="41" t="str">
        <f t="shared" si="22"/>
        <v/>
      </c>
      <c r="AH11" s="41" t="str">
        <f t="shared" si="23"/>
        <v/>
      </c>
      <c r="AI11" s="41" t="e">
        <f>IF('Grid template'!$B$59=FALSE,NA(),IF(OR(ISNUMBER(AC11)=FALSE,ISNUMBER(AD11)=FALSE),NA(),$AW$3*AC11+AD11))</f>
        <v>#N/A</v>
      </c>
      <c r="AJ11" s="41" t="e">
        <f>IF('Grid template'!$B$59=FALSE,NA(),IF(OR(ISNUMBER(AC11)=FALSE,ISNUMBER(AD11)=FALSE),NA(),$AW$2*AC11))</f>
        <v>#N/A</v>
      </c>
      <c r="AK11" s="41" t="e">
        <f>IF('Grid template'!$B$59=FALSE,NA(),IF(OR(ISNUMBER(AF11)=FALSE,ISNUMBER(AG11)=FALSE),NA(),$AW$3*AF11+AG11+1+'Grid template'!$B$17))</f>
        <v>#N/A</v>
      </c>
      <c r="AL11" s="41" t="e">
        <f>IF('Grid template'!$B$59=FALSE,NA(),IF(OR(ISNUMBER(AF11)=FALSE,ISNUMBER(AG11)=FALSE),NA(),$AW$2*AF11))</f>
        <v>#N/A</v>
      </c>
      <c r="AM11" s="41" t="e">
        <f>IF('Grid template'!$B$59=FALSE,NA(),(IF(OR(ISNUMBER(AJ11)=FALSE,ISNUMBER(AI11)=FALSE),NA(),AJ11-$AW$4*AI11)))</f>
        <v>#N/A</v>
      </c>
      <c r="AN11" s="41" t="e">
        <f>IF('Grid template'!$B$59=FALSE,NA(),(IF(OR(ISNUMBER(AK11)=FALSE,ISNUMBER(AL11)=FALSE),NA(),AL11+$AW$4*AK11)))</f>
        <v>#N/A</v>
      </c>
      <c r="AO11" s="41" t="e">
        <f>IF('Grid template'!$B$59=FALSE,NA(),IF(OR(ISNUMBER(AM11)=FALSE,ISNUMBER(AN11)=FALSE),NA(),(AN11-AM11)/(2*$AW$4)))</f>
        <v>#N/A</v>
      </c>
      <c r="AP11" s="41" t="e">
        <f>IF('Grid template'!$B$59=FALSE,NA(),IF(OR(ISNUMBER(AM11)=FALSE,ISNUMBER(AO11)=FALSE),NA(),AO11*$AW$4+AM11))</f>
        <v>#N/A</v>
      </c>
      <c r="AQ11" s="160" t="e">
        <f>IF('Grid template'!$B$59=FALSE,NA(),IF(OR(ISNUMBER(AN11)=FALSE,ISNUMBER(AO11)=FALSE),NA(),AN11-AO11*$AW$4))</f>
        <v>#N/A</v>
      </c>
      <c r="AR11" s="160" t="e">
        <f>IF('Grid template'!$B$59=FALSE,NA(),(IF(OR(ISNUMBER(AO11)=FALSE,ISNUMBER(AP11)=FALSE),NA(),AO11+'Grid template'!$B$17/2)))</f>
        <v>#N/A</v>
      </c>
      <c r="AS11" s="160" t="e">
        <f>IF('Grid template'!$B$59=FALSE,NA(),(IF(OR(ISNUMBER(AO11)=FALSE,ISNUMBER(AP11)=FALSE),NA(),AP11+$AW$2)))</f>
        <v>#N/A</v>
      </c>
      <c r="AT11" s="42"/>
    </row>
    <row r="12" spans="1:60" ht="13.95" customHeight="1" x14ac:dyDescent="0.3">
      <c r="B12" s="62"/>
      <c r="C12" s="145"/>
      <c r="D12" s="179"/>
      <c r="E12" s="179"/>
      <c r="F12" s="179"/>
      <c r="G12" s="179"/>
      <c r="H12" s="179"/>
      <c r="I12" s="179"/>
      <c r="J12" s="179"/>
      <c r="K12" s="179"/>
      <c r="L12" s="179"/>
      <c r="M12" s="167"/>
      <c r="N12" s="40"/>
      <c r="O12" s="41" t="str">
        <f t="shared" si="4"/>
        <v/>
      </c>
      <c r="P12" s="41" t="str">
        <f t="shared" si="5"/>
        <v/>
      </c>
      <c r="Q12" s="41" t="str">
        <f t="shared" si="6"/>
        <v/>
      </c>
      <c r="R12" s="41" t="str">
        <f t="shared" si="7"/>
        <v/>
      </c>
      <c r="S12" s="41" t="e">
        <f t="shared" si="8"/>
        <v>#N/A</v>
      </c>
      <c r="T12" s="41" t="str">
        <f t="shared" si="9"/>
        <v/>
      </c>
      <c r="U12" s="41" t="str">
        <f t="shared" si="10"/>
        <v/>
      </c>
      <c r="V12" s="41" t="e">
        <f t="shared" si="11"/>
        <v>#N/A</v>
      </c>
      <c r="W12" s="41" t="e">
        <f t="shared" si="12"/>
        <v>#N/A</v>
      </c>
      <c r="X12" s="41" t="e">
        <f t="shared" si="13"/>
        <v>#N/A</v>
      </c>
      <c r="Y12" s="41" t="str">
        <f t="shared" si="14"/>
        <v/>
      </c>
      <c r="Z12" s="41" t="e">
        <f t="shared" si="15"/>
        <v>#N/A</v>
      </c>
      <c r="AA12" s="41" t="e">
        <f t="shared" si="16"/>
        <v>#VALUE!</v>
      </c>
      <c r="AB12" s="41" t="e">
        <f t="shared" si="17"/>
        <v>#N/A</v>
      </c>
      <c r="AC12" s="41" t="str">
        <f t="shared" si="18"/>
        <v/>
      </c>
      <c r="AD12" s="41" t="str">
        <f t="shared" si="19"/>
        <v/>
      </c>
      <c r="AE12" s="41" t="str">
        <f t="shared" si="20"/>
        <v/>
      </c>
      <c r="AF12" s="41" t="str">
        <f t="shared" si="21"/>
        <v/>
      </c>
      <c r="AG12" s="41" t="str">
        <f t="shared" si="22"/>
        <v/>
      </c>
      <c r="AH12" s="41" t="str">
        <f t="shared" si="23"/>
        <v/>
      </c>
      <c r="AI12" s="41" t="e">
        <f>IF('Grid template'!$B$59=FALSE,NA(),IF(OR(ISNUMBER(AC12)=FALSE,ISNUMBER(AD12)=FALSE),NA(),$AW$3*AC12+AD12))</f>
        <v>#N/A</v>
      </c>
      <c r="AJ12" s="41" t="e">
        <f>IF('Grid template'!$B$59=FALSE,NA(),IF(OR(ISNUMBER(AC12)=FALSE,ISNUMBER(AD12)=FALSE),NA(),$AW$2*AC12))</f>
        <v>#N/A</v>
      </c>
      <c r="AK12" s="41" t="e">
        <f>IF('Grid template'!$B$59=FALSE,NA(),IF(OR(ISNUMBER(AF12)=FALSE,ISNUMBER(AG12)=FALSE),NA(),$AW$3*AF12+AG12+1+'Grid template'!$B$17))</f>
        <v>#N/A</v>
      </c>
      <c r="AL12" s="41" t="e">
        <f>IF('Grid template'!$B$59=FALSE,NA(),IF(OR(ISNUMBER(AF12)=FALSE,ISNUMBER(AG12)=FALSE),NA(),$AW$2*AF12))</f>
        <v>#N/A</v>
      </c>
      <c r="AM12" s="41" t="e">
        <f>IF('Grid template'!$B$59=FALSE,NA(),(IF(OR(ISNUMBER(AJ12)=FALSE,ISNUMBER(AI12)=FALSE),NA(),AJ12-$AW$4*AI12)))</f>
        <v>#N/A</v>
      </c>
      <c r="AN12" s="41" t="e">
        <f>IF('Grid template'!$B$59=FALSE,NA(),(IF(OR(ISNUMBER(AK12)=FALSE,ISNUMBER(AL12)=FALSE),NA(),AL12+$AW$4*AK12)))</f>
        <v>#N/A</v>
      </c>
      <c r="AO12" s="41" t="e">
        <f>IF('Grid template'!$B$59=FALSE,NA(),IF(OR(ISNUMBER(AM12)=FALSE,ISNUMBER(AN12)=FALSE),NA(),(AN12-AM12)/(2*$AW$4)))</f>
        <v>#N/A</v>
      </c>
      <c r="AP12" s="41" t="e">
        <f>IF('Grid template'!$B$59=FALSE,NA(),IF(OR(ISNUMBER(AM12)=FALSE,ISNUMBER(AO12)=FALSE),NA(),AO12*$AW$4+AM12))</f>
        <v>#N/A</v>
      </c>
      <c r="AQ12" s="160" t="e">
        <f>IF('Grid template'!$B$59=FALSE,NA(),IF(OR(ISNUMBER(AN12)=FALSE,ISNUMBER(AO12)=FALSE),NA(),AN12-AO12*$AW$4))</f>
        <v>#N/A</v>
      </c>
      <c r="AR12" s="160" t="e">
        <f>IF('Grid template'!$B$59=FALSE,NA(),(IF(OR(ISNUMBER(AO12)=FALSE,ISNUMBER(AP12)=FALSE),NA(),AO12+'Grid template'!$B$17/2)))</f>
        <v>#N/A</v>
      </c>
      <c r="AS12" s="160" t="e">
        <f>IF('Grid template'!$B$59=FALSE,NA(),(IF(OR(ISNUMBER(AO12)=FALSE,ISNUMBER(AP12)=FALSE),NA(),AP12+$AW$2)))</f>
        <v>#N/A</v>
      </c>
      <c r="AT12" s="42"/>
    </row>
    <row r="13" spans="1:60" ht="13.95" customHeight="1" x14ac:dyDescent="0.3">
      <c r="B13" s="62"/>
      <c r="C13" s="145"/>
      <c r="D13" s="179"/>
      <c r="E13" s="179"/>
      <c r="F13" s="179"/>
      <c r="G13" s="179"/>
      <c r="H13" s="179"/>
      <c r="I13" s="179"/>
      <c r="J13" s="179"/>
      <c r="K13" s="179"/>
      <c r="L13" s="179"/>
      <c r="M13" s="167"/>
      <c r="N13" s="40"/>
      <c r="O13" s="41" t="str">
        <f t="shared" si="4"/>
        <v/>
      </c>
      <c r="P13" s="41" t="str">
        <f t="shared" si="5"/>
        <v/>
      </c>
      <c r="Q13" s="41" t="str">
        <f t="shared" si="6"/>
        <v/>
      </c>
      <c r="R13" s="41" t="str">
        <f t="shared" si="7"/>
        <v/>
      </c>
      <c r="S13" s="41" t="e">
        <f t="shared" si="8"/>
        <v>#N/A</v>
      </c>
      <c r="T13" s="41" t="str">
        <f t="shared" si="9"/>
        <v/>
      </c>
      <c r="U13" s="41" t="str">
        <f t="shared" si="10"/>
        <v/>
      </c>
      <c r="V13" s="41" t="e">
        <f t="shared" si="11"/>
        <v>#N/A</v>
      </c>
      <c r="W13" s="41" t="e">
        <f t="shared" si="12"/>
        <v>#N/A</v>
      </c>
      <c r="X13" s="41" t="e">
        <f t="shared" si="13"/>
        <v>#N/A</v>
      </c>
      <c r="Y13" s="41" t="str">
        <f t="shared" si="14"/>
        <v/>
      </c>
      <c r="Z13" s="41" t="e">
        <f t="shared" si="15"/>
        <v>#N/A</v>
      </c>
      <c r="AA13" s="41" t="e">
        <f t="shared" si="16"/>
        <v>#VALUE!</v>
      </c>
      <c r="AB13" s="41" t="e">
        <f t="shared" si="17"/>
        <v>#N/A</v>
      </c>
      <c r="AC13" s="41" t="str">
        <f t="shared" si="18"/>
        <v/>
      </c>
      <c r="AD13" s="41" t="str">
        <f t="shared" si="19"/>
        <v/>
      </c>
      <c r="AE13" s="41" t="str">
        <f t="shared" si="20"/>
        <v/>
      </c>
      <c r="AF13" s="41" t="str">
        <f t="shared" si="21"/>
        <v/>
      </c>
      <c r="AG13" s="41" t="str">
        <f t="shared" si="22"/>
        <v/>
      </c>
      <c r="AH13" s="41" t="str">
        <f t="shared" si="23"/>
        <v/>
      </c>
      <c r="AI13" s="41" t="e">
        <f>IF('Grid template'!$B$59=FALSE,NA(),IF(OR(ISNUMBER(AC13)=FALSE,ISNUMBER(AD13)=FALSE),NA(),$AW$3*AC13+AD13))</f>
        <v>#N/A</v>
      </c>
      <c r="AJ13" s="41" t="e">
        <f>IF('Grid template'!$B$59=FALSE,NA(),IF(OR(ISNUMBER(AC13)=FALSE,ISNUMBER(AD13)=FALSE),NA(),$AW$2*AC13))</f>
        <v>#N/A</v>
      </c>
      <c r="AK13" s="41" t="e">
        <f>IF('Grid template'!$B$59=FALSE,NA(),IF(OR(ISNUMBER(AF13)=FALSE,ISNUMBER(AG13)=FALSE),NA(),$AW$3*AF13+AG13+1+'Grid template'!$B$17))</f>
        <v>#N/A</v>
      </c>
      <c r="AL13" s="41" t="e">
        <f>IF('Grid template'!$B$59=FALSE,NA(),IF(OR(ISNUMBER(AF13)=FALSE,ISNUMBER(AG13)=FALSE),NA(),$AW$2*AF13))</f>
        <v>#N/A</v>
      </c>
      <c r="AM13" s="41" t="e">
        <f>IF('Grid template'!$B$59=FALSE,NA(),(IF(OR(ISNUMBER(AJ13)=FALSE,ISNUMBER(AI13)=FALSE),NA(),AJ13-$AW$4*AI13)))</f>
        <v>#N/A</v>
      </c>
      <c r="AN13" s="41" t="e">
        <f>IF('Grid template'!$B$59=FALSE,NA(),(IF(OR(ISNUMBER(AK13)=FALSE,ISNUMBER(AL13)=FALSE),NA(),AL13+$AW$4*AK13)))</f>
        <v>#N/A</v>
      </c>
      <c r="AO13" s="41" t="e">
        <f>IF('Grid template'!$B$59=FALSE,NA(),IF(OR(ISNUMBER(AM13)=FALSE,ISNUMBER(AN13)=FALSE),NA(),(AN13-AM13)/(2*$AW$4)))</f>
        <v>#N/A</v>
      </c>
      <c r="AP13" s="41" t="e">
        <f>IF('Grid template'!$B$59=FALSE,NA(),IF(OR(ISNUMBER(AM13)=FALSE,ISNUMBER(AO13)=FALSE),NA(),AO13*$AW$4+AM13))</f>
        <v>#N/A</v>
      </c>
      <c r="AQ13" s="160" t="e">
        <f>IF('Grid template'!$B$59=FALSE,NA(),IF(OR(ISNUMBER(AN13)=FALSE,ISNUMBER(AO13)=FALSE),NA(),AN13-AO13*$AW$4))</f>
        <v>#N/A</v>
      </c>
      <c r="AR13" s="160" t="e">
        <f>IF('Grid template'!$B$59=FALSE,NA(),(IF(OR(ISNUMBER(AO13)=FALSE,ISNUMBER(AP13)=FALSE),NA(),AO13+'Grid template'!$B$17/2)))</f>
        <v>#N/A</v>
      </c>
      <c r="AS13" s="160" t="e">
        <f>IF('Grid template'!$B$59=FALSE,NA(),(IF(OR(ISNUMBER(AO13)=FALSE,ISNUMBER(AP13)=FALSE),NA(),AP13+$AW$2)))</f>
        <v>#N/A</v>
      </c>
      <c r="AT13" s="42"/>
    </row>
    <row r="14" spans="1:60" ht="13.95" customHeight="1" x14ac:dyDescent="0.3">
      <c r="B14" s="62"/>
      <c r="C14" s="146"/>
      <c r="D14" s="179"/>
      <c r="E14" s="179"/>
      <c r="F14" s="179"/>
      <c r="G14" s="179"/>
      <c r="H14" s="179"/>
      <c r="I14" s="179"/>
      <c r="J14" s="179"/>
      <c r="K14" s="179"/>
      <c r="L14" s="179"/>
      <c r="M14" s="167"/>
      <c r="N14" s="40"/>
      <c r="O14" s="41" t="str">
        <f t="shared" si="4"/>
        <v/>
      </c>
      <c r="P14" s="41" t="str">
        <f t="shared" si="5"/>
        <v/>
      </c>
      <c r="Q14" s="41" t="str">
        <f t="shared" si="6"/>
        <v/>
      </c>
      <c r="R14" s="41" t="str">
        <f t="shared" si="7"/>
        <v/>
      </c>
      <c r="S14" s="41" t="e">
        <f t="shared" si="8"/>
        <v>#N/A</v>
      </c>
      <c r="T14" s="41" t="str">
        <f t="shared" si="9"/>
        <v/>
      </c>
      <c r="U14" s="41" t="str">
        <f t="shared" si="10"/>
        <v/>
      </c>
      <c r="V14" s="41" t="e">
        <f t="shared" si="11"/>
        <v>#N/A</v>
      </c>
      <c r="W14" s="41" t="e">
        <f t="shared" si="12"/>
        <v>#N/A</v>
      </c>
      <c r="X14" s="41" t="e">
        <f t="shared" si="13"/>
        <v>#N/A</v>
      </c>
      <c r="Y14" s="41" t="str">
        <f t="shared" si="14"/>
        <v/>
      </c>
      <c r="Z14" s="41" t="e">
        <f t="shared" si="15"/>
        <v>#N/A</v>
      </c>
      <c r="AA14" s="41" t="e">
        <f t="shared" si="16"/>
        <v>#VALUE!</v>
      </c>
      <c r="AB14" s="41" t="e">
        <f t="shared" si="17"/>
        <v>#N/A</v>
      </c>
      <c r="AC14" s="41" t="str">
        <f t="shared" si="18"/>
        <v/>
      </c>
      <c r="AD14" s="41" t="str">
        <f t="shared" si="19"/>
        <v/>
      </c>
      <c r="AE14" s="41" t="str">
        <f t="shared" si="20"/>
        <v/>
      </c>
      <c r="AF14" s="41" t="str">
        <f t="shared" si="21"/>
        <v/>
      </c>
      <c r="AG14" s="41" t="str">
        <f t="shared" si="22"/>
        <v/>
      </c>
      <c r="AH14" s="41" t="str">
        <f t="shared" si="23"/>
        <v/>
      </c>
      <c r="AI14" s="41" t="e">
        <f>IF('Grid template'!$B$59=FALSE,NA(),IF(OR(ISNUMBER(AC14)=FALSE,ISNUMBER(AD14)=FALSE),NA(),$AW$3*AC14+AD14))</f>
        <v>#N/A</v>
      </c>
      <c r="AJ14" s="41" t="e">
        <f>IF('Grid template'!$B$59=FALSE,NA(),IF(OR(ISNUMBER(AC14)=FALSE,ISNUMBER(AD14)=FALSE),NA(),$AW$2*AC14))</f>
        <v>#N/A</v>
      </c>
      <c r="AK14" s="41" t="e">
        <f>IF('Grid template'!$B$59=FALSE,NA(),IF(OR(ISNUMBER(AF14)=FALSE,ISNUMBER(AG14)=FALSE),NA(),$AW$3*AF14+AG14+1+'Grid template'!$B$17))</f>
        <v>#N/A</v>
      </c>
      <c r="AL14" s="41" t="e">
        <f>IF('Grid template'!$B$59=FALSE,NA(),IF(OR(ISNUMBER(AF14)=FALSE,ISNUMBER(AG14)=FALSE),NA(),$AW$2*AF14))</f>
        <v>#N/A</v>
      </c>
      <c r="AM14" s="41" t="e">
        <f>IF('Grid template'!$B$59=FALSE,NA(),(IF(OR(ISNUMBER(AJ14)=FALSE,ISNUMBER(AI14)=FALSE),NA(),AJ14-$AW$4*AI14)))</f>
        <v>#N/A</v>
      </c>
      <c r="AN14" s="41" t="e">
        <f>IF('Grid template'!$B$59=FALSE,NA(),(IF(OR(ISNUMBER(AK14)=FALSE,ISNUMBER(AL14)=FALSE),NA(),AL14+$AW$4*AK14)))</f>
        <v>#N/A</v>
      </c>
      <c r="AO14" s="41" t="e">
        <f>IF('Grid template'!$B$59=FALSE,NA(),IF(OR(ISNUMBER(AM14)=FALSE,ISNUMBER(AN14)=FALSE),NA(),(AN14-AM14)/(2*$AW$4)))</f>
        <v>#N/A</v>
      </c>
      <c r="AP14" s="41" t="e">
        <f>IF('Grid template'!$B$59=FALSE,NA(),IF(OR(ISNUMBER(AM14)=FALSE,ISNUMBER(AO14)=FALSE),NA(),AO14*$AW$4+AM14))</f>
        <v>#N/A</v>
      </c>
      <c r="AQ14" s="160" t="e">
        <f>IF('Grid template'!$B$59=FALSE,NA(),IF(OR(ISNUMBER(AN14)=FALSE,ISNUMBER(AO14)=FALSE),NA(),AN14-AO14*$AW$4))</f>
        <v>#N/A</v>
      </c>
      <c r="AR14" s="160" t="e">
        <f>IF('Grid template'!$B$59=FALSE,NA(),(IF(OR(ISNUMBER(AO14)=FALSE,ISNUMBER(AP14)=FALSE),NA(),AO14+'Grid template'!$B$17/2)))</f>
        <v>#N/A</v>
      </c>
      <c r="AS14" s="160" t="e">
        <f>IF('Grid template'!$B$59=FALSE,NA(),(IF(OR(ISNUMBER(AO14)=FALSE,ISNUMBER(AP14)=FALSE),NA(),AP14+$AW$2)))</f>
        <v>#N/A</v>
      </c>
      <c r="AT14" s="42"/>
    </row>
    <row r="15" spans="1:60" ht="13.95" customHeight="1" x14ac:dyDescent="0.3">
      <c r="B15" s="62"/>
      <c r="C15" s="146"/>
      <c r="D15" s="179"/>
      <c r="E15" s="179"/>
      <c r="F15" s="179"/>
      <c r="G15" s="179"/>
      <c r="H15" s="179"/>
      <c r="I15" s="179"/>
      <c r="J15" s="179"/>
      <c r="K15" s="179"/>
      <c r="L15" s="179"/>
      <c r="M15" s="167"/>
      <c r="N15" s="40"/>
      <c r="O15" s="41" t="str">
        <f t="shared" si="4"/>
        <v/>
      </c>
      <c r="P15" s="41" t="str">
        <f t="shared" si="5"/>
        <v/>
      </c>
      <c r="Q15" s="41" t="str">
        <f t="shared" si="6"/>
        <v/>
      </c>
      <c r="R15" s="41" t="str">
        <f t="shared" si="7"/>
        <v/>
      </c>
      <c r="S15" s="41" t="e">
        <f t="shared" si="8"/>
        <v>#N/A</v>
      </c>
      <c r="T15" s="41" t="str">
        <f t="shared" si="9"/>
        <v/>
      </c>
      <c r="U15" s="41" t="str">
        <f t="shared" si="10"/>
        <v/>
      </c>
      <c r="V15" s="41" t="e">
        <f t="shared" si="11"/>
        <v>#N/A</v>
      </c>
      <c r="W15" s="41" t="e">
        <f t="shared" si="12"/>
        <v>#N/A</v>
      </c>
      <c r="X15" s="41" t="e">
        <f t="shared" si="13"/>
        <v>#N/A</v>
      </c>
      <c r="Y15" s="41" t="str">
        <f t="shared" si="14"/>
        <v/>
      </c>
      <c r="Z15" s="41" t="e">
        <f t="shared" si="15"/>
        <v>#N/A</v>
      </c>
      <c r="AA15" s="41" t="e">
        <f t="shared" si="16"/>
        <v>#VALUE!</v>
      </c>
      <c r="AB15" s="41" t="e">
        <f t="shared" si="17"/>
        <v>#N/A</v>
      </c>
      <c r="AC15" s="41" t="str">
        <f t="shared" si="18"/>
        <v/>
      </c>
      <c r="AD15" s="41" t="str">
        <f t="shared" si="19"/>
        <v/>
      </c>
      <c r="AE15" s="41" t="str">
        <f t="shared" si="20"/>
        <v/>
      </c>
      <c r="AF15" s="41" t="str">
        <f t="shared" si="21"/>
        <v/>
      </c>
      <c r="AG15" s="41" t="str">
        <f t="shared" si="22"/>
        <v/>
      </c>
      <c r="AH15" s="41" t="str">
        <f t="shared" si="23"/>
        <v/>
      </c>
      <c r="AI15" s="41" t="e">
        <f>IF('Grid template'!$B$59=FALSE,NA(),IF(OR(ISNUMBER(AC15)=FALSE,ISNUMBER(AD15)=FALSE),NA(),$AW$3*AC15+AD15))</f>
        <v>#N/A</v>
      </c>
      <c r="AJ15" s="41" t="e">
        <f>IF('Grid template'!$B$59=FALSE,NA(),IF(OR(ISNUMBER(AC15)=FALSE,ISNUMBER(AD15)=FALSE),NA(),$AW$2*AC15))</f>
        <v>#N/A</v>
      </c>
      <c r="AK15" s="41" t="e">
        <f>IF('Grid template'!$B$59=FALSE,NA(),IF(OR(ISNUMBER(AF15)=FALSE,ISNUMBER(AG15)=FALSE),NA(),$AW$3*AF15+AG15+1+'Grid template'!$B$17))</f>
        <v>#N/A</v>
      </c>
      <c r="AL15" s="41" t="e">
        <f>IF('Grid template'!$B$59=FALSE,NA(),IF(OR(ISNUMBER(AF15)=FALSE,ISNUMBER(AG15)=FALSE),NA(),$AW$2*AF15))</f>
        <v>#N/A</v>
      </c>
      <c r="AM15" s="41" t="e">
        <f>IF('Grid template'!$B$59=FALSE,NA(),(IF(OR(ISNUMBER(AJ15)=FALSE,ISNUMBER(AI15)=FALSE),NA(),AJ15-$AW$4*AI15)))</f>
        <v>#N/A</v>
      </c>
      <c r="AN15" s="41" t="e">
        <f>IF('Grid template'!$B$59=FALSE,NA(),(IF(OR(ISNUMBER(AK15)=FALSE,ISNUMBER(AL15)=FALSE),NA(),AL15+$AW$4*AK15)))</f>
        <v>#N/A</v>
      </c>
      <c r="AO15" s="41" t="e">
        <f>IF('Grid template'!$B$59=FALSE,NA(),IF(OR(ISNUMBER(AM15)=FALSE,ISNUMBER(AN15)=FALSE),NA(),(AN15-AM15)/(2*$AW$4)))</f>
        <v>#N/A</v>
      </c>
      <c r="AP15" s="41" t="e">
        <f>IF('Grid template'!$B$59=FALSE,NA(),IF(OR(ISNUMBER(AM15)=FALSE,ISNUMBER(AO15)=FALSE),NA(),AO15*$AW$4+AM15))</f>
        <v>#N/A</v>
      </c>
      <c r="AQ15" s="160" t="e">
        <f>IF('Grid template'!$B$59=FALSE,NA(),IF(OR(ISNUMBER(AN15)=FALSE,ISNUMBER(AO15)=FALSE),NA(),AN15-AO15*$AW$4))</f>
        <v>#N/A</v>
      </c>
      <c r="AR15" s="160" t="e">
        <f>IF('Grid template'!$B$59=FALSE,NA(),(IF(OR(ISNUMBER(AO15)=FALSE,ISNUMBER(AP15)=FALSE),NA(),AO15+'Grid template'!$B$17/2)))</f>
        <v>#N/A</v>
      </c>
      <c r="AS15" s="160" t="e">
        <f>IF('Grid template'!$B$59=FALSE,NA(),(IF(OR(ISNUMBER(AO15)=FALSE,ISNUMBER(AP15)=FALSE),NA(),AP15+$AW$2)))</f>
        <v>#N/A</v>
      </c>
      <c r="AT15" s="42"/>
    </row>
    <row r="16" spans="1:60" ht="13.95" customHeight="1" x14ac:dyDescent="0.3">
      <c r="B16" s="62"/>
      <c r="C16" s="146"/>
      <c r="D16" s="179"/>
      <c r="E16" s="179"/>
      <c r="F16" s="179"/>
      <c r="G16" s="179"/>
      <c r="H16" s="179"/>
      <c r="I16" s="179"/>
      <c r="J16" s="179"/>
      <c r="K16" s="179"/>
      <c r="L16" s="179"/>
      <c r="M16" s="167"/>
      <c r="N16" s="40"/>
      <c r="O16" s="41" t="str">
        <f t="shared" si="4"/>
        <v/>
      </c>
      <c r="P16" s="41" t="str">
        <f t="shared" si="5"/>
        <v/>
      </c>
      <c r="Q16" s="41" t="str">
        <f t="shared" si="6"/>
        <v/>
      </c>
      <c r="R16" s="41" t="str">
        <f t="shared" si="7"/>
        <v/>
      </c>
      <c r="S16" s="41" t="e">
        <f t="shared" si="8"/>
        <v>#N/A</v>
      </c>
      <c r="T16" s="41" t="str">
        <f t="shared" si="9"/>
        <v/>
      </c>
      <c r="U16" s="41" t="str">
        <f t="shared" si="10"/>
        <v/>
      </c>
      <c r="V16" s="41" t="e">
        <f t="shared" si="11"/>
        <v>#N/A</v>
      </c>
      <c r="W16" s="41" t="e">
        <f t="shared" si="12"/>
        <v>#N/A</v>
      </c>
      <c r="X16" s="41" t="e">
        <f t="shared" si="13"/>
        <v>#N/A</v>
      </c>
      <c r="Y16" s="41" t="str">
        <f t="shared" si="14"/>
        <v/>
      </c>
      <c r="Z16" s="41" t="e">
        <f t="shared" si="15"/>
        <v>#N/A</v>
      </c>
      <c r="AA16" s="41" t="e">
        <f t="shared" si="16"/>
        <v>#VALUE!</v>
      </c>
      <c r="AB16" s="41" t="e">
        <f t="shared" si="17"/>
        <v>#N/A</v>
      </c>
      <c r="AC16" s="41" t="str">
        <f t="shared" si="18"/>
        <v/>
      </c>
      <c r="AD16" s="41" t="str">
        <f t="shared" si="19"/>
        <v/>
      </c>
      <c r="AE16" s="41" t="str">
        <f t="shared" si="20"/>
        <v/>
      </c>
      <c r="AF16" s="41" t="str">
        <f t="shared" si="21"/>
        <v/>
      </c>
      <c r="AG16" s="41" t="str">
        <f t="shared" si="22"/>
        <v/>
      </c>
      <c r="AH16" s="41" t="str">
        <f t="shared" si="23"/>
        <v/>
      </c>
      <c r="AI16" s="41" t="e">
        <f>IF('Grid template'!$B$59=FALSE,NA(),IF(OR(ISNUMBER(AC16)=FALSE,ISNUMBER(AD16)=FALSE),NA(),$AW$3*AC16+AD16))</f>
        <v>#N/A</v>
      </c>
      <c r="AJ16" s="41" t="e">
        <f>IF('Grid template'!$B$59=FALSE,NA(),IF(OR(ISNUMBER(AC16)=FALSE,ISNUMBER(AD16)=FALSE),NA(),$AW$2*AC16))</f>
        <v>#N/A</v>
      </c>
      <c r="AK16" s="41" t="e">
        <f>IF('Grid template'!$B$59=FALSE,NA(),IF(OR(ISNUMBER(AF16)=FALSE,ISNUMBER(AG16)=FALSE),NA(),$AW$3*AF16+AG16+1+'Grid template'!$B$17))</f>
        <v>#N/A</v>
      </c>
      <c r="AL16" s="41" t="e">
        <f>IF('Grid template'!$B$59=FALSE,NA(),IF(OR(ISNUMBER(AF16)=FALSE,ISNUMBER(AG16)=FALSE),NA(),$AW$2*AF16))</f>
        <v>#N/A</v>
      </c>
      <c r="AM16" s="41" t="e">
        <f>IF('Grid template'!$B$59=FALSE,NA(),(IF(OR(ISNUMBER(AJ16)=FALSE,ISNUMBER(AI16)=FALSE),NA(),AJ16-$AW$4*AI16)))</f>
        <v>#N/A</v>
      </c>
      <c r="AN16" s="41" t="e">
        <f>IF('Grid template'!$B$59=FALSE,NA(),(IF(OR(ISNUMBER(AK16)=FALSE,ISNUMBER(AL16)=FALSE),NA(),AL16+$AW$4*AK16)))</f>
        <v>#N/A</v>
      </c>
      <c r="AO16" s="41" t="e">
        <f>IF('Grid template'!$B$59=FALSE,NA(),IF(OR(ISNUMBER(AM16)=FALSE,ISNUMBER(AN16)=FALSE),NA(),(AN16-AM16)/(2*$AW$4)))</f>
        <v>#N/A</v>
      </c>
      <c r="AP16" s="41" t="e">
        <f>IF('Grid template'!$B$59=FALSE,NA(),IF(OR(ISNUMBER(AM16)=FALSE,ISNUMBER(AO16)=FALSE),NA(),AO16*$AW$4+AM16))</f>
        <v>#N/A</v>
      </c>
      <c r="AQ16" s="160" t="e">
        <f>IF('Grid template'!$B$59=FALSE,NA(),IF(OR(ISNUMBER(AN16)=FALSE,ISNUMBER(AO16)=FALSE),NA(),AN16-AO16*$AW$4))</f>
        <v>#N/A</v>
      </c>
      <c r="AR16" s="160" t="e">
        <f>IF('Grid template'!$B$59=FALSE,NA(),(IF(OR(ISNUMBER(AO16)=FALSE,ISNUMBER(AP16)=FALSE),NA(),AO16+'Grid template'!$B$17/2)))</f>
        <v>#N/A</v>
      </c>
      <c r="AS16" s="160" t="e">
        <f>IF('Grid template'!$B$59=FALSE,NA(),(IF(OR(ISNUMBER(AO16)=FALSE,ISNUMBER(AP16)=FALSE),NA(),AP16+$AW$2)))</f>
        <v>#N/A</v>
      </c>
      <c r="AT16" s="42"/>
    </row>
    <row r="17" spans="1:46" ht="13.95" customHeight="1" x14ac:dyDescent="0.3">
      <c r="B17" s="62"/>
      <c r="C17" s="146"/>
      <c r="D17" s="179"/>
      <c r="E17" s="179"/>
      <c r="F17" s="179"/>
      <c r="G17" s="179"/>
      <c r="H17" s="179"/>
      <c r="I17" s="179"/>
      <c r="J17" s="179"/>
      <c r="K17" s="179"/>
      <c r="L17" s="179"/>
      <c r="M17" s="167"/>
      <c r="N17" s="40"/>
      <c r="O17" s="41" t="str">
        <f t="shared" si="4"/>
        <v/>
      </c>
      <c r="P17" s="41" t="str">
        <f t="shared" si="5"/>
        <v/>
      </c>
      <c r="Q17" s="41" t="str">
        <f t="shared" si="6"/>
        <v/>
      </c>
      <c r="R17" s="41" t="str">
        <f t="shared" si="7"/>
        <v/>
      </c>
      <c r="S17" s="41" t="e">
        <f t="shared" si="8"/>
        <v>#N/A</v>
      </c>
      <c r="T17" s="41" t="str">
        <f t="shared" si="9"/>
        <v/>
      </c>
      <c r="U17" s="41" t="str">
        <f t="shared" si="10"/>
        <v/>
      </c>
      <c r="V17" s="41" t="e">
        <f t="shared" si="11"/>
        <v>#N/A</v>
      </c>
      <c r="W17" s="41" t="e">
        <f t="shared" si="12"/>
        <v>#N/A</v>
      </c>
      <c r="X17" s="41" t="e">
        <f t="shared" si="13"/>
        <v>#N/A</v>
      </c>
      <c r="Y17" s="41" t="str">
        <f t="shared" si="14"/>
        <v/>
      </c>
      <c r="Z17" s="41" t="e">
        <f t="shared" si="15"/>
        <v>#N/A</v>
      </c>
      <c r="AA17" s="41" t="e">
        <f t="shared" si="16"/>
        <v>#VALUE!</v>
      </c>
      <c r="AB17" s="41" t="e">
        <f t="shared" si="17"/>
        <v>#N/A</v>
      </c>
      <c r="AC17" s="41" t="str">
        <f t="shared" si="18"/>
        <v/>
      </c>
      <c r="AD17" s="41" t="str">
        <f t="shared" si="19"/>
        <v/>
      </c>
      <c r="AE17" s="41" t="str">
        <f t="shared" si="20"/>
        <v/>
      </c>
      <c r="AF17" s="41" t="str">
        <f t="shared" si="21"/>
        <v/>
      </c>
      <c r="AG17" s="41" t="str">
        <f t="shared" si="22"/>
        <v/>
      </c>
      <c r="AH17" s="41" t="str">
        <f t="shared" si="23"/>
        <v/>
      </c>
      <c r="AI17" s="41" t="e">
        <f>IF('Grid template'!$B$59=FALSE,NA(),IF(OR(ISNUMBER(AC17)=FALSE,ISNUMBER(AD17)=FALSE),NA(),$AW$3*AC17+AD17))</f>
        <v>#N/A</v>
      </c>
      <c r="AJ17" s="41" t="e">
        <f>IF('Grid template'!$B$59=FALSE,NA(),IF(OR(ISNUMBER(AC17)=FALSE,ISNUMBER(AD17)=FALSE),NA(),$AW$2*AC17))</f>
        <v>#N/A</v>
      </c>
      <c r="AK17" s="41" t="e">
        <f>IF('Grid template'!$B$59=FALSE,NA(),IF(OR(ISNUMBER(AF17)=FALSE,ISNUMBER(AG17)=FALSE),NA(),$AW$3*AF17+AG17+1+'Grid template'!$B$17))</f>
        <v>#N/A</v>
      </c>
      <c r="AL17" s="41" t="e">
        <f>IF('Grid template'!$B$59=FALSE,NA(),IF(OR(ISNUMBER(AF17)=FALSE,ISNUMBER(AG17)=FALSE),NA(),$AW$2*AF17))</f>
        <v>#N/A</v>
      </c>
      <c r="AM17" s="41" t="e">
        <f>IF('Grid template'!$B$59=FALSE,NA(),(IF(OR(ISNUMBER(AJ17)=FALSE,ISNUMBER(AI17)=FALSE),NA(),AJ17-$AW$4*AI17)))</f>
        <v>#N/A</v>
      </c>
      <c r="AN17" s="41" t="e">
        <f>IF('Grid template'!$B$59=FALSE,NA(),(IF(OR(ISNUMBER(AK17)=FALSE,ISNUMBER(AL17)=FALSE),NA(),AL17+$AW$4*AK17)))</f>
        <v>#N/A</v>
      </c>
      <c r="AO17" s="41" t="e">
        <f>IF('Grid template'!$B$59=FALSE,NA(),IF(OR(ISNUMBER(AM17)=FALSE,ISNUMBER(AN17)=FALSE),NA(),(AN17-AM17)/(2*$AW$4)))</f>
        <v>#N/A</v>
      </c>
      <c r="AP17" s="41" t="e">
        <f>IF('Grid template'!$B$59=FALSE,NA(),IF(OR(ISNUMBER(AM17)=FALSE,ISNUMBER(AO17)=FALSE),NA(),AO17*$AW$4+AM17))</f>
        <v>#N/A</v>
      </c>
      <c r="AQ17" s="160" t="e">
        <f>IF('Grid template'!$B$59=FALSE,NA(),IF(OR(ISNUMBER(AN17)=FALSE,ISNUMBER(AO17)=FALSE),NA(),AN17-AO17*$AW$4))</f>
        <v>#N/A</v>
      </c>
      <c r="AR17" s="160" t="e">
        <f>IF('Grid template'!$B$59=FALSE,NA(),(IF(OR(ISNUMBER(AO17)=FALSE,ISNUMBER(AP17)=FALSE),NA(),AO17+'Grid template'!$B$17/2)))</f>
        <v>#N/A</v>
      </c>
      <c r="AS17" s="160" t="e">
        <f>IF('Grid template'!$B$59=FALSE,NA(),(IF(OR(ISNUMBER(AO17)=FALSE,ISNUMBER(AP17)=FALSE),NA(),AP17+$AW$2)))</f>
        <v>#N/A</v>
      </c>
      <c r="AT17" s="42"/>
    </row>
    <row r="18" spans="1:46" ht="13.95" customHeight="1" x14ac:dyDescent="0.3">
      <c r="B18" s="62"/>
      <c r="C18" s="146"/>
      <c r="D18" s="179"/>
      <c r="E18" s="179"/>
      <c r="F18" s="179"/>
      <c r="G18" s="179"/>
      <c r="H18" s="179"/>
      <c r="I18" s="179"/>
      <c r="J18" s="179"/>
      <c r="K18" s="179"/>
      <c r="L18" s="179"/>
      <c r="M18" s="167"/>
      <c r="N18" s="40"/>
      <c r="O18" s="41" t="str">
        <f t="shared" si="4"/>
        <v/>
      </c>
      <c r="P18" s="41" t="str">
        <f t="shared" si="5"/>
        <v/>
      </c>
      <c r="Q18" s="41" t="str">
        <f t="shared" si="6"/>
        <v/>
      </c>
      <c r="R18" s="41" t="str">
        <f t="shared" si="7"/>
        <v/>
      </c>
      <c r="S18" s="41" t="e">
        <f t="shared" si="8"/>
        <v>#N/A</v>
      </c>
      <c r="T18" s="41" t="str">
        <f t="shared" si="9"/>
        <v/>
      </c>
      <c r="U18" s="41" t="str">
        <f t="shared" si="10"/>
        <v/>
      </c>
      <c r="V18" s="41" t="e">
        <f t="shared" si="11"/>
        <v>#N/A</v>
      </c>
      <c r="W18" s="41" t="e">
        <f t="shared" si="12"/>
        <v>#N/A</v>
      </c>
      <c r="X18" s="41" t="e">
        <f t="shared" si="13"/>
        <v>#N/A</v>
      </c>
      <c r="Y18" s="41" t="str">
        <f t="shared" si="14"/>
        <v/>
      </c>
      <c r="Z18" s="41" t="e">
        <f t="shared" si="15"/>
        <v>#N/A</v>
      </c>
      <c r="AA18" s="41" t="e">
        <f t="shared" si="16"/>
        <v>#VALUE!</v>
      </c>
      <c r="AB18" s="41" t="e">
        <f t="shared" si="17"/>
        <v>#N/A</v>
      </c>
      <c r="AC18" s="41" t="str">
        <f t="shared" si="18"/>
        <v/>
      </c>
      <c r="AD18" s="41" t="str">
        <f t="shared" si="19"/>
        <v/>
      </c>
      <c r="AE18" s="41" t="str">
        <f t="shared" si="20"/>
        <v/>
      </c>
      <c r="AF18" s="41" t="str">
        <f t="shared" si="21"/>
        <v/>
      </c>
      <c r="AG18" s="41" t="str">
        <f t="shared" si="22"/>
        <v/>
      </c>
      <c r="AH18" s="41" t="str">
        <f t="shared" si="23"/>
        <v/>
      </c>
      <c r="AI18" s="41" t="e">
        <f>IF('Grid template'!$B$59=FALSE,NA(),IF(OR(ISNUMBER(AC18)=FALSE,ISNUMBER(AD18)=FALSE),NA(),$AW$3*AC18+AD18))</f>
        <v>#N/A</v>
      </c>
      <c r="AJ18" s="41" t="e">
        <f>IF('Grid template'!$B$59=FALSE,NA(),IF(OR(ISNUMBER(AC18)=FALSE,ISNUMBER(AD18)=FALSE),NA(),$AW$2*AC18))</f>
        <v>#N/A</v>
      </c>
      <c r="AK18" s="41" t="e">
        <f>IF('Grid template'!$B$59=FALSE,NA(),IF(OR(ISNUMBER(AF18)=FALSE,ISNUMBER(AG18)=FALSE),NA(),$AW$3*AF18+AG18+1+'Grid template'!$B$17))</f>
        <v>#N/A</v>
      </c>
      <c r="AL18" s="41" t="e">
        <f>IF('Grid template'!$B$59=FALSE,NA(),IF(OR(ISNUMBER(AF18)=FALSE,ISNUMBER(AG18)=FALSE),NA(),$AW$2*AF18))</f>
        <v>#N/A</v>
      </c>
      <c r="AM18" s="41" t="e">
        <f>IF('Grid template'!$B$59=FALSE,NA(),(IF(OR(ISNUMBER(AJ18)=FALSE,ISNUMBER(AI18)=FALSE),NA(),AJ18-$AW$4*AI18)))</f>
        <v>#N/A</v>
      </c>
      <c r="AN18" s="41" t="e">
        <f>IF('Grid template'!$B$59=FALSE,NA(),(IF(OR(ISNUMBER(AK18)=FALSE,ISNUMBER(AL18)=FALSE),NA(),AL18+$AW$4*AK18)))</f>
        <v>#N/A</v>
      </c>
      <c r="AO18" s="41" t="e">
        <f>IF('Grid template'!$B$59=FALSE,NA(),IF(OR(ISNUMBER(AM18)=FALSE,ISNUMBER(AN18)=FALSE),NA(),(AN18-AM18)/(2*$AW$4)))</f>
        <v>#N/A</v>
      </c>
      <c r="AP18" s="41" t="e">
        <f>IF('Grid template'!$B$59=FALSE,NA(),IF(OR(ISNUMBER(AM18)=FALSE,ISNUMBER(AO18)=FALSE),NA(),AO18*$AW$4+AM18))</f>
        <v>#N/A</v>
      </c>
      <c r="AQ18" s="160" t="e">
        <f>IF('Grid template'!$B$59=FALSE,NA(),IF(OR(ISNUMBER(AN18)=FALSE,ISNUMBER(AO18)=FALSE),NA(),AN18-AO18*$AW$4))</f>
        <v>#N/A</v>
      </c>
      <c r="AR18" s="160" t="e">
        <f>IF('Grid template'!$B$59=FALSE,NA(),(IF(OR(ISNUMBER(AO18)=FALSE,ISNUMBER(AP18)=FALSE),NA(),AO18+'Grid template'!$B$17/2)))</f>
        <v>#N/A</v>
      </c>
      <c r="AS18" s="160" t="e">
        <f>IF('Grid template'!$B$59=FALSE,NA(),(IF(OR(ISNUMBER(AO18)=FALSE,ISNUMBER(AP18)=FALSE),NA(),AP18+$AW$2)))</f>
        <v>#N/A</v>
      </c>
      <c r="AT18" s="42"/>
    </row>
    <row r="19" spans="1:46" ht="13.95" customHeight="1" x14ac:dyDescent="0.3">
      <c r="B19" s="62"/>
      <c r="C19" s="146"/>
      <c r="D19" s="179"/>
      <c r="E19" s="179"/>
      <c r="F19" s="179"/>
      <c r="G19" s="179"/>
      <c r="H19" s="179"/>
      <c r="I19" s="179"/>
      <c r="J19" s="179"/>
      <c r="K19" s="179"/>
      <c r="L19" s="179"/>
      <c r="M19" s="167"/>
      <c r="N19" s="40"/>
      <c r="O19" s="41" t="str">
        <f t="shared" si="4"/>
        <v/>
      </c>
      <c r="P19" s="41" t="str">
        <f t="shared" si="5"/>
        <v/>
      </c>
      <c r="Q19" s="41" t="str">
        <f t="shared" si="6"/>
        <v/>
      </c>
      <c r="R19" s="41" t="str">
        <f t="shared" si="7"/>
        <v/>
      </c>
      <c r="S19" s="41" t="e">
        <f t="shared" si="8"/>
        <v>#N/A</v>
      </c>
      <c r="T19" s="41" t="str">
        <f t="shared" si="9"/>
        <v/>
      </c>
      <c r="U19" s="41" t="str">
        <f t="shared" si="10"/>
        <v/>
      </c>
      <c r="V19" s="41" t="e">
        <f t="shared" si="11"/>
        <v>#N/A</v>
      </c>
      <c r="W19" s="41" t="e">
        <f t="shared" si="12"/>
        <v>#N/A</v>
      </c>
      <c r="X19" s="41" t="e">
        <f t="shared" si="13"/>
        <v>#N/A</v>
      </c>
      <c r="Y19" s="41" t="str">
        <f t="shared" si="14"/>
        <v/>
      </c>
      <c r="Z19" s="41" t="e">
        <f t="shared" si="15"/>
        <v>#N/A</v>
      </c>
      <c r="AA19" s="41" t="e">
        <f t="shared" si="16"/>
        <v>#VALUE!</v>
      </c>
      <c r="AB19" s="41" t="e">
        <f t="shared" si="17"/>
        <v>#N/A</v>
      </c>
      <c r="AC19" s="41" t="str">
        <f t="shared" si="18"/>
        <v/>
      </c>
      <c r="AD19" s="41" t="str">
        <f t="shared" si="19"/>
        <v/>
      </c>
      <c r="AE19" s="41" t="str">
        <f t="shared" si="20"/>
        <v/>
      </c>
      <c r="AF19" s="41" t="str">
        <f t="shared" si="21"/>
        <v/>
      </c>
      <c r="AG19" s="41" t="str">
        <f t="shared" si="22"/>
        <v/>
      </c>
      <c r="AH19" s="41" t="str">
        <f t="shared" si="23"/>
        <v/>
      </c>
      <c r="AI19" s="41" t="e">
        <f>IF('Grid template'!$B$59=FALSE,NA(),IF(OR(ISNUMBER(AC19)=FALSE,ISNUMBER(AD19)=FALSE),NA(),$AW$3*AC19+AD19))</f>
        <v>#N/A</v>
      </c>
      <c r="AJ19" s="41" t="e">
        <f>IF('Grid template'!$B$59=FALSE,NA(),IF(OR(ISNUMBER(AC19)=FALSE,ISNUMBER(AD19)=FALSE),NA(),$AW$2*AC19))</f>
        <v>#N/A</v>
      </c>
      <c r="AK19" s="41" t="e">
        <f>IF('Grid template'!$B$59=FALSE,NA(),IF(OR(ISNUMBER(AF19)=FALSE,ISNUMBER(AG19)=FALSE),NA(),$AW$3*AF19+AG19+1+'Grid template'!$B$17))</f>
        <v>#N/A</v>
      </c>
      <c r="AL19" s="41" t="e">
        <f>IF('Grid template'!$B$59=FALSE,NA(),IF(OR(ISNUMBER(AF19)=FALSE,ISNUMBER(AG19)=FALSE),NA(),$AW$2*AF19))</f>
        <v>#N/A</v>
      </c>
      <c r="AM19" s="41" t="e">
        <f>IF('Grid template'!$B$59=FALSE,NA(),(IF(OR(ISNUMBER(AJ19)=FALSE,ISNUMBER(AI19)=FALSE),NA(),AJ19-$AW$4*AI19)))</f>
        <v>#N/A</v>
      </c>
      <c r="AN19" s="41" t="e">
        <f>IF('Grid template'!$B$59=FALSE,NA(),(IF(OR(ISNUMBER(AK19)=FALSE,ISNUMBER(AL19)=FALSE),NA(),AL19+$AW$4*AK19)))</f>
        <v>#N/A</v>
      </c>
      <c r="AO19" s="41" t="e">
        <f>IF('Grid template'!$B$59=FALSE,NA(),IF(OR(ISNUMBER(AM19)=FALSE,ISNUMBER(AN19)=FALSE),NA(),(AN19-AM19)/(2*$AW$4)))</f>
        <v>#N/A</v>
      </c>
      <c r="AP19" s="41" t="e">
        <f>IF('Grid template'!$B$59=FALSE,NA(),IF(OR(ISNUMBER(AM19)=FALSE,ISNUMBER(AO19)=FALSE),NA(),AO19*$AW$4+AM19))</f>
        <v>#N/A</v>
      </c>
      <c r="AQ19" s="160" t="e">
        <f>IF('Grid template'!$B$59=FALSE,NA(),IF(OR(ISNUMBER(AN19)=FALSE,ISNUMBER(AO19)=FALSE),NA(),AN19-AO19*$AW$4))</f>
        <v>#N/A</v>
      </c>
      <c r="AR19" s="160" t="e">
        <f>IF('Grid template'!$B$59=FALSE,NA(),(IF(OR(ISNUMBER(AO19)=FALSE,ISNUMBER(AP19)=FALSE),NA(),AO19+'Grid template'!$B$17/2)))</f>
        <v>#N/A</v>
      </c>
      <c r="AS19" s="160" t="e">
        <f>IF('Grid template'!$B$59=FALSE,NA(),(IF(OR(ISNUMBER(AO19)=FALSE,ISNUMBER(AP19)=FALSE),NA(),AP19+$AW$2)))</f>
        <v>#N/A</v>
      </c>
      <c r="AT19" s="42"/>
    </row>
    <row r="20" spans="1:46" ht="13.95" customHeight="1" x14ac:dyDescent="0.3">
      <c r="B20" s="62"/>
      <c r="C20" s="146"/>
      <c r="D20" s="179"/>
      <c r="E20" s="179"/>
      <c r="F20" s="179"/>
      <c r="G20" s="179"/>
      <c r="H20" s="179"/>
      <c r="I20" s="179"/>
      <c r="J20" s="179"/>
      <c r="K20" s="179"/>
      <c r="L20" s="179"/>
      <c r="M20" s="167"/>
      <c r="N20" s="40"/>
      <c r="O20" s="41" t="str">
        <f t="shared" si="4"/>
        <v/>
      </c>
      <c r="P20" s="41" t="str">
        <f t="shared" si="5"/>
        <v/>
      </c>
      <c r="Q20" s="41" t="str">
        <f t="shared" si="6"/>
        <v/>
      </c>
      <c r="R20" s="41" t="str">
        <f t="shared" si="7"/>
        <v/>
      </c>
      <c r="S20" s="41" t="e">
        <f t="shared" si="8"/>
        <v>#N/A</v>
      </c>
      <c r="T20" s="41" t="str">
        <f t="shared" si="9"/>
        <v/>
      </c>
      <c r="U20" s="41" t="str">
        <f t="shared" si="10"/>
        <v/>
      </c>
      <c r="V20" s="41" t="e">
        <f t="shared" si="11"/>
        <v>#N/A</v>
      </c>
      <c r="W20" s="41" t="e">
        <f t="shared" si="12"/>
        <v>#N/A</v>
      </c>
      <c r="X20" s="41" t="e">
        <f t="shared" si="13"/>
        <v>#N/A</v>
      </c>
      <c r="Y20" s="41" t="str">
        <f t="shared" si="14"/>
        <v/>
      </c>
      <c r="Z20" s="41" t="e">
        <f t="shared" si="15"/>
        <v>#N/A</v>
      </c>
      <c r="AA20" s="41" t="e">
        <f t="shared" si="16"/>
        <v>#VALUE!</v>
      </c>
      <c r="AB20" s="41" t="e">
        <f t="shared" si="17"/>
        <v>#N/A</v>
      </c>
      <c r="AC20" s="41" t="str">
        <f t="shared" si="18"/>
        <v/>
      </c>
      <c r="AD20" s="41" t="str">
        <f t="shared" si="19"/>
        <v/>
      </c>
      <c r="AE20" s="41" t="str">
        <f t="shared" si="20"/>
        <v/>
      </c>
      <c r="AF20" s="41" t="str">
        <f t="shared" si="21"/>
        <v/>
      </c>
      <c r="AG20" s="41" t="str">
        <f t="shared" si="22"/>
        <v/>
      </c>
      <c r="AH20" s="41" t="str">
        <f t="shared" si="23"/>
        <v/>
      </c>
      <c r="AI20" s="41" t="e">
        <f>IF('Grid template'!$B$59=FALSE,NA(),IF(OR(ISNUMBER(AC20)=FALSE,ISNUMBER(AD20)=FALSE),NA(),$AW$3*AC20+AD20))</f>
        <v>#N/A</v>
      </c>
      <c r="AJ20" s="41" t="e">
        <f>IF('Grid template'!$B$59=FALSE,NA(),IF(OR(ISNUMBER(AC20)=FALSE,ISNUMBER(AD20)=FALSE),NA(),$AW$2*AC20))</f>
        <v>#N/A</v>
      </c>
      <c r="AK20" s="41" t="e">
        <f>IF('Grid template'!$B$59=FALSE,NA(),IF(OR(ISNUMBER(AF20)=FALSE,ISNUMBER(AG20)=FALSE),NA(),$AW$3*AF20+AG20+1+'Grid template'!$B$17))</f>
        <v>#N/A</v>
      </c>
      <c r="AL20" s="41" t="e">
        <f>IF('Grid template'!$B$59=FALSE,NA(),IF(OR(ISNUMBER(AF20)=FALSE,ISNUMBER(AG20)=FALSE),NA(),$AW$2*AF20))</f>
        <v>#N/A</v>
      </c>
      <c r="AM20" s="41" t="e">
        <f>IF('Grid template'!$B$59=FALSE,NA(),(IF(OR(ISNUMBER(AJ20)=FALSE,ISNUMBER(AI20)=FALSE),NA(),AJ20-$AW$4*AI20)))</f>
        <v>#N/A</v>
      </c>
      <c r="AN20" s="41" t="e">
        <f>IF('Grid template'!$B$59=FALSE,NA(),(IF(OR(ISNUMBER(AK20)=FALSE,ISNUMBER(AL20)=FALSE),NA(),AL20+$AW$4*AK20)))</f>
        <v>#N/A</v>
      </c>
      <c r="AO20" s="41" t="e">
        <f>IF('Grid template'!$B$59=FALSE,NA(),IF(OR(ISNUMBER(AM20)=FALSE,ISNUMBER(AN20)=FALSE),NA(),(AN20-AM20)/(2*$AW$4)))</f>
        <v>#N/A</v>
      </c>
      <c r="AP20" s="41" t="e">
        <f>IF('Grid template'!$B$59=FALSE,NA(),IF(OR(ISNUMBER(AM20)=FALSE,ISNUMBER(AO20)=FALSE),NA(),AO20*$AW$4+AM20))</f>
        <v>#N/A</v>
      </c>
      <c r="AQ20" s="160" t="e">
        <f>IF('Grid template'!$B$59=FALSE,NA(),IF(OR(ISNUMBER(AN20)=FALSE,ISNUMBER(AO20)=FALSE),NA(),AN20-AO20*$AW$4))</f>
        <v>#N/A</v>
      </c>
      <c r="AR20" s="160" t="e">
        <f>IF('Grid template'!$B$59=FALSE,NA(),(IF(OR(ISNUMBER(AO20)=FALSE,ISNUMBER(AP20)=FALSE),NA(),AO20+'Grid template'!$B$17/2)))</f>
        <v>#N/A</v>
      </c>
      <c r="AS20" s="160" t="e">
        <f>IF('Grid template'!$B$59=FALSE,NA(),(IF(OR(ISNUMBER(AO20)=FALSE,ISNUMBER(AP20)=FALSE),NA(),AP20+$AW$2)))</f>
        <v>#N/A</v>
      </c>
      <c r="AT20" s="42"/>
    </row>
    <row r="21" spans="1:46" ht="13.95" customHeight="1" x14ac:dyDescent="0.3">
      <c r="A21" s="11"/>
      <c r="B21" s="62"/>
      <c r="C21" s="146"/>
      <c r="D21" s="179"/>
      <c r="E21" s="179"/>
      <c r="F21" s="179"/>
      <c r="G21" s="179"/>
      <c r="H21" s="179"/>
      <c r="I21" s="179"/>
      <c r="J21" s="179"/>
      <c r="K21" s="179"/>
      <c r="L21" s="179"/>
      <c r="M21" s="167"/>
      <c r="N21" s="40"/>
      <c r="O21" s="41" t="str">
        <f t="shared" si="4"/>
        <v/>
      </c>
      <c r="P21" s="41" t="str">
        <f t="shared" si="5"/>
        <v/>
      </c>
      <c r="Q21" s="41" t="str">
        <f t="shared" si="6"/>
        <v/>
      </c>
      <c r="R21" s="41" t="str">
        <f t="shared" si="7"/>
        <v/>
      </c>
      <c r="S21" s="41" t="e">
        <f t="shared" si="8"/>
        <v>#N/A</v>
      </c>
      <c r="T21" s="41" t="str">
        <f t="shared" si="9"/>
        <v/>
      </c>
      <c r="U21" s="41" t="str">
        <f t="shared" si="10"/>
        <v/>
      </c>
      <c r="V21" s="41" t="e">
        <f t="shared" si="11"/>
        <v>#N/A</v>
      </c>
      <c r="W21" s="41" t="e">
        <f t="shared" si="12"/>
        <v>#N/A</v>
      </c>
      <c r="X21" s="41" t="e">
        <f t="shared" si="13"/>
        <v>#N/A</v>
      </c>
      <c r="Y21" s="41" t="str">
        <f t="shared" si="14"/>
        <v/>
      </c>
      <c r="Z21" s="41" t="e">
        <f t="shared" si="15"/>
        <v>#N/A</v>
      </c>
      <c r="AA21" s="41" t="e">
        <f t="shared" si="16"/>
        <v>#VALUE!</v>
      </c>
      <c r="AB21" s="41" t="e">
        <f t="shared" si="17"/>
        <v>#N/A</v>
      </c>
      <c r="AC21" s="41" t="str">
        <f t="shared" si="18"/>
        <v/>
      </c>
      <c r="AD21" s="41" t="str">
        <f t="shared" si="19"/>
        <v/>
      </c>
      <c r="AE21" s="41" t="str">
        <f t="shared" si="20"/>
        <v/>
      </c>
      <c r="AF21" s="41" t="str">
        <f t="shared" si="21"/>
        <v/>
      </c>
      <c r="AG21" s="41" t="str">
        <f t="shared" si="22"/>
        <v/>
      </c>
      <c r="AH21" s="41" t="str">
        <f t="shared" si="23"/>
        <v/>
      </c>
      <c r="AI21" s="41" t="e">
        <f>IF('Grid template'!$B$59=FALSE,NA(),IF(OR(ISNUMBER(AC21)=FALSE,ISNUMBER(AD21)=FALSE),NA(),$AW$3*AC21+AD21))</f>
        <v>#N/A</v>
      </c>
      <c r="AJ21" s="41" t="e">
        <f>IF('Grid template'!$B$59=FALSE,NA(),IF(OR(ISNUMBER(AC21)=FALSE,ISNUMBER(AD21)=FALSE),NA(),$AW$2*AC21))</f>
        <v>#N/A</v>
      </c>
      <c r="AK21" s="41" t="e">
        <f>IF('Grid template'!$B$59=FALSE,NA(),IF(OR(ISNUMBER(AF21)=FALSE,ISNUMBER(AG21)=FALSE),NA(),$AW$3*AF21+AG21+1+'Grid template'!$B$17))</f>
        <v>#N/A</v>
      </c>
      <c r="AL21" s="41" t="e">
        <f>IF('Grid template'!$B$59=FALSE,NA(),IF(OR(ISNUMBER(AF21)=FALSE,ISNUMBER(AG21)=FALSE),NA(),$AW$2*AF21))</f>
        <v>#N/A</v>
      </c>
      <c r="AM21" s="41" t="e">
        <f>IF('Grid template'!$B$59=FALSE,NA(),(IF(OR(ISNUMBER(AJ21)=FALSE,ISNUMBER(AI21)=FALSE),NA(),AJ21-$AW$4*AI21)))</f>
        <v>#N/A</v>
      </c>
      <c r="AN21" s="41" t="e">
        <f>IF('Grid template'!$B$59=FALSE,NA(),(IF(OR(ISNUMBER(AK21)=FALSE,ISNUMBER(AL21)=FALSE),NA(),AL21+$AW$4*AK21)))</f>
        <v>#N/A</v>
      </c>
      <c r="AO21" s="41" t="e">
        <f>IF('Grid template'!$B$59=FALSE,NA(),IF(OR(ISNUMBER(AM21)=FALSE,ISNUMBER(AN21)=FALSE),NA(),(AN21-AM21)/(2*$AW$4)))</f>
        <v>#N/A</v>
      </c>
      <c r="AP21" s="41" t="e">
        <f>IF('Grid template'!$B$59=FALSE,NA(),IF(OR(ISNUMBER(AM21)=FALSE,ISNUMBER(AO21)=FALSE),NA(),AO21*$AW$4+AM21))</f>
        <v>#N/A</v>
      </c>
      <c r="AQ21" s="160" t="e">
        <f>IF('Grid template'!$B$59=FALSE,NA(),IF(OR(ISNUMBER(AN21)=FALSE,ISNUMBER(AO21)=FALSE),NA(),AN21-AO21*$AW$4))</f>
        <v>#N/A</v>
      </c>
      <c r="AR21" s="160" t="e">
        <f>IF('Grid template'!$B$59=FALSE,NA(),(IF(OR(ISNUMBER(AO21)=FALSE,ISNUMBER(AP21)=FALSE),NA(),AO21+'Grid template'!$B$17/2)))</f>
        <v>#N/A</v>
      </c>
      <c r="AS21" s="160" t="e">
        <f>IF('Grid template'!$B$59=FALSE,NA(),(IF(OR(ISNUMBER(AO21)=FALSE,ISNUMBER(AP21)=FALSE),NA(),AP21+$AW$2)))</f>
        <v>#N/A</v>
      </c>
      <c r="AT21" s="42"/>
    </row>
    <row r="22" spans="1:46" ht="13.95" customHeight="1" x14ac:dyDescent="0.3">
      <c r="B22" s="62"/>
      <c r="C22" s="146"/>
      <c r="D22" s="179"/>
      <c r="E22" s="179"/>
      <c r="F22" s="179"/>
      <c r="G22" s="179"/>
      <c r="H22" s="179"/>
      <c r="I22" s="179"/>
      <c r="J22" s="179"/>
      <c r="K22" s="179"/>
      <c r="L22" s="179"/>
      <c r="M22" s="167"/>
      <c r="N22" s="40"/>
      <c r="O22" s="41" t="str">
        <f t="shared" si="4"/>
        <v/>
      </c>
      <c r="P22" s="41" t="str">
        <f t="shared" si="5"/>
        <v/>
      </c>
      <c r="Q22" s="41" t="str">
        <f t="shared" si="6"/>
        <v/>
      </c>
      <c r="R22" s="41" t="str">
        <f t="shared" si="7"/>
        <v/>
      </c>
      <c r="S22" s="41" t="e">
        <f t="shared" si="8"/>
        <v>#N/A</v>
      </c>
      <c r="T22" s="41" t="str">
        <f t="shared" si="9"/>
        <v/>
      </c>
      <c r="U22" s="41" t="str">
        <f t="shared" si="10"/>
        <v/>
      </c>
      <c r="V22" s="41" t="e">
        <f t="shared" si="11"/>
        <v>#N/A</v>
      </c>
      <c r="W22" s="41" t="e">
        <f t="shared" si="12"/>
        <v>#N/A</v>
      </c>
      <c r="X22" s="41" t="e">
        <f t="shared" si="13"/>
        <v>#N/A</v>
      </c>
      <c r="Y22" s="41" t="str">
        <f t="shared" si="14"/>
        <v/>
      </c>
      <c r="Z22" s="41" t="e">
        <f t="shared" si="15"/>
        <v>#N/A</v>
      </c>
      <c r="AA22" s="41" t="e">
        <f t="shared" si="16"/>
        <v>#VALUE!</v>
      </c>
      <c r="AB22" s="41" t="e">
        <f t="shared" si="17"/>
        <v>#N/A</v>
      </c>
      <c r="AC22" s="41" t="str">
        <f t="shared" si="18"/>
        <v/>
      </c>
      <c r="AD22" s="41" t="str">
        <f t="shared" si="19"/>
        <v/>
      </c>
      <c r="AE22" s="41" t="str">
        <f t="shared" si="20"/>
        <v/>
      </c>
      <c r="AF22" s="41" t="str">
        <f t="shared" si="21"/>
        <v/>
      </c>
      <c r="AG22" s="41" t="str">
        <f t="shared" si="22"/>
        <v/>
      </c>
      <c r="AH22" s="41" t="str">
        <f t="shared" si="23"/>
        <v/>
      </c>
      <c r="AI22" s="41" t="e">
        <f>IF('Grid template'!$B$59=FALSE,NA(),IF(OR(ISNUMBER(AC22)=FALSE,ISNUMBER(AD22)=FALSE),NA(),$AW$3*AC22+AD22))</f>
        <v>#N/A</v>
      </c>
      <c r="AJ22" s="41" t="e">
        <f>IF('Grid template'!$B$59=FALSE,NA(),IF(OR(ISNUMBER(AC22)=FALSE,ISNUMBER(AD22)=FALSE),NA(),$AW$2*AC22))</f>
        <v>#N/A</v>
      </c>
      <c r="AK22" s="41" t="e">
        <f>IF('Grid template'!$B$59=FALSE,NA(),IF(OR(ISNUMBER(AF22)=FALSE,ISNUMBER(AG22)=FALSE),NA(),$AW$3*AF22+AG22+1+'Grid template'!$B$17))</f>
        <v>#N/A</v>
      </c>
      <c r="AL22" s="41" t="e">
        <f>IF('Grid template'!$B$59=FALSE,NA(),IF(OR(ISNUMBER(AF22)=FALSE,ISNUMBER(AG22)=FALSE),NA(),$AW$2*AF22))</f>
        <v>#N/A</v>
      </c>
      <c r="AM22" s="41" t="e">
        <f>IF('Grid template'!$B$59=FALSE,NA(),(IF(OR(ISNUMBER(AJ22)=FALSE,ISNUMBER(AI22)=FALSE),NA(),AJ22-$AW$4*AI22)))</f>
        <v>#N/A</v>
      </c>
      <c r="AN22" s="41" t="e">
        <f>IF('Grid template'!$B$59=FALSE,NA(),(IF(OR(ISNUMBER(AK22)=FALSE,ISNUMBER(AL22)=FALSE),NA(),AL22+$AW$4*AK22)))</f>
        <v>#N/A</v>
      </c>
      <c r="AO22" s="41" t="e">
        <f>IF('Grid template'!$B$59=FALSE,NA(),IF(OR(ISNUMBER(AM22)=FALSE,ISNUMBER(AN22)=FALSE),NA(),(AN22-AM22)/(2*$AW$4)))</f>
        <v>#N/A</v>
      </c>
      <c r="AP22" s="41" t="e">
        <f>IF('Grid template'!$B$59=FALSE,NA(),IF(OR(ISNUMBER(AM22)=FALSE,ISNUMBER(AO22)=FALSE),NA(),AO22*$AW$4+AM22))</f>
        <v>#N/A</v>
      </c>
      <c r="AQ22" s="160" t="e">
        <f>IF('Grid template'!$B$59=FALSE,NA(),IF(OR(ISNUMBER(AN22)=FALSE,ISNUMBER(AO22)=FALSE),NA(),AN22-AO22*$AW$4))</f>
        <v>#N/A</v>
      </c>
      <c r="AR22" s="160" t="e">
        <f>IF('Grid template'!$B$59=FALSE,NA(),(IF(OR(ISNUMBER(AO22)=FALSE,ISNUMBER(AP22)=FALSE),NA(),AO22+'Grid template'!$B$17/2)))</f>
        <v>#N/A</v>
      </c>
      <c r="AS22" s="160" t="e">
        <f>IF('Grid template'!$B$59=FALSE,NA(),(IF(OR(ISNUMBER(AO22)=FALSE,ISNUMBER(AP22)=FALSE),NA(),AP22+$AW$2)))</f>
        <v>#N/A</v>
      </c>
      <c r="AT22" s="42"/>
    </row>
    <row r="23" spans="1:46" ht="13.95" customHeight="1" x14ac:dyDescent="0.3">
      <c r="B23" s="62"/>
      <c r="C23" s="146"/>
      <c r="D23" s="179"/>
      <c r="E23" s="179"/>
      <c r="F23" s="179"/>
      <c r="G23" s="179"/>
      <c r="H23" s="179"/>
      <c r="I23" s="179"/>
      <c r="J23" s="179"/>
      <c r="K23" s="179"/>
      <c r="L23" s="179"/>
      <c r="M23" s="167"/>
      <c r="N23" s="40"/>
      <c r="O23" s="41" t="str">
        <f t="shared" si="4"/>
        <v/>
      </c>
      <c r="P23" s="41" t="str">
        <f t="shared" si="5"/>
        <v/>
      </c>
      <c r="Q23" s="41" t="str">
        <f t="shared" si="6"/>
        <v/>
      </c>
      <c r="R23" s="41" t="str">
        <f t="shared" si="7"/>
        <v/>
      </c>
      <c r="S23" s="41" t="e">
        <f t="shared" si="8"/>
        <v>#N/A</v>
      </c>
      <c r="T23" s="41" t="str">
        <f t="shared" si="9"/>
        <v/>
      </c>
      <c r="U23" s="41" t="str">
        <f t="shared" si="10"/>
        <v/>
      </c>
      <c r="V23" s="41" t="e">
        <f t="shared" si="11"/>
        <v>#N/A</v>
      </c>
      <c r="W23" s="41" t="e">
        <f t="shared" si="12"/>
        <v>#N/A</v>
      </c>
      <c r="X23" s="41" t="e">
        <f t="shared" si="13"/>
        <v>#N/A</v>
      </c>
      <c r="Y23" s="41" t="str">
        <f t="shared" si="14"/>
        <v/>
      </c>
      <c r="Z23" s="41" t="e">
        <f t="shared" si="15"/>
        <v>#N/A</v>
      </c>
      <c r="AA23" s="41" t="e">
        <f t="shared" si="16"/>
        <v>#VALUE!</v>
      </c>
      <c r="AB23" s="41" t="e">
        <f t="shared" si="17"/>
        <v>#N/A</v>
      </c>
      <c r="AC23" s="41" t="str">
        <f t="shared" si="18"/>
        <v/>
      </c>
      <c r="AD23" s="41" t="str">
        <f t="shared" si="19"/>
        <v/>
      </c>
      <c r="AE23" s="41" t="str">
        <f t="shared" si="20"/>
        <v/>
      </c>
      <c r="AF23" s="41" t="str">
        <f t="shared" si="21"/>
        <v/>
      </c>
      <c r="AG23" s="41" t="str">
        <f t="shared" si="22"/>
        <v/>
      </c>
      <c r="AH23" s="41" t="str">
        <f t="shared" si="23"/>
        <v/>
      </c>
      <c r="AI23" s="41" t="e">
        <f>IF('Grid template'!$B$59=FALSE,NA(),IF(OR(ISNUMBER(AC23)=FALSE,ISNUMBER(AD23)=FALSE),NA(),$AW$3*AC23+AD23))</f>
        <v>#N/A</v>
      </c>
      <c r="AJ23" s="41" t="e">
        <f>IF('Grid template'!$B$59=FALSE,NA(),IF(OR(ISNUMBER(AC23)=FALSE,ISNUMBER(AD23)=FALSE),NA(),$AW$2*AC23))</f>
        <v>#N/A</v>
      </c>
      <c r="AK23" s="41" t="e">
        <f>IF('Grid template'!$B$59=FALSE,NA(),IF(OR(ISNUMBER(AF23)=FALSE,ISNUMBER(AG23)=FALSE),NA(),$AW$3*AF23+AG23+1+'Grid template'!$B$17))</f>
        <v>#N/A</v>
      </c>
      <c r="AL23" s="41" t="e">
        <f>IF('Grid template'!$B$59=FALSE,NA(),IF(OR(ISNUMBER(AF23)=FALSE,ISNUMBER(AG23)=FALSE),NA(),$AW$2*AF23))</f>
        <v>#N/A</v>
      </c>
      <c r="AM23" s="41" t="e">
        <f>IF('Grid template'!$B$59=FALSE,NA(),(IF(OR(ISNUMBER(AJ23)=FALSE,ISNUMBER(AI23)=FALSE),NA(),AJ23-$AW$4*AI23)))</f>
        <v>#N/A</v>
      </c>
      <c r="AN23" s="41" t="e">
        <f>IF('Grid template'!$B$59=FALSE,NA(),(IF(OR(ISNUMBER(AK23)=FALSE,ISNUMBER(AL23)=FALSE),NA(),AL23+$AW$4*AK23)))</f>
        <v>#N/A</v>
      </c>
      <c r="AO23" s="41" t="e">
        <f>IF('Grid template'!$B$59=FALSE,NA(),IF(OR(ISNUMBER(AM23)=FALSE,ISNUMBER(AN23)=FALSE),NA(),(AN23-AM23)/(2*$AW$4)))</f>
        <v>#N/A</v>
      </c>
      <c r="AP23" s="41" t="e">
        <f>IF('Grid template'!$B$59=FALSE,NA(),IF(OR(ISNUMBER(AM23)=FALSE,ISNUMBER(AO23)=FALSE),NA(),AO23*$AW$4+AM23))</f>
        <v>#N/A</v>
      </c>
      <c r="AQ23" s="160" t="e">
        <f>IF('Grid template'!$B$59=FALSE,NA(),IF(OR(ISNUMBER(AN23)=FALSE,ISNUMBER(AO23)=FALSE),NA(),AN23-AO23*$AW$4))</f>
        <v>#N/A</v>
      </c>
      <c r="AR23" s="160" t="e">
        <f>IF('Grid template'!$B$59=FALSE,NA(),(IF(OR(ISNUMBER(AO23)=FALSE,ISNUMBER(AP23)=FALSE),NA(),AO23+'Grid template'!$B$17/2)))</f>
        <v>#N/A</v>
      </c>
      <c r="AS23" s="160" t="e">
        <f>IF('Grid template'!$B$59=FALSE,NA(),(IF(OR(ISNUMBER(AO23)=FALSE,ISNUMBER(AP23)=FALSE),NA(),AP23+$AW$2)))</f>
        <v>#N/A</v>
      </c>
      <c r="AT23" s="42"/>
    </row>
    <row r="24" spans="1:46" ht="13.95" customHeight="1" x14ac:dyDescent="0.3">
      <c r="B24" s="62"/>
      <c r="C24" s="146"/>
      <c r="D24" s="179"/>
      <c r="E24" s="179"/>
      <c r="F24" s="179"/>
      <c r="G24" s="179"/>
      <c r="H24" s="179"/>
      <c r="I24" s="179"/>
      <c r="J24" s="179"/>
      <c r="K24" s="179"/>
      <c r="L24" s="179"/>
      <c r="M24" s="167"/>
      <c r="N24" s="40"/>
      <c r="O24" s="41" t="str">
        <f t="shared" si="4"/>
        <v/>
      </c>
      <c r="P24" s="41" t="str">
        <f t="shared" si="5"/>
        <v/>
      </c>
      <c r="Q24" s="41" t="str">
        <f t="shared" si="6"/>
        <v/>
      </c>
      <c r="R24" s="41" t="str">
        <f t="shared" si="7"/>
        <v/>
      </c>
      <c r="S24" s="41" t="e">
        <f t="shared" si="8"/>
        <v>#N/A</v>
      </c>
      <c r="T24" s="41" t="str">
        <f t="shared" si="9"/>
        <v/>
      </c>
      <c r="U24" s="41" t="str">
        <f t="shared" si="10"/>
        <v/>
      </c>
      <c r="V24" s="41" t="e">
        <f t="shared" si="11"/>
        <v>#N/A</v>
      </c>
      <c r="W24" s="41" t="e">
        <f t="shared" si="12"/>
        <v>#N/A</v>
      </c>
      <c r="X24" s="41" t="e">
        <f t="shared" si="13"/>
        <v>#N/A</v>
      </c>
      <c r="Y24" s="41" t="str">
        <f t="shared" si="14"/>
        <v/>
      </c>
      <c r="Z24" s="41" t="e">
        <f t="shared" si="15"/>
        <v>#N/A</v>
      </c>
      <c r="AA24" s="41" t="e">
        <f t="shared" si="16"/>
        <v>#VALUE!</v>
      </c>
      <c r="AB24" s="41" t="e">
        <f t="shared" si="17"/>
        <v>#N/A</v>
      </c>
      <c r="AC24" s="41" t="str">
        <f t="shared" si="18"/>
        <v/>
      </c>
      <c r="AD24" s="41" t="str">
        <f t="shared" si="19"/>
        <v/>
      </c>
      <c r="AE24" s="41" t="str">
        <f t="shared" si="20"/>
        <v/>
      </c>
      <c r="AF24" s="41" t="str">
        <f t="shared" si="21"/>
        <v/>
      </c>
      <c r="AG24" s="41" t="str">
        <f t="shared" si="22"/>
        <v/>
      </c>
      <c r="AH24" s="41" t="str">
        <f t="shared" si="23"/>
        <v/>
      </c>
      <c r="AI24" s="41" t="e">
        <f>IF('Grid template'!$B$59=FALSE,NA(),IF(OR(ISNUMBER(AC24)=FALSE,ISNUMBER(AD24)=FALSE),NA(),$AW$3*AC24+AD24))</f>
        <v>#N/A</v>
      </c>
      <c r="AJ24" s="41" t="e">
        <f>IF('Grid template'!$B$59=FALSE,NA(),IF(OR(ISNUMBER(AC24)=FALSE,ISNUMBER(AD24)=FALSE),NA(),$AW$2*AC24))</f>
        <v>#N/A</v>
      </c>
      <c r="AK24" s="41" t="e">
        <f>IF('Grid template'!$B$59=FALSE,NA(),IF(OR(ISNUMBER(AF24)=FALSE,ISNUMBER(AG24)=FALSE),NA(),$AW$3*AF24+AG24+1+'Grid template'!$B$17))</f>
        <v>#N/A</v>
      </c>
      <c r="AL24" s="41" t="e">
        <f>IF('Grid template'!$B$59=FALSE,NA(),IF(OR(ISNUMBER(AF24)=FALSE,ISNUMBER(AG24)=FALSE),NA(),$AW$2*AF24))</f>
        <v>#N/A</v>
      </c>
      <c r="AM24" s="41" t="e">
        <f>IF('Grid template'!$B$59=FALSE,NA(),(IF(OR(ISNUMBER(AJ24)=FALSE,ISNUMBER(AI24)=FALSE),NA(),AJ24-$AW$4*AI24)))</f>
        <v>#N/A</v>
      </c>
      <c r="AN24" s="41" t="e">
        <f>IF('Grid template'!$B$59=FALSE,NA(),(IF(OR(ISNUMBER(AK24)=FALSE,ISNUMBER(AL24)=FALSE),NA(),AL24+$AW$4*AK24)))</f>
        <v>#N/A</v>
      </c>
      <c r="AO24" s="41" t="e">
        <f>IF('Grid template'!$B$59=FALSE,NA(),IF(OR(ISNUMBER(AM24)=FALSE,ISNUMBER(AN24)=FALSE),NA(),(AN24-AM24)/(2*$AW$4)))</f>
        <v>#N/A</v>
      </c>
      <c r="AP24" s="41" t="e">
        <f>IF('Grid template'!$B$59=FALSE,NA(),IF(OR(ISNUMBER(AM24)=FALSE,ISNUMBER(AO24)=FALSE),NA(),AO24*$AW$4+AM24))</f>
        <v>#N/A</v>
      </c>
      <c r="AQ24" s="160" t="e">
        <f>IF('Grid template'!$B$59=FALSE,NA(),IF(OR(ISNUMBER(AN24)=FALSE,ISNUMBER(AO24)=FALSE),NA(),AN24-AO24*$AW$4))</f>
        <v>#N/A</v>
      </c>
      <c r="AR24" s="160" t="e">
        <f>IF('Grid template'!$B$59=FALSE,NA(),(IF(OR(ISNUMBER(AO24)=FALSE,ISNUMBER(AP24)=FALSE),NA(),AO24+'Grid template'!$B$17/2)))</f>
        <v>#N/A</v>
      </c>
      <c r="AS24" s="160" t="e">
        <f>IF('Grid template'!$B$59=FALSE,NA(),(IF(OR(ISNUMBER(AO24)=FALSE,ISNUMBER(AP24)=FALSE),NA(),AP24+$AW$2)))</f>
        <v>#N/A</v>
      </c>
      <c r="AT24" s="42"/>
    </row>
    <row r="25" spans="1:46" ht="13.95" customHeight="1" x14ac:dyDescent="0.3">
      <c r="B25" s="62"/>
      <c r="C25" s="146"/>
      <c r="D25" s="179"/>
      <c r="E25" s="179"/>
      <c r="F25" s="179"/>
      <c r="G25" s="179"/>
      <c r="H25" s="179"/>
      <c r="I25" s="179"/>
      <c r="J25" s="179"/>
      <c r="K25" s="179"/>
      <c r="L25" s="179"/>
      <c r="M25" s="167"/>
      <c r="N25" s="40"/>
      <c r="O25" s="41" t="str">
        <f t="shared" si="4"/>
        <v/>
      </c>
      <c r="P25" s="41" t="str">
        <f t="shared" si="5"/>
        <v/>
      </c>
      <c r="Q25" s="41" t="str">
        <f t="shared" si="6"/>
        <v/>
      </c>
      <c r="R25" s="41" t="str">
        <f t="shared" si="7"/>
        <v/>
      </c>
      <c r="S25" s="41" t="e">
        <f t="shared" si="8"/>
        <v>#N/A</v>
      </c>
      <c r="T25" s="41" t="str">
        <f t="shared" si="9"/>
        <v/>
      </c>
      <c r="U25" s="41" t="str">
        <f t="shared" si="10"/>
        <v/>
      </c>
      <c r="V25" s="41" t="e">
        <f t="shared" si="11"/>
        <v>#N/A</v>
      </c>
      <c r="W25" s="41" t="e">
        <f t="shared" si="12"/>
        <v>#N/A</v>
      </c>
      <c r="X25" s="41" t="e">
        <f t="shared" si="13"/>
        <v>#N/A</v>
      </c>
      <c r="Y25" s="41" t="str">
        <f t="shared" si="14"/>
        <v/>
      </c>
      <c r="Z25" s="41" t="e">
        <f t="shared" si="15"/>
        <v>#N/A</v>
      </c>
      <c r="AA25" s="41" t="e">
        <f t="shared" si="16"/>
        <v>#VALUE!</v>
      </c>
      <c r="AB25" s="41" t="e">
        <f t="shared" si="17"/>
        <v>#N/A</v>
      </c>
      <c r="AC25" s="41" t="str">
        <f t="shared" si="18"/>
        <v/>
      </c>
      <c r="AD25" s="41" t="str">
        <f t="shared" si="19"/>
        <v/>
      </c>
      <c r="AE25" s="41" t="str">
        <f t="shared" si="20"/>
        <v/>
      </c>
      <c r="AF25" s="41" t="str">
        <f t="shared" si="21"/>
        <v/>
      </c>
      <c r="AG25" s="41" t="str">
        <f t="shared" si="22"/>
        <v/>
      </c>
      <c r="AH25" s="41" t="str">
        <f t="shared" si="23"/>
        <v/>
      </c>
      <c r="AI25" s="41" t="e">
        <f>IF('Grid template'!$B$59=FALSE,NA(),IF(OR(ISNUMBER(AC25)=FALSE,ISNUMBER(AD25)=FALSE),NA(),$AW$3*AC25+AD25))</f>
        <v>#N/A</v>
      </c>
      <c r="AJ25" s="41" t="e">
        <f>IF('Grid template'!$B$59=FALSE,NA(),IF(OR(ISNUMBER(AC25)=FALSE,ISNUMBER(AD25)=FALSE),NA(),$AW$2*AC25))</f>
        <v>#N/A</v>
      </c>
      <c r="AK25" s="41" t="e">
        <f>IF('Grid template'!$B$59=FALSE,NA(),IF(OR(ISNUMBER(AF25)=FALSE,ISNUMBER(AG25)=FALSE),NA(),$AW$3*AF25+AG25+1+'Grid template'!$B$17))</f>
        <v>#N/A</v>
      </c>
      <c r="AL25" s="41" t="e">
        <f>IF('Grid template'!$B$59=FALSE,NA(),IF(OR(ISNUMBER(AF25)=FALSE,ISNUMBER(AG25)=FALSE),NA(),$AW$2*AF25))</f>
        <v>#N/A</v>
      </c>
      <c r="AM25" s="41" t="e">
        <f>IF('Grid template'!$B$59=FALSE,NA(),(IF(OR(ISNUMBER(AJ25)=FALSE,ISNUMBER(AI25)=FALSE),NA(),AJ25-$AW$4*AI25)))</f>
        <v>#N/A</v>
      </c>
      <c r="AN25" s="41" t="e">
        <f>IF('Grid template'!$B$59=FALSE,NA(),(IF(OR(ISNUMBER(AK25)=FALSE,ISNUMBER(AL25)=FALSE),NA(),AL25+$AW$4*AK25)))</f>
        <v>#N/A</v>
      </c>
      <c r="AO25" s="41" t="e">
        <f>IF('Grid template'!$B$59=FALSE,NA(),IF(OR(ISNUMBER(AM25)=FALSE,ISNUMBER(AN25)=FALSE),NA(),(AN25-AM25)/(2*$AW$4)))</f>
        <v>#N/A</v>
      </c>
      <c r="AP25" s="41" t="e">
        <f>IF('Grid template'!$B$59=FALSE,NA(),IF(OR(ISNUMBER(AM25)=FALSE,ISNUMBER(AO25)=FALSE),NA(),AO25*$AW$4+AM25))</f>
        <v>#N/A</v>
      </c>
      <c r="AQ25" s="160" t="e">
        <f>IF('Grid template'!$B$59=FALSE,NA(),IF(OR(ISNUMBER(AN25)=FALSE,ISNUMBER(AO25)=FALSE),NA(),AN25-AO25*$AW$4))</f>
        <v>#N/A</v>
      </c>
      <c r="AR25" s="160" t="e">
        <f>IF('Grid template'!$B$59=FALSE,NA(),(IF(OR(ISNUMBER(AO25)=FALSE,ISNUMBER(AP25)=FALSE),NA(),AO25+'Grid template'!$B$17/2)))</f>
        <v>#N/A</v>
      </c>
      <c r="AS25" s="160" t="e">
        <f>IF('Grid template'!$B$59=FALSE,NA(),(IF(OR(ISNUMBER(AO25)=FALSE,ISNUMBER(AP25)=FALSE),NA(),AP25+$AW$2)))</f>
        <v>#N/A</v>
      </c>
      <c r="AT25" s="42"/>
    </row>
    <row r="26" spans="1:46" ht="13.95" customHeight="1" x14ac:dyDescent="0.3">
      <c r="B26" s="62"/>
      <c r="C26" s="146"/>
      <c r="D26" s="179"/>
      <c r="E26" s="179"/>
      <c r="F26" s="179"/>
      <c r="G26" s="179"/>
      <c r="H26" s="179"/>
      <c r="I26" s="179"/>
      <c r="J26" s="179"/>
      <c r="K26" s="179"/>
      <c r="L26" s="179"/>
      <c r="M26" s="167"/>
      <c r="N26" s="40"/>
      <c r="O26" s="41" t="str">
        <f t="shared" si="4"/>
        <v/>
      </c>
      <c r="P26" s="41" t="str">
        <f t="shared" si="5"/>
        <v/>
      </c>
      <c r="Q26" s="41" t="str">
        <f t="shared" si="6"/>
        <v/>
      </c>
      <c r="R26" s="41" t="str">
        <f t="shared" si="7"/>
        <v/>
      </c>
      <c r="S26" s="41" t="e">
        <f t="shared" si="8"/>
        <v>#N/A</v>
      </c>
      <c r="T26" s="41" t="str">
        <f t="shared" si="9"/>
        <v/>
      </c>
      <c r="U26" s="41" t="str">
        <f t="shared" si="10"/>
        <v/>
      </c>
      <c r="V26" s="41" t="e">
        <f t="shared" si="11"/>
        <v>#N/A</v>
      </c>
      <c r="W26" s="41" t="e">
        <f t="shared" si="12"/>
        <v>#N/A</v>
      </c>
      <c r="X26" s="41" t="e">
        <f t="shared" si="13"/>
        <v>#N/A</v>
      </c>
      <c r="Y26" s="41" t="str">
        <f t="shared" si="14"/>
        <v/>
      </c>
      <c r="Z26" s="41" t="e">
        <f t="shared" si="15"/>
        <v>#N/A</v>
      </c>
      <c r="AA26" s="41" t="e">
        <f t="shared" si="16"/>
        <v>#VALUE!</v>
      </c>
      <c r="AB26" s="41" t="e">
        <f t="shared" si="17"/>
        <v>#N/A</v>
      </c>
      <c r="AC26" s="41" t="str">
        <f t="shared" si="18"/>
        <v/>
      </c>
      <c r="AD26" s="41" t="str">
        <f t="shared" si="19"/>
        <v/>
      </c>
      <c r="AE26" s="41" t="str">
        <f t="shared" si="20"/>
        <v/>
      </c>
      <c r="AF26" s="41" t="str">
        <f t="shared" si="21"/>
        <v/>
      </c>
      <c r="AG26" s="41" t="str">
        <f t="shared" si="22"/>
        <v/>
      </c>
      <c r="AH26" s="41" t="str">
        <f t="shared" si="23"/>
        <v/>
      </c>
      <c r="AI26" s="41" t="e">
        <f>IF('Grid template'!$B$59=FALSE,NA(),IF(OR(ISNUMBER(AC26)=FALSE,ISNUMBER(AD26)=FALSE),NA(),$AW$3*AC26+AD26))</f>
        <v>#N/A</v>
      </c>
      <c r="AJ26" s="41" t="e">
        <f>IF('Grid template'!$B$59=FALSE,NA(),IF(OR(ISNUMBER(AC26)=FALSE,ISNUMBER(AD26)=FALSE),NA(),$AW$2*AC26))</f>
        <v>#N/A</v>
      </c>
      <c r="AK26" s="41" t="e">
        <f>IF('Grid template'!$B$59=FALSE,NA(),IF(OR(ISNUMBER(AF26)=FALSE,ISNUMBER(AG26)=FALSE),NA(),$AW$3*AF26+AG26+1+'Grid template'!$B$17))</f>
        <v>#N/A</v>
      </c>
      <c r="AL26" s="41" t="e">
        <f>IF('Grid template'!$B$59=FALSE,NA(),IF(OR(ISNUMBER(AF26)=FALSE,ISNUMBER(AG26)=FALSE),NA(),$AW$2*AF26))</f>
        <v>#N/A</v>
      </c>
      <c r="AM26" s="41" t="e">
        <f>IF('Grid template'!$B$59=FALSE,NA(),(IF(OR(ISNUMBER(AJ26)=FALSE,ISNUMBER(AI26)=FALSE),NA(),AJ26-$AW$4*AI26)))</f>
        <v>#N/A</v>
      </c>
      <c r="AN26" s="41" t="e">
        <f>IF('Grid template'!$B$59=FALSE,NA(),(IF(OR(ISNUMBER(AK26)=FALSE,ISNUMBER(AL26)=FALSE),NA(),AL26+$AW$4*AK26)))</f>
        <v>#N/A</v>
      </c>
      <c r="AO26" s="41" t="e">
        <f>IF('Grid template'!$B$59=FALSE,NA(),IF(OR(ISNUMBER(AM26)=FALSE,ISNUMBER(AN26)=FALSE),NA(),(AN26-AM26)/(2*$AW$4)))</f>
        <v>#N/A</v>
      </c>
      <c r="AP26" s="41" t="e">
        <f>IF('Grid template'!$B$59=FALSE,NA(),IF(OR(ISNUMBER(AM26)=FALSE,ISNUMBER(AO26)=FALSE),NA(),AO26*$AW$4+AM26))</f>
        <v>#N/A</v>
      </c>
      <c r="AQ26" s="160" t="e">
        <f>IF('Grid template'!$B$59=FALSE,NA(),IF(OR(ISNUMBER(AN26)=FALSE,ISNUMBER(AO26)=FALSE),NA(),AN26-AO26*$AW$4))</f>
        <v>#N/A</v>
      </c>
      <c r="AR26" s="160" t="e">
        <f>IF('Grid template'!$B$59=FALSE,NA(),(IF(OR(ISNUMBER(AO26)=FALSE,ISNUMBER(AP26)=FALSE),NA(),AO26+'Grid template'!$B$17/2)))</f>
        <v>#N/A</v>
      </c>
      <c r="AS26" s="160" t="e">
        <f>IF('Grid template'!$B$59=FALSE,NA(),(IF(OR(ISNUMBER(AO26)=FALSE,ISNUMBER(AP26)=FALSE),NA(),AP26+$AW$2)))</f>
        <v>#N/A</v>
      </c>
      <c r="AT26" s="42"/>
    </row>
    <row r="27" spans="1:46" ht="13.95" customHeight="1" x14ac:dyDescent="0.3">
      <c r="B27" s="62"/>
      <c r="C27" s="146"/>
      <c r="D27" s="179"/>
      <c r="E27" s="179"/>
      <c r="F27" s="179"/>
      <c r="G27" s="179"/>
      <c r="H27" s="179"/>
      <c r="I27" s="179"/>
      <c r="J27" s="179"/>
      <c r="K27" s="179"/>
      <c r="L27" s="179"/>
      <c r="M27" s="167"/>
      <c r="N27" s="40"/>
      <c r="O27" s="41" t="str">
        <f t="shared" si="4"/>
        <v/>
      </c>
      <c r="P27" s="41" t="str">
        <f t="shared" si="5"/>
        <v/>
      </c>
      <c r="Q27" s="41" t="str">
        <f t="shared" si="6"/>
        <v/>
      </c>
      <c r="R27" s="41" t="str">
        <f t="shared" si="7"/>
        <v/>
      </c>
      <c r="S27" s="41" t="e">
        <f t="shared" si="8"/>
        <v>#N/A</v>
      </c>
      <c r="T27" s="41" t="str">
        <f t="shared" si="9"/>
        <v/>
      </c>
      <c r="U27" s="41" t="str">
        <f t="shared" si="10"/>
        <v/>
      </c>
      <c r="V27" s="41" t="e">
        <f t="shared" si="11"/>
        <v>#N/A</v>
      </c>
      <c r="W27" s="41" t="e">
        <f t="shared" si="12"/>
        <v>#N/A</v>
      </c>
      <c r="X27" s="41" t="e">
        <f t="shared" si="13"/>
        <v>#N/A</v>
      </c>
      <c r="Y27" s="41" t="str">
        <f t="shared" si="14"/>
        <v/>
      </c>
      <c r="Z27" s="41" t="e">
        <f t="shared" si="15"/>
        <v>#N/A</v>
      </c>
      <c r="AA27" s="41" t="e">
        <f t="shared" si="16"/>
        <v>#VALUE!</v>
      </c>
      <c r="AB27" s="41" t="e">
        <f t="shared" si="17"/>
        <v>#N/A</v>
      </c>
      <c r="AC27" s="41" t="str">
        <f t="shared" si="18"/>
        <v/>
      </c>
      <c r="AD27" s="41" t="str">
        <f t="shared" si="19"/>
        <v/>
      </c>
      <c r="AE27" s="41" t="str">
        <f t="shared" si="20"/>
        <v/>
      </c>
      <c r="AF27" s="41" t="str">
        <f t="shared" si="21"/>
        <v/>
      </c>
      <c r="AG27" s="41" t="str">
        <f t="shared" si="22"/>
        <v/>
      </c>
      <c r="AH27" s="41" t="str">
        <f t="shared" si="23"/>
        <v/>
      </c>
      <c r="AI27" s="41" t="e">
        <f>IF('Grid template'!$B$59=FALSE,NA(),IF(OR(ISNUMBER(AC27)=FALSE,ISNUMBER(AD27)=FALSE),NA(),$AW$3*AC27+AD27))</f>
        <v>#N/A</v>
      </c>
      <c r="AJ27" s="41" t="e">
        <f>IF('Grid template'!$B$59=FALSE,NA(),IF(OR(ISNUMBER(AC27)=FALSE,ISNUMBER(AD27)=FALSE),NA(),$AW$2*AC27))</f>
        <v>#N/A</v>
      </c>
      <c r="AK27" s="41" t="e">
        <f>IF('Grid template'!$B$59=FALSE,NA(),IF(OR(ISNUMBER(AF27)=FALSE,ISNUMBER(AG27)=FALSE),NA(),$AW$3*AF27+AG27+1+'Grid template'!$B$17))</f>
        <v>#N/A</v>
      </c>
      <c r="AL27" s="41" t="e">
        <f>IF('Grid template'!$B$59=FALSE,NA(),IF(OR(ISNUMBER(AF27)=FALSE,ISNUMBER(AG27)=FALSE),NA(),$AW$2*AF27))</f>
        <v>#N/A</v>
      </c>
      <c r="AM27" s="41" t="e">
        <f>IF('Grid template'!$B$59=FALSE,NA(),(IF(OR(ISNUMBER(AJ27)=FALSE,ISNUMBER(AI27)=FALSE),NA(),AJ27-$AW$4*AI27)))</f>
        <v>#N/A</v>
      </c>
      <c r="AN27" s="41" t="e">
        <f>IF('Grid template'!$B$59=FALSE,NA(),(IF(OR(ISNUMBER(AK27)=FALSE,ISNUMBER(AL27)=FALSE),NA(),AL27+$AW$4*AK27)))</f>
        <v>#N/A</v>
      </c>
      <c r="AO27" s="41" t="e">
        <f>IF('Grid template'!$B$59=FALSE,NA(),IF(OR(ISNUMBER(AM27)=FALSE,ISNUMBER(AN27)=FALSE),NA(),(AN27-AM27)/(2*$AW$4)))</f>
        <v>#N/A</v>
      </c>
      <c r="AP27" s="41" t="e">
        <f>IF('Grid template'!$B$59=FALSE,NA(),IF(OR(ISNUMBER(AM27)=FALSE,ISNUMBER(AO27)=FALSE),NA(),AO27*$AW$4+AM27))</f>
        <v>#N/A</v>
      </c>
      <c r="AQ27" s="160" t="e">
        <f>IF('Grid template'!$B$59=FALSE,NA(),IF(OR(ISNUMBER(AN27)=FALSE,ISNUMBER(AO27)=FALSE),NA(),AN27-AO27*$AW$4))</f>
        <v>#N/A</v>
      </c>
      <c r="AR27" s="160" t="e">
        <f>IF('Grid template'!$B$59=FALSE,NA(),(IF(OR(ISNUMBER(AO27)=FALSE,ISNUMBER(AP27)=FALSE),NA(),AO27+'Grid template'!$B$17/2)))</f>
        <v>#N/A</v>
      </c>
      <c r="AS27" s="160" t="e">
        <f>IF('Grid template'!$B$59=FALSE,NA(),(IF(OR(ISNUMBER(AO27)=FALSE,ISNUMBER(AP27)=FALSE),NA(),AP27+$AW$2)))</f>
        <v>#N/A</v>
      </c>
      <c r="AT27" s="42"/>
    </row>
    <row r="28" spans="1:46" ht="13.95" customHeight="1" x14ac:dyDescent="0.3">
      <c r="B28" s="62"/>
      <c r="C28" s="146"/>
      <c r="D28" s="179"/>
      <c r="E28" s="179"/>
      <c r="F28" s="179"/>
      <c r="G28" s="179"/>
      <c r="H28" s="179"/>
      <c r="I28" s="179"/>
      <c r="J28" s="179"/>
      <c r="K28" s="179"/>
      <c r="L28" s="179"/>
      <c r="M28" s="167"/>
      <c r="N28" s="40"/>
      <c r="O28" s="41" t="str">
        <f t="shared" si="4"/>
        <v/>
      </c>
      <c r="P28" s="41" t="str">
        <f t="shared" si="5"/>
        <v/>
      </c>
      <c r="Q28" s="41" t="str">
        <f t="shared" si="6"/>
        <v/>
      </c>
      <c r="R28" s="41" t="str">
        <f t="shared" si="7"/>
        <v/>
      </c>
      <c r="S28" s="41" t="e">
        <f t="shared" si="8"/>
        <v>#N/A</v>
      </c>
      <c r="T28" s="41" t="str">
        <f t="shared" si="9"/>
        <v/>
      </c>
      <c r="U28" s="41" t="str">
        <f t="shared" si="10"/>
        <v/>
      </c>
      <c r="V28" s="41" t="e">
        <f t="shared" si="11"/>
        <v>#N/A</v>
      </c>
      <c r="W28" s="41" t="e">
        <f t="shared" si="12"/>
        <v>#N/A</v>
      </c>
      <c r="X28" s="41" t="e">
        <f t="shared" si="13"/>
        <v>#N/A</v>
      </c>
      <c r="Y28" s="41" t="str">
        <f t="shared" si="14"/>
        <v/>
      </c>
      <c r="Z28" s="41" t="e">
        <f t="shared" si="15"/>
        <v>#N/A</v>
      </c>
      <c r="AA28" s="41" t="e">
        <f t="shared" si="16"/>
        <v>#VALUE!</v>
      </c>
      <c r="AB28" s="41" t="e">
        <f t="shared" si="17"/>
        <v>#N/A</v>
      </c>
      <c r="AC28" s="41" t="str">
        <f t="shared" si="18"/>
        <v/>
      </c>
      <c r="AD28" s="41" t="str">
        <f t="shared" si="19"/>
        <v/>
      </c>
      <c r="AE28" s="41" t="str">
        <f t="shared" si="20"/>
        <v/>
      </c>
      <c r="AF28" s="41" t="str">
        <f t="shared" si="21"/>
        <v/>
      </c>
      <c r="AG28" s="41" t="str">
        <f t="shared" si="22"/>
        <v/>
      </c>
      <c r="AH28" s="41" t="str">
        <f t="shared" si="23"/>
        <v/>
      </c>
      <c r="AI28" s="41" t="e">
        <f>IF('Grid template'!$B$59=FALSE,NA(),IF(OR(ISNUMBER(AC28)=FALSE,ISNUMBER(AD28)=FALSE),NA(),$AW$3*AC28+AD28))</f>
        <v>#N/A</v>
      </c>
      <c r="AJ28" s="41" t="e">
        <f>IF('Grid template'!$B$59=FALSE,NA(),IF(OR(ISNUMBER(AC28)=FALSE,ISNUMBER(AD28)=FALSE),NA(),$AW$2*AC28))</f>
        <v>#N/A</v>
      </c>
      <c r="AK28" s="41" t="e">
        <f>IF('Grid template'!$B$59=FALSE,NA(),IF(OR(ISNUMBER(AF28)=FALSE,ISNUMBER(AG28)=FALSE),NA(),$AW$3*AF28+AG28+1+'Grid template'!$B$17))</f>
        <v>#N/A</v>
      </c>
      <c r="AL28" s="41" t="e">
        <f>IF('Grid template'!$B$59=FALSE,NA(),IF(OR(ISNUMBER(AF28)=FALSE,ISNUMBER(AG28)=FALSE),NA(),$AW$2*AF28))</f>
        <v>#N/A</v>
      </c>
      <c r="AM28" s="41" t="e">
        <f>IF('Grid template'!$B$59=FALSE,NA(),(IF(OR(ISNUMBER(AJ28)=FALSE,ISNUMBER(AI28)=FALSE),NA(),AJ28-$AW$4*AI28)))</f>
        <v>#N/A</v>
      </c>
      <c r="AN28" s="41" t="e">
        <f>IF('Grid template'!$B$59=FALSE,NA(),(IF(OR(ISNUMBER(AK28)=FALSE,ISNUMBER(AL28)=FALSE),NA(),AL28+$AW$4*AK28)))</f>
        <v>#N/A</v>
      </c>
      <c r="AO28" s="41" t="e">
        <f>IF('Grid template'!$B$59=FALSE,NA(),IF(OR(ISNUMBER(AM28)=FALSE,ISNUMBER(AN28)=FALSE),NA(),(AN28-AM28)/(2*$AW$4)))</f>
        <v>#N/A</v>
      </c>
      <c r="AP28" s="41" t="e">
        <f>IF('Grid template'!$B$59=FALSE,NA(),IF(OR(ISNUMBER(AM28)=FALSE,ISNUMBER(AO28)=FALSE),NA(),AO28*$AW$4+AM28))</f>
        <v>#N/A</v>
      </c>
      <c r="AQ28" s="160" t="e">
        <f>IF('Grid template'!$B$59=FALSE,NA(),IF(OR(ISNUMBER(AN28)=FALSE,ISNUMBER(AO28)=FALSE),NA(),AN28-AO28*$AW$4))</f>
        <v>#N/A</v>
      </c>
      <c r="AR28" s="160" t="e">
        <f>IF('Grid template'!$B$59=FALSE,NA(),(IF(OR(ISNUMBER(AO28)=FALSE,ISNUMBER(AP28)=FALSE),NA(),AO28+'Grid template'!$B$17/2)))</f>
        <v>#N/A</v>
      </c>
      <c r="AS28" s="160" t="e">
        <f>IF('Grid template'!$B$59=FALSE,NA(),(IF(OR(ISNUMBER(AO28)=FALSE,ISNUMBER(AP28)=FALSE),NA(),AP28+$AW$2)))</f>
        <v>#N/A</v>
      </c>
      <c r="AT28" s="42"/>
    </row>
    <row r="29" spans="1:46" ht="13.95" customHeight="1" x14ac:dyDescent="0.3">
      <c r="B29" s="62"/>
      <c r="C29" s="146"/>
      <c r="D29" s="179"/>
      <c r="E29" s="179"/>
      <c r="F29" s="179"/>
      <c r="G29" s="179"/>
      <c r="H29" s="179"/>
      <c r="I29" s="179"/>
      <c r="J29" s="179"/>
      <c r="K29" s="179"/>
      <c r="L29" s="179"/>
      <c r="M29" s="167"/>
      <c r="N29" s="40"/>
      <c r="O29" s="41" t="str">
        <f t="shared" si="4"/>
        <v/>
      </c>
      <c r="P29" s="41" t="str">
        <f t="shared" si="5"/>
        <v/>
      </c>
      <c r="Q29" s="41" t="str">
        <f t="shared" si="6"/>
        <v/>
      </c>
      <c r="R29" s="41" t="str">
        <f t="shared" si="7"/>
        <v/>
      </c>
      <c r="S29" s="41" t="e">
        <f t="shared" si="8"/>
        <v>#N/A</v>
      </c>
      <c r="T29" s="41" t="str">
        <f t="shared" si="9"/>
        <v/>
      </c>
      <c r="U29" s="41" t="str">
        <f t="shared" si="10"/>
        <v/>
      </c>
      <c r="V29" s="41" t="e">
        <f t="shared" si="11"/>
        <v>#N/A</v>
      </c>
      <c r="W29" s="41" t="e">
        <f t="shared" si="12"/>
        <v>#N/A</v>
      </c>
      <c r="X29" s="41" t="e">
        <f t="shared" si="13"/>
        <v>#N/A</v>
      </c>
      <c r="Y29" s="41" t="str">
        <f t="shared" si="14"/>
        <v/>
      </c>
      <c r="Z29" s="41" t="e">
        <f t="shared" si="15"/>
        <v>#N/A</v>
      </c>
      <c r="AA29" s="41" t="e">
        <f t="shared" si="16"/>
        <v>#VALUE!</v>
      </c>
      <c r="AB29" s="41" t="e">
        <f t="shared" si="17"/>
        <v>#N/A</v>
      </c>
      <c r="AC29" s="41" t="str">
        <f t="shared" si="18"/>
        <v/>
      </c>
      <c r="AD29" s="41" t="str">
        <f t="shared" si="19"/>
        <v/>
      </c>
      <c r="AE29" s="41" t="str">
        <f t="shared" si="20"/>
        <v/>
      </c>
      <c r="AF29" s="41" t="str">
        <f t="shared" si="21"/>
        <v/>
      </c>
      <c r="AG29" s="41" t="str">
        <f t="shared" si="22"/>
        <v/>
      </c>
      <c r="AH29" s="41" t="str">
        <f t="shared" si="23"/>
        <v/>
      </c>
      <c r="AI29" s="41" t="e">
        <f>IF('Grid template'!$B$59=FALSE,NA(),IF(OR(ISNUMBER(AC29)=FALSE,ISNUMBER(AD29)=FALSE),NA(),$AW$3*AC29+AD29))</f>
        <v>#N/A</v>
      </c>
      <c r="AJ29" s="41" t="e">
        <f>IF('Grid template'!$B$59=FALSE,NA(),IF(OR(ISNUMBER(AC29)=FALSE,ISNUMBER(AD29)=FALSE),NA(),$AW$2*AC29))</f>
        <v>#N/A</v>
      </c>
      <c r="AK29" s="41" t="e">
        <f>IF('Grid template'!$B$59=FALSE,NA(),IF(OR(ISNUMBER(AF29)=FALSE,ISNUMBER(AG29)=FALSE),NA(),$AW$3*AF29+AG29+1+'Grid template'!$B$17))</f>
        <v>#N/A</v>
      </c>
      <c r="AL29" s="41" t="e">
        <f>IF('Grid template'!$B$59=FALSE,NA(),IF(OR(ISNUMBER(AF29)=FALSE,ISNUMBER(AG29)=FALSE),NA(),$AW$2*AF29))</f>
        <v>#N/A</v>
      </c>
      <c r="AM29" s="41" t="e">
        <f>IF('Grid template'!$B$59=FALSE,NA(),(IF(OR(ISNUMBER(AJ29)=FALSE,ISNUMBER(AI29)=FALSE),NA(),AJ29-$AW$4*AI29)))</f>
        <v>#N/A</v>
      </c>
      <c r="AN29" s="41" t="e">
        <f>IF('Grid template'!$B$59=FALSE,NA(),(IF(OR(ISNUMBER(AK29)=FALSE,ISNUMBER(AL29)=FALSE),NA(),AL29+$AW$4*AK29)))</f>
        <v>#N/A</v>
      </c>
      <c r="AO29" s="41" t="e">
        <f>IF('Grid template'!$B$59=FALSE,NA(),IF(OR(ISNUMBER(AM29)=FALSE,ISNUMBER(AN29)=FALSE),NA(),(AN29-AM29)/(2*$AW$4)))</f>
        <v>#N/A</v>
      </c>
      <c r="AP29" s="41" t="e">
        <f>IF('Grid template'!$B$59=FALSE,NA(),IF(OR(ISNUMBER(AM29)=FALSE,ISNUMBER(AO29)=FALSE),NA(),AO29*$AW$4+AM29))</f>
        <v>#N/A</v>
      </c>
      <c r="AQ29" s="160" t="e">
        <f>IF('Grid template'!$B$59=FALSE,NA(),IF(OR(ISNUMBER(AN29)=FALSE,ISNUMBER(AO29)=FALSE),NA(),AN29-AO29*$AW$4))</f>
        <v>#N/A</v>
      </c>
      <c r="AR29" s="160" t="e">
        <f>IF('Grid template'!$B$59=FALSE,NA(),(IF(OR(ISNUMBER(AO29)=FALSE,ISNUMBER(AP29)=FALSE),NA(),AO29+'Grid template'!$B$17/2)))</f>
        <v>#N/A</v>
      </c>
      <c r="AS29" s="160" t="e">
        <f>IF('Grid template'!$B$59=FALSE,NA(),(IF(OR(ISNUMBER(AO29)=FALSE,ISNUMBER(AP29)=FALSE),NA(),AP29+$AW$2)))</f>
        <v>#N/A</v>
      </c>
      <c r="AT29" s="42"/>
    </row>
    <row r="30" spans="1:46" ht="13.95" customHeight="1" x14ac:dyDescent="0.3">
      <c r="B30" s="62"/>
      <c r="C30" s="146"/>
      <c r="D30" s="179"/>
      <c r="E30" s="179"/>
      <c r="F30" s="179"/>
      <c r="G30" s="179"/>
      <c r="H30" s="179"/>
      <c r="I30" s="179"/>
      <c r="J30" s="179"/>
      <c r="K30" s="179"/>
      <c r="L30" s="179"/>
      <c r="M30" s="167"/>
      <c r="N30" s="40"/>
      <c r="O30" s="41" t="str">
        <f t="shared" si="4"/>
        <v/>
      </c>
      <c r="P30" s="41" t="str">
        <f t="shared" si="5"/>
        <v/>
      </c>
      <c r="Q30" s="41" t="str">
        <f t="shared" si="6"/>
        <v/>
      </c>
      <c r="R30" s="41" t="str">
        <f t="shared" si="7"/>
        <v/>
      </c>
      <c r="S30" s="41" t="e">
        <f t="shared" si="8"/>
        <v>#N/A</v>
      </c>
      <c r="T30" s="41" t="str">
        <f t="shared" si="9"/>
        <v/>
      </c>
      <c r="U30" s="41" t="str">
        <f t="shared" si="10"/>
        <v/>
      </c>
      <c r="V30" s="41" t="e">
        <f t="shared" si="11"/>
        <v>#N/A</v>
      </c>
      <c r="W30" s="41" t="e">
        <f t="shared" si="12"/>
        <v>#N/A</v>
      </c>
      <c r="X30" s="41" t="e">
        <f t="shared" si="13"/>
        <v>#N/A</v>
      </c>
      <c r="Y30" s="41" t="str">
        <f t="shared" si="14"/>
        <v/>
      </c>
      <c r="Z30" s="41" t="e">
        <f t="shared" si="15"/>
        <v>#N/A</v>
      </c>
      <c r="AA30" s="41" t="e">
        <f t="shared" si="16"/>
        <v>#VALUE!</v>
      </c>
      <c r="AB30" s="41" t="e">
        <f t="shared" si="17"/>
        <v>#N/A</v>
      </c>
      <c r="AC30" s="41" t="str">
        <f t="shared" si="18"/>
        <v/>
      </c>
      <c r="AD30" s="41" t="str">
        <f t="shared" si="19"/>
        <v/>
      </c>
      <c r="AE30" s="41" t="str">
        <f t="shared" si="20"/>
        <v/>
      </c>
      <c r="AF30" s="41" t="str">
        <f t="shared" si="21"/>
        <v/>
      </c>
      <c r="AG30" s="41" t="str">
        <f t="shared" si="22"/>
        <v/>
      </c>
      <c r="AH30" s="41" t="str">
        <f t="shared" si="23"/>
        <v/>
      </c>
      <c r="AI30" s="41" t="e">
        <f>IF('Grid template'!$B$59=FALSE,NA(),IF(OR(ISNUMBER(AC30)=FALSE,ISNUMBER(AD30)=FALSE),NA(),$AW$3*AC30+AD30))</f>
        <v>#N/A</v>
      </c>
      <c r="AJ30" s="41" t="e">
        <f>IF('Grid template'!$B$59=FALSE,NA(),IF(OR(ISNUMBER(AC30)=FALSE,ISNUMBER(AD30)=FALSE),NA(),$AW$2*AC30))</f>
        <v>#N/A</v>
      </c>
      <c r="AK30" s="41" t="e">
        <f>IF('Grid template'!$B$59=FALSE,NA(),IF(OR(ISNUMBER(AF30)=FALSE,ISNUMBER(AG30)=FALSE),NA(),$AW$3*AF30+AG30+1+'Grid template'!$B$17))</f>
        <v>#N/A</v>
      </c>
      <c r="AL30" s="41" t="e">
        <f>IF('Grid template'!$B$59=FALSE,NA(),IF(OR(ISNUMBER(AF30)=FALSE,ISNUMBER(AG30)=FALSE),NA(),$AW$2*AF30))</f>
        <v>#N/A</v>
      </c>
      <c r="AM30" s="41" t="e">
        <f>IF('Grid template'!$B$59=FALSE,NA(),(IF(OR(ISNUMBER(AJ30)=FALSE,ISNUMBER(AI30)=FALSE),NA(),AJ30-$AW$4*AI30)))</f>
        <v>#N/A</v>
      </c>
      <c r="AN30" s="41" t="e">
        <f>IF('Grid template'!$B$59=FALSE,NA(),(IF(OR(ISNUMBER(AK30)=FALSE,ISNUMBER(AL30)=FALSE),NA(),AL30+$AW$4*AK30)))</f>
        <v>#N/A</v>
      </c>
      <c r="AO30" s="41" t="e">
        <f>IF('Grid template'!$B$59=FALSE,NA(),IF(OR(ISNUMBER(AM30)=FALSE,ISNUMBER(AN30)=FALSE),NA(),(AN30-AM30)/(2*$AW$4)))</f>
        <v>#N/A</v>
      </c>
      <c r="AP30" s="41" t="e">
        <f>IF('Grid template'!$B$59=FALSE,NA(),IF(OR(ISNUMBER(AM30)=FALSE,ISNUMBER(AO30)=FALSE),NA(),AO30*$AW$4+AM30))</f>
        <v>#N/A</v>
      </c>
      <c r="AQ30" s="160" t="e">
        <f>IF('Grid template'!$B$59=FALSE,NA(),IF(OR(ISNUMBER(AN30)=FALSE,ISNUMBER(AO30)=FALSE),NA(),AN30-AO30*$AW$4))</f>
        <v>#N/A</v>
      </c>
      <c r="AR30" s="160" t="e">
        <f>IF('Grid template'!$B$59=FALSE,NA(),(IF(OR(ISNUMBER(AO30)=FALSE,ISNUMBER(AP30)=FALSE),NA(),AO30+'Grid template'!$B$17/2)))</f>
        <v>#N/A</v>
      </c>
      <c r="AS30" s="160" t="e">
        <f>IF('Grid template'!$B$59=FALSE,NA(),(IF(OR(ISNUMBER(AO30)=FALSE,ISNUMBER(AP30)=FALSE),NA(),AP30+$AW$2)))</f>
        <v>#N/A</v>
      </c>
      <c r="AT30" s="42"/>
    </row>
    <row r="31" spans="1:46" ht="13.95" customHeight="1" x14ac:dyDescent="0.3">
      <c r="B31" s="62"/>
      <c r="C31" s="146"/>
      <c r="D31" s="179"/>
      <c r="E31" s="179"/>
      <c r="F31" s="179"/>
      <c r="G31" s="179"/>
      <c r="H31" s="179"/>
      <c r="I31" s="179"/>
      <c r="J31" s="179"/>
      <c r="K31" s="179"/>
      <c r="L31" s="179"/>
      <c r="M31" s="167"/>
      <c r="N31" s="40"/>
      <c r="O31" s="41" t="str">
        <f t="shared" si="4"/>
        <v/>
      </c>
      <c r="P31" s="41" t="str">
        <f t="shared" si="5"/>
        <v/>
      </c>
      <c r="Q31" s="41" t="str">
        <f t="shared" si="6"/>
        <v/>
      </c>
      <c r="R31" s="41" t="str">
        <f t="shared" si="7"/>
        <v/>
      </c>
      <c r="S31" s="41" t="e">
        <f t="shared" si="8"/>
        <v>#N/A</v>
      </c>
      <c r="T31" s="41" t="str">
        <f t="shared" si="9"/>
        <v/>
      </c>
      <c r="U31" s="41" t="str">
        <f t="shared" si="10"/>
        <v/>
      </c>
      <c r="V31" s="41" t="e">
        <f t="shared" si="11"/>
        <v>#N/A</v>
      </c>
      <c r="W31" s="41" t="e">
        <f t="shared" si="12"/>
        <v>#N/A</v>
      </c>
      <c r="X31" s="41" t="e">
        <f t="shared" si="13"/>
        <v>#N/A</v>
      </c>
      <c r="Y31" s="41" t="str">
        <f t="shared" si="14"/>
        <v/>
      </c>
      <c r="Z31" s="41" t="e">
        <f t="shared" si="15"/>
        <v>#N/A</v>
      </c>
      <c r="AA31" s="41" t="e">
        <f t="shared" si="16"/>
        <v>#VALUE!</v>
      </c>
      <c r="AB31" s="41" t="e">
        <f t="shared" si="17"/>
        <v>#N/A</v>
      </c>
      <c r="AC31" s="41" t="str">
        <f t="shared" si="18"/>
        <v/>
      </c>
      <c r="AD31" s="41" t="str">
        <f t="shared" si="19"/>
        <v/>
      </c>
      <c r="AE31" s="41" t="str">
        <f t="shared" si="20"/>
        <v/>
      </c>
      <c r="AF31" s="41" t="str">
        <f t="shared" si="21"/>
        <v/>
      </c>
      <c r="AG31" s="41" t="str">
        <f t="shared" si="22"/>
        <v/>
      </c>
      <c r="AH31" s="41" t="str">
        <f t="shared" si="23"/>
        <v/>
      </c>
      <c r="AI31" s="41" t="e">
        <f>IF('Grid template'!$B$59=FALSE,NA(),IF(OR(ISNUMBER(AC31)=FALSE,ISNUMBER(AD31)=FALSE),NA(),$AW$3*AC31+AD31))</f>
        <v>#N/A</v>
      </c>
      <c r="AJ31" s="41" t="e">
        <f>IF('Grid template'!$B$59=FALSE,NA(),IF(OR(ISNUMBER(AC31)=FALSE,ISNUMBER(AD31)=FALSE),NA(),$AW$2*AC31))</f>
        <v>#N/A</v>
      </c>
      <c r="AK31" s="41" t="e">
        <f>IF('Grid template'!$B$59=FALSE,NA(),IF(OR(ISNUMBER(AF31)=FALSE,ISNUMBER(AG31)=FALSE),NA(),$AW$3*AF31+AG31+1+'Grid template'!$B$17))</f>
        <v>#N/A</v>
      </c>
      <c r="AL31" s="41" t="e">
        <f>IF('Grid template'!$B$59=FALSE,NA(),IF(OR(ISNUMBER(AF31)=FALSE,ISNUMBER(AG31)=FALSE),NA(),$AW$2*AF31))</f>
        <v>#N/A</v>
      </c>
      <c r="AM31" s="41" t="e">
        <f>IF('Grid template'!$B$59=FALSE,NA(),(IF(OR(ISNUMBER(AJ31)=FALSE,ISNUMBER(AI31)=FALSE),NA(),AJ31-$AW$4*AI31)))</f>
        <v>#N/A</v>
      </c>
      <c r="AN31" s="41" t="e">
        <f>IF('Grid template'!$B$59=FALSE,NA(),(IF(OR(ISNUMBER(AK31)=FALSE,ISNUMBER(AL31)=FALSE),NA(),AL31+$AW$4*AK31)))</f>
        <v>#N/A</v>
      </c>
      <c r="AO31" s="41" t="e">
        <f>IF('Grid template'!$B$59=FALSE,NA(),IF(OR(ISNUMBER(AM31)=FALSE,ISNUMBER(AN31)=FALSE),NA(),(AN31-AM31)/(2*$AW$4)))</f>
        <v>#N/A</v>
      </c>
      <c r="AP31" s="41" t="e">
        <f>IF('Grid template'!$B$59=FALSE,NA(),IF(OR(ISNUMBER(AM31)=FALSE,ISNUMBER(AO31)=FALSE),NA(),AO31*$AW$4+AM31))</f>
        <v>#N/A</v>
      </c>
      <c r="AQ31" s="160" t="e">
        <f>IF('Grid template'!$B$59=FALSE,NA(),IF(OR(ISNUMBER(AN31)=FALSE,ISNUMBER(AO31)=FALSE),NA(),AN31-AO31*$AW$4))</f>
        <v>#N/A</v>
      </c>
      <c r="AR31" s="160" t="e">
        <f>IF('Grid template'!$B$59=FALSE,NA(),(IF(OR(ISNUMBER(AO31)=FALSE,ISNUMBER(AP31)=FALSE),NA(),AO31+'Grid template'!$B$17/2)))</f>
        <v>#N/A</v>
      </c>
      <c r="AS31" s="160" t="e">
        <f>IF('Grid template'!$B$59=FALSE,NA(),(IF(OR(ISNUMBER(AO31)=FALSE,ISNUMBER(AP31)=FALSE),NA(),AP31+$AW$2)))</f>
        <v>#N/A</v>
      </c>
      <c r="AT31" s="42"/>
    </row>
    <row r="32" spans="1:46" ht="13.95" customHeight="1" x14ac:dyDescent="0.3">
      <c r="B32" s="62"/>
      <c r="C32" s="146"/>
      <c r="D32" s="179"/>
      <c r="E32" s="179"/>
      <c r="F32" s="179"/>
      <c r="G32" s="179"/>
      <c r="H32" s="179"/>
      <c r="I32" s="179"/>
      <c r="J32" s="179"/>
      <c r="K32" s="179"/>
      <c r="L32" s="179"/>
      <c r="M32" s="167"/>
      <c r="N32" s="40"/>
      <c r="O32" s="41" t="str">
        <f t="shared" si="4"/>
        <v/>
      </c>
      <c r="P32" s="41" t="str">
        <f t="shared" si="5"/>
        <v/>
      </c>
      <c r="Q32" s="41" t="str">
        <f t="shared" si="6"/>
        <v/>
      </c>
      <c r="R32" s="41" t="str">
        <f t="shared" si="7"/>
        <v/>
      </c>
      <c r="S32" s="41" t="e">
        <f t="shared" si="8"/>
        <v>#N/A</v>
      </c>
      <c r="T32" s="41" t="str">
        <f t="shared" si="9"/>
        <v/>
      </c>
      <c r="U32" s="41" t="str">
        <f t="shared" si="10"/>
        <v/>
      </c>
      <c r="V32" s="41" t="e">
        <f t="shared" si="11"/>
        <v>#N/A</v>
      </c>
      <c r="W32" s="41" t="e">
        <f t="shared" si="12"/>
        <v>#N/A</v>
      </c>
      <c r="X32" s="41" t="e">
        <f t="shared" si="13"/>
        <v>#N/A</v>
      </c>
      <c r="Y32" s="41" t="str">
        <f t="shared" si="14"/>
        <v/>
      </c>
      <c r="Z32" s="41" t="e">
        <f t="shared" si="15"/>
        <v>#N/A</v>
      </c>
      <c r="AA32" s="41" t="e">
        <f t="shared" si="16"/>
        <v>#VALUE!</v>
      </c>
      <c r="AB32" s="41" t="e">
        <f t="shared" si="17"/>
        <v>#N/A</v>
      </c>
      <c r="AC32" s="41" t="str">
        <f t="shared" si="18"/>
        <v/>
      </c>
      <c r="AD32" s="41" t="str">
        <f t="shared" si="19"/>
        <v/>
      </c>
      <c r="AE32" s="41" t="str">
        <f t="shared" si="20"/>
        <v/>
      </c>
      <c r="AF32" s="41" t="str">
        <f t="shared" si="21"/>
        <v/>
      </c>
      <c r="AG32" s="41" t="str">
        <f t="shared" si="22"/>
        <v/>
      </c>
      <c r="AH32" s="41" t="str">
        <f t="shared" si="23"/>
        <v/>
      </c>
      <c r="AI32" s="41" t="e">
        <f>IF('Grid template'!$B$59=FALSE,NA(),IF(OR(ISNUMBER(AC32)=FALSE,ISNUMBER(AD32)=FALSE),NA(),$AW$3*AC32+AD32))</f>
        <v>#N/A</v>
      </c>
      <c r="AJ32" s="41" t="e">
        <f>IF('Grid template'!$B$59=FALSE,NA(),IF(OR(ISNUMBER(AC32)=FALSE,ISNUMBER(AD32)=FALSE),NA(),$AW$2*AC32))</f>
        <v>#N/A</v>
      </c>
      <c r="AK32" s="41" t="e">
        <f>IF('Grid template'!$B$59=FALSE,NA(),IF(OR(ISNUMBER(AF32)=FALSE,ISNUMBER(AG32)=FALSE),NA(),$AW$3*AF32+AG32+1+'Grid template'!$B$17))</f>
        <v>#N/A</v>
      </c>
      <c r="AL32" s="41" t="e">
        <f>IF('Grid template'!$B$59=FALSE,NA(),IF(OR(ISNUMBER(AF32)=FALSE,ISNUMBER(AG32)=FALSE),NA(),$AW$2*AF32))</f>
        <v>#N/A</v>
      </c>
      <c r="AM32" s="41" t="e">
        <f>IF('Grid template'!$B$59=FALSE,NA(),(IF(OR(ISNUMBER(AJ32)=FALSE,ISNUMBER(AI32)=FALSE),NA(),AJ32-$AW$4*AI32)))</f>
        <v>#N/A</v>
      </c>
      <c r="AN32" s="41" t="e">
        <f>IF('Grid template'!$B$59=FALSE,NA(),(IF(OR(ISNUMBER(AK32)=FALSE,ISNUMBER(AL32)=FALSE),NA(),AL32+$AW$4*AK32)))</f>
        <v>#N/A</v>
      </c>
      <c r="AO32" s="41" t="e">
        <f>IF('Grid template'!$B$59=FALSE,NA(),IF(OR(ISNUMBER(AM32)=FALSE,ISNUMBER(AN32)=FALSE),NA(),(AN32-AM32)/(2*$AW$4)))</f>
        <v>#N/A</v>
      </c>
      <c r="AP32" s="41" t="e">
        <f>IF('Grid template'!$B$59=FALSE,NA(),IF(OR(ISNUMBER(AM32)=FALSE,ISNUMBER(AO32)=FALSE),NA(),AO32*$AW$4+AM32))</f>
        <v>#N/A</v>
      </c>
      <c r="AQ32" s="160" t="e">
        <f>IF('Grid template'!$B$59=FALSE,NA(),IF(OR(ISNUMBER(AN32)=FALSE,ISNUMBER(AO32)=FALSE),NA(),AN32-AO32*$AW$4))</f>
        <v>#N/A</v>
      </c>
      <c r="AR32" s="160" t="e">
        <f>IF('Grid template'!$B$59=FALSE,NA(),(IF(OR(ISNUMBER(AO32)=FALSE,ISNUMBER(AP32)=FALSE),NA(),AO32+'Grid template'!$B$17/2)))</f>
        <v>#N/A</v>
      </c>
      <c r="AS32" s="160" t="e">
        <f>IF('Grid template'!$B$59=FALSE,NA(),(IF(OR(ISNUMBER(AO32)=FALSE,ISNUMBER(AP32)=FALSE),NA(),AP32+$AW$2)))</f>
        <v>#N/A</v>
      </c>
      <c r="AT32" s="42"/>
    </row>
    <row r="33" spans="2:46" ht="13.95" customHeight="1" x14ac:dyDescent="0.3">
      <c r="B33" s="62"/>
      <c r="C33" s="146"/>
      <c r="D33" s="179"/>
      <c r="E33" s="179"/>
      <c r="F33" s="179"/>
      <c r="G33" s="179"/>
      <c r="H33" s="179"/>
      <c r="I33" s="179"/>
      <c r="J33" s="179"/>
      <c r="K33" s="179"/>
      <c r="L33" s="179"/>
      <c r="M33" s="167"/>
      <c r="N33" s="40"/>
      <c r="O33" s="41" t="str">
        <f t="shared" si="4"/>
        <v/>
      </c>
      <c r="P33" s="41" t="str">
        <f t="shared" si="5"/>
        <v/>
      </c>
      <c r="Q33" s="41" t="str">
        <f t="shared" si="6"/>
        <v/>
      </c>
      <c r="R33" s="41" t="str">
        <f t="shared" si="7"/>
        <v/>
      </c>
      <c r="S33" s="41" t="e">
        <f t="shared" si="8"/>
        <v>#N/A</v>
      </c>
      <c r="T33" s="41" t="str">
        <f t="shared" si="9"/>
        <v/>
      </c>
      <c r="U33" s="41" t="str">
        <f t="shared" si="10"/>
        <v/>
      </c>
      <c r="V33" s="41" t="e">
        <f t="shared" si="11"/>
        <v>#N/A</v>
      </c>
      <c r="W33" s="41" t="e">
        <f t="shared" si="12"/>
        <v>#N/A</v>
      </c>
      <c r="X33" s="41" t="e">
        <f t="shared" si="13"/>
        <v>#N/A</v>
      </c>
      <c r="Y33" s="41" t="str">
        <f t="shared" si="14"/>
        <v/>
      </c>
      <c r="Z33" s="41" t="e">
        <f t="shared" si="15"/>
        <v>#N/A</v>
      </c>
      <c r="AA33" s="41" t="e">
        <f t="shared" si="16"/>
        <v>#VALUE!</v>
      </c>
      <c r="AB33" s="41" t="e">
        <f t="shared" si="17"/>
        <v>#N/A</v>
      </c>
      <c r="AC33" s="41" t="str">
        <f t="shared" si="18"/>
        <v/>
      </c>
      <c r="AD33" s="41" t="str">
        <f t="shared" si="19"/>
        <v/>
      </c>
      <c r="AE33" s="41" t="str">
        <f t="shared" si="20"/>
        <v/>
      </c>
      <c r="AF33" s="41" t="str">
        <f t="shared" si="21"/>
        <v/>
      </c>
      <c r="AG33" s="41" t="str">
        <f t="shared" si="22"/>
        <v/>
      </c>
      <c r="AH33" s="41" t="str">
        <f t="shared" si="23"/>
        <v/>
      </c>
      <c r="AI33" s="41" t="e">
        <f>IF('Grid template'!$B$59=FALSE,NA(),IF(OR(ISNUMBER(AC33)=FALSE,ISNUMBER(AD33)=FALSE),NA(),$AW$3*AC33+AD33))</f>
        <v>#N/A</v>
      </c>
      <c r="AJ33" s="41" t="e">
        <f>IF('Grid template'!$B$59=FALSE,NA(),IF(OR(ISNUMBER(AC33)=FALSE,ISNUMBER(AD33)=FALSE),NA(),$AW$2*AC33))</f>
        <v>#N/A</v>
      </c>
      <c r="AK33" s="41" t="e">
        <f>IF('Grid template'!$B$59=FALSE,NA(),IF(OR(ISNUMBER(AF33)=FALSE,ISNUMBER(AG33)=FALSE),NA(),$AW$3*AF33+AG33+1+'Grid template'!$B$17))</f>
        <v>#N/A</v>
      </c>
      <c r="AL33" s="41" t="e">
        <f>IF('Grid template'!$B$59=FALSE,NA(),IF(OR(ISNUMBER(AF33)=FALSE,ISNUMBER(AG33)=FALSE),NA(),$AW$2*AF33))</f>
        <v>#N/A</v>
      </c>
      <c r="AM33" s="41" t="e">
        <f>IF('Grid template'!$B$59=FALSE,NA(),(IF(OR(ISNUMBER(AJ33)=FALSE,ISNUMBER(AI33)=FALSE),NA(),AJ33-$AW$4*AI33)))</f>
        <v>#N/A</v>
      </c>
      <c r="AN33" s="41" t="e">
        <f>IF('Grid template'!$B$59=FALSE,NA(),(IF(OR(ISNUMBER(AK33)=FALSE,ISNUMBER(AL33)=FALSE),NA(),AL33+$AW$4*AK33)))</f>
        <v>#N/A</v>
      </c>
      <c r="AO33" s="41" t="e">
        <f>IF('Grid template'!$B$59=FALSE,NA(),IF(OR(ISNUMBER(AM33)=FALSE,ISNUMBER(AN33)=FALSE),NA(),(AN33-AM33)/(2*$AW$4)))</f>
        <v>#N/A</v>
      </c>
      <c r="AP33" s="41" t="e">
        <f>IF('Grid template'!$B$59=FALSE,NA(),IF(OR(ISNUMBER(AM33)=FALSE,ISNUMBER(AO33)=FALSE),NA(),AO33*$AW$4+AM33))</f>
        <v>#N/A</v>
      </c>
      <c r="AQ33" s="160" t="e">
        <f>IF('Grid template'!$B$59=FALSE,NA(),IF(OR(ISNUMBER(AN33)=FALSE,ISNUMBER(AO33)=FALSE),NA(),AN33-AO33*$AW$4))</f>
        <v>#N/A</v>
      </c>
      <c r="AR33" s="160" t="e">
        <f>IF('Grid template'!$B$59=FALSE,NA(),(IF(OR(ISNUMBER(AO33)=FALSE,ISNUMBER(AP33)=FALSE),NA(),AO33+'Grid template'!$B$17/2)))</f>
        <v>#N/A</v>
      </c>
      <c r="AS33" s="160" t="e">
        <f>IF('Grid template'!$B$59=FALSE,NA(),(IF(OR(ISNUMBER(AO33)=FALSE,ISNUMBER(AP33)=FALSE),NA(),AP33+$AW$2)))</f>
        <v>#N/A</v>
      </c>
      <c r="AT33" s="42"/>
    </row>
    <row r="34" spans="2:46" ht="13.95" customHeight="1" x14ac:dyDescent="0.3">
      <c r="B34" s="62"/>
      <c r="C34" s="146"/>
      <c r="D34" s="179"/>
      <c r="E34" s="179"/>
      <c r="F34" s="179"/>
      <c r="G34" s="179"/>
      <c r="H34" s="179"/>
      <c r="I34" s="179"/>
      <c r="J34" s="179"/>
      <c r="K34" s="179"/>
      <c r="L34" s="179"/>
      <c r="M34" s="167"/>
      <c r="N34" s="40"/>
      <c r="O34" s="41" t="str">
        <f t="shared" si="4"/>
        <v/>
      </c>
      <c r="P34" s="41" t="str">
        <f t="shared" si="5"/>
        <v/>
      </c>
      <c r="Q34" s="41" t="str">
        <f t="shared" si="6"/>
        <v/>
      </c>
      <c r="R34" s="41" t="str">
        <f t="shared" si="7"/>
        <v/>
      </c>
      <c r="S34" s="41" t="e">
        <f t="shared" si="8"/>
        <v>#N/A</v>
      </c>
      <c r="T34" s="41" t="str">
        <f t="shared" si="9"/>
        <v/>
      </c>
      <c r="U34" s="41" t="str">
        <f t="shared" si="10"/>
        <v/>
      </c>
      <c r="V34" s="41" t="e">
        <f t="shared" si="11"/>
        <v>#N/A</v>
      </c>
      <c r="W34" s="41" t="e">
        <f t="shared" si="12"/>
        <v>#N/A</v>
      </c>
      <c r="X34" s="41" t="e">
        <f t="shared" si="13"/>
        <v>#N/A</v>
      </c>
      <c r="Y34" s="41" t="str">
        <f t="shared" si="14"/>
        <v/>
      </c>
      <c r="Z34" s="41" t="e">
        <f t="shared" si="15"/>
        <v>#N/A</v>
      </c>
      <c r="AA34" s="41" t="e">
        <f t="shared" si="16"/>
        <v>#VALUE!</v>
      </c>
      <c r="AB34" s="41" t="e">
        <f t="shared" si="17"/>
        <v>#N/A</v>
      </c>
      <c r="AC34" s="41" t="str">
        <f t="shared" si="18"/>
        <v/>
      </c>
      <c r="AD34" s="41" t="str">
        <f t="shared" si="19"/>
        <v/>
      </c>
      <c r="AE34" s="41" t="str">
        <f t="shared" si="20"/>
        <v/>
      </c>
      <c r="AF34" s="41" t="str">
        <f t="shared" si="21"/>
        <v/>
      </c>
      <c r="AG34" s="41" t="str">
        <f t="shared" si="22"/>
        <v/>
      </c>
      <c r="AH34" s="41" t="str">
        <f t="shared" si="23"/>
        <v/>
      </c>
      <c r="AI34" s="41" t="e">
        <f>IF('Grid template'!$B$59=FALSE,NA(),IF(OR(ISNUMBER(AC34)=FALSE,ISNUMBER(AD34)=FALSE),NA(),$AW$3*AC34+AD34))</f>
        <v>#N/A</v>
      </c>
      <c r="AJ34" s="41" t="e">
        <f>IF('Grid template'!$B$59=FALSE,NA(),IF(OR(ISNUMBER(AC34)=FALSE,ISNUMBER(AD34)=FALSE),NA(),$AW$2*AC34))</f>
        <v>#N/A</v>
      </c>
      <c r="AK34" s="41" t="e">
        <f>IF('Grid template'!$B$59=FALSE,NA(),IF(OR(ISNUMBER(AF34)=FALSE,ISNUMBER(AG34)=FALSE),NA(),$AW$3*AF34+AG34+1+'Grid template'!$B$17))</f>
        <v>#N/A</v>
      </c>
      <c r="AL34" s="41" t="e">
        <f>IF('Grid template'!$B$59=FALSE,NA(),IF(OR(ISNUMBER(AF34)=FALSE,ISNUMBER(AG34)=FALSE),NA(),$AW$2*AF34))</f>
        <v>#N/A</v>
      </c>
      <c r="AM34" s="41" t="e">
        <f>IF('Grid template'!$B$59=FALSE,NA(),(IF(OR(ISNUMBER(AJ34)=FALSE,ISNUMBER(AI34)=FALSE),NA(),AJ34-$AW$4*AI34)))</f>
        <v>#N/A</v>
      </c>
      <c r="AN34" s="41" t="e">
        <f>IF('Grid template'!$B$59=FALSE,NA(),(IF(OR(ISNUMBER(AK34)=FALSE,ISNUMBER(AL34)=FALSE),NA(),AL34+$AW$4*AK34)))</f>
        <v>#N/A</v>
      </c>
      <c r="AO34" s="41" t="e">
        <f>IF('Grid template'!$B$59=FALSE,NA(),IF(OR(ISNUMBER(AM34)=FALSE,ISNUMBER(AN34)=FALSE),NA(),(AN34-AM34)/(2*$AW$4)))</f>
        <v>#N/A</v>
      </c>
      <c r="AP34" s="41" t="e">
        <f>IF('Grid template'!$B$59=FALSE,NA(),IF(OR(ISNUMBER(AM34)=FALSE,ISNUMBER(AO34)=FALSE),NA(),AO34*$AW$4+AM34))</f>
        <v>#N/A</v>
      </c>
      <c r="AQ34" s="160" t="e">
        <f>IF('Grid template'!$B$59=FALSE,NA(),IF(OR(ISNUMBER(AN34)=FALSE,ISNUMBER(AO34)=FALSE),NA(),AN34-AO34*$AW$4))</f>
        <v>#N/A</v>
      </c>
      <c r="AR34" s="160" t="e">
        <f>IF('Grid template'!$B$59=FALSE,NA(),(IF(OR(ISNUMBER(AO34)=FALSE,ISNUMBER(AP34)=FALSE),NA(),AO34+'Grid template'!$B$17/2)))</f>
        <v>#N/A</v>
      </c>
      <c r="AS34" s="160" t="e">
        <f>IF('Grid template'!$B$59=FALSE,NA(),(IF(OR(ISNUMBER(AO34)=FALSE,ISNUMBER(AP34)=FALSE),NA(),AP34+$AW$2)))</f>
        <v>#N/A</v>
      </c>
      <c r="AT34" s="42"/>
    </row>
    <row r="35" spans="2:46" ht="13.95" customHeight="1" x14ac:dyDescent="0.3">
      <c r="B35" s="62"/>
      <c r="C35" s="146"/>
      <c r="D35" s="179"/>
      <c r="E35" s="179"/>
      <c r="F35" s="179"/>
      <c r="G35" s="179"/>
      <c r="H35" s="179"/>
      <c r="I35" s="179"/>
      <c r="J35" s="179"/>
      <c r="K35" s="179"/>
      <c r="L35" s="179"/>
      <c r="M35" s="167"/>
      <c r="N35" s="40"/>
      <c r="O35" s="41" t="str">
        <f t="shared" si="4"/>
        <v/>
      </c>
      <c r="P35" s="41" t="str">
        <f t="shared" si="5"/>
        <v/>
      </c>
      <c r="Q35" s="41" t="str">
        <f t="shared" si="6"/>
        <v/>
      </c>
      <c r="R35" s="41" t="str">
        <f t="shared" si="7"/>
        <v/>
      </c>
      <c r="S35" s="41" t="e">
        <f t="shared" si="8"/>
        <v>#N/A</v>
      </c>
      <c r="T35" s="41" t="str">
        <f t="shared" si="9"/>
        <v/>
      </c>
      <c r="U35" s="41" t="str">
        <f t="shared" si="10"/>
        <v/>
      </c>
      <c r="V35" s="41" t="e">
        <f t="shared" si="11"/>
        <v>#N/A</v>
      </c>
      <c r="W35" s="41" t="e">
        <f t="shared" si="12"/>
        <v>#N/A</v>
      </c>
      <c r="X35" s="41" t="e">
        <f t="shared" si="13"/>
        <v>#N/A</v>
      </c>
      <c r="Y35" s="41" t="str">
        <f t="shared" si="14"/>
        <v/>
      </c>
      <c r="Z35" s="41" t="e">
        <f t="shared" si="15"/>
        <v>#N/A</v>
      </c>
      <c r="AA35" s="41" t="e">
        <f t="shared" si="16"/>
        <v>#VALUE!</v>
      </c>
      <c r="AB35" s="41" t="e">
        <f t="shared" si="17"/>
        <v>#N/A</v>
      </c>
      <c r="AC35" s="41" t="str">
        <f t="shared" si="18"/>
        <v/>
      </c>
      <c r="AD35" s="41" t="str">
        <f t="shared" si="19"/>
        <v/>
      </c>
      <c r="AE35" s="41" t="str">
        <f t="shared" si="20"/>
        <v/>
      </c>
      <c r="AF35" s="41" t="str">
        <f t="shared" si="21"/>
        <v/>
      </c>
      <c r="AG35" s="41" t="str">
        <f t="shared" si="22"/>
        <v/>
      </c>
      <c r="AH35" s="41" t="str">
        <f t="shared" si="23"/>
        <v/>
      </c>
      <c r="AI35" s="41" t="e">
        <f>IF('Grid template'!$B$59=FALSE,NA(),IF(OR(ISNUMBER(AC35)=FALSE,ISNUMBER(AD35)=FALSE),NA(),$AW$3*AC35+AD35))</f>
        <v>#N/A</v>
      </c>
      <c r="AJ35" s="41" t="e">
        <f>IF('Grid template'!$B$59=FALSE,NA(),IF(OR(ISNUMBER(AC35)=FALSE,ISNUMBER(AD35)=FALSE),NA(),$AW$2*AC35))</f>
        <v>#N/A</v>
      </c>
      <c r="AK35" s="41" t="e">
        <f>IF('Grid template'!$B$59=FALSE,NA(),IF(OR(ISNUMBER(AF35)=FALSE,ISNUMBER(AG35)=FALSE),NA(),$AW$3*AF35+AG35+1+'Grid template'!$B$17))</f>
        <v>#N/A</v>
      </c>
      <c r="AL35" s="41" t="e">
        <f>IF('Grid template'!$B$59=FALSE,NA(),IF(OR(ISNUMBER(AF35)=FALSE,ISNUMBER(AG35)=FALSE),NA(),$AW$2*AF35))</f>
        <v>#N/A</v>
      </c>
      <c r="AM35" s="41" t="e">
        <f>IF('Grid template'!$B$59=FALSE,NA(),(IF(OR(ISNUMBER(AJ35)=FALSE,ISNUMBER(AI35)=FALSE),NA(),AJ35-$AW$4*AI35)))</f>
        <v>#N/A</v>
      </c>
      <c r="AN35" s="41" t="e">
        <f>IF('Grid template'!$B$59=FALSE,NA(),(IF(OR(ISNUMBER(AK35)=FALSE,ISNUMBER(AL35)=FALSE),NA(),AL35+$AW$4*AK35)))</f>
        <v>#N/A</v>
      </c>
      <c r="AO35" s="41" t="e">
        <f>IF('Grid template'!$B$59=FALSE,NA(),IF(OR(ISNUMBER(AM35)=FALSE,ISNUMBER(AN35)=FALSE),NA(),(AN35-AM35)/(2*$AW$4)))</f>
        <v>#N/A</v>
      </c>
      <c r="AP35" s="41" t="e">
        <f>IF('Grid template'!$B$59=FALSE,NA(),IF(OR(ISNUMBER(AM35)=FALSE,ISNUMBER(AO35)=FALSE),NA(),AO35*$AW$4+AM35))</f>
        <v>#N/A</v>
      </c>
      <c r="AQ35" s="160" t="e">
        <f>IF('Grid template'!$B$59=FALSE,NA(),IF(OR(ISNUMBER(AN35)=FALSE,ISNUMBER(AO35)=FALSE),NA(),AN35-AO35*$AW$4))</f>
        <v>#N/A</v>
      </c>
      <c r="AR35" s="160" t="e">
        <f>IF('Grid template'!$B$59=FALSE,NA(),(IF(OR(ISNUMBER(AO35)=FALSE,ISNUMBER(AP35)=FALSE),NA(),AO35+'Grid template'!$B$17/2)))</f>
        <v>#N/A</v>
      </c>
      <c r="AS35" s="160" t="e">
        <f>IF('Grid template'!$B$59=FALSE,NA(),(IF(OR(ISNUMBER(AO35)=FALSE,ISNUMBER(AP35)=FALSE),NA(),AP35+$AW$2)))</f>
        <v>#N/A</v>
      </c>
      <c r="AT35" s="42"/>
    </row>
    <row r="36" spans="2:46" ht="13.95" customHeight="1" x14ac:dyDescent="0.3">
      <c r="B36" s="62"/>
      <c r="C36" s="145"/>
      <c r="D36" s="179"/>
      <c r="E36" s="179"/>
      <c r="F36" s="179"/>
      <c r="G36" s="179"/>
      <c r="H36" s="179"/>
      <c r="I36" s="179"/>
      <c r="J36" s="179"/>
      <c r="K36" s="179"/>
      <c r="L36" s="179"/>
      <c r="M36" s="167"/>
      <c r="N36" s="40"/>
      <c r="O36" s="41" t="str">
        <f t="shared" si="4"/>
        <v/>
      </c>
      <c r="P36" s="41" t="str">
        <f t="shared" si="5"/>
        <v/>
      </c>
      <c r="Q36" s="41" t="str">
        <f t="shared" si="6"/>
        <v/>
      </c>
      <c r="R36" s="41" t="str">
        <f t="shared" si="7"/>
        <v/>
      </c>
      <c r="S36" s="41" t="e">
        <f t="shared" si="8"/>
        <v>#N/A</v>
      </c>
      <c r="T36" s="41" t="str">
        <f t="shared" si="9"/>
        <v/>
      </c>
      <c r="U36" s="41" t="str">
        <f t="shared" si="10"/>
        <v/>
      </c>
      <c r="V36" s="41" t="e">
        <f t="shared" si="11"/>
        <v>#N/A</v>
      </c>
      <c r="W36" s="41" t="e">
        <f t="shared" si="12"/>
        <v>#N/A</v>
      </c>
      <c r="X36" s="41" t="e">
        <f t="shared" si="13"/>
        <v>#N/A</v>
      </c>
      <c r="Y36" s="41" t="str">
        <f t="shared" si="14"/>
        <v/>
      </c>
      <c r="Z36" s="41" t="e">
        <f t="shared" si="15"/>
        <v>#N/A</v>
      </c>
      <c r="AA36" s="41" t="e">
        <f t="shared" si="16"/>
        <v>#VALUE!</v>
      </c>
      <c r="AB36" s="41" t="e">
        <f t="shared" si="17"/>
        <v>#N/A</v>
      </c>
      <c r="AC36" s="41" t="str">
        <f t="shared" si="18"/>
        <v/>
      </c>
      <c r="AD36" s="41" t="str">
        <f t="shared" si="19"/>
        <v/>
      </c>
      <c r="AE36" s="41" t="str">
        <f t="shared" si="20"/>
        <v/>
      </c>
      <c r="AF36" s="41" t="str">
        <f t="shared" si="21"/>
        <v/>
      </c>
      <c r="AG36" s="41" t="str">
        <f t="shared" si="22"/>
        <v/>
      </c>
      <c r="AH36" s="41" t="str">
        <f t="shared" si="23"/>
        <v/>
      </c>
      <c r="AI36" s="41" t="e">
        <f>IF('Grid template'!$B$59=FALSE,NA(),IF(OR(ISNUMBER(AC36)=FALSE,ISNUMBER(AD36)=FALSE),NA(),$AW$3*AC36+AD36))</f>
        <v>#N/A</v>
      </c>
      <c r="AJ36" s="41" t="e">
        <f>IF('Grid template'!$B$59=FALSE,NA(),IF(OR(ISNUMBER(AC36)=FALSE,ISNUMBER(AD36)=FALSE),NA(),$AW$2*AC36))</f>
        <v>#N/A</v>
      </c>
      <c r="AK36" s="41" t="e">
        <f>IF('Grid template'!$B$59=FALSE,NA(),IF(OR(ISNUMBER(AF36)=FALSE,ISNUMBER(AG36)=FALSE),NA(),$AW$3*AF36+AG36+1+'Grid template'!$B$17))</f>
        <v>#N/A</v>
      </c>
      <c r="AL36" s="41" t="e">
        <f>IF('Grid template'!$B$59=FALSE,NA(),IF(OR(ISNUMBER(AF36)=FALSE,ISNUMBER(AG36)=FALSE),NA(),$AW$2*AF36))</f>
        <v>#N/A</v>
      </c>
      <c r="AM36" s="41" t="e">
        <f>IF('Grid template'!$B$59=FALSE,NA(),(IF(OR(ISNUMBER(AJ36)=FALSE,ISNUMBER(AI36)=FALSE),NA(),AJ36-$AW$4*AI36)))</f>
        <v>#N/A</v>
      </c>
      <c r="AN36" s="41" t="e">
        <f>IF('Grid template'!$B$59=FALSE,NA(),(IF(OR(ISNUMBER(AK36)=FALSE,ISNUMBER(AL36)=FALSE),NA(),AL36+$AW$4*AK36)))</f>
        <v>#N/A</v>
      </c>
      <c r="AO36" s="41" t="e">
        <f>IF('Grid template'!$B$59=FALSE,NA(),IF(OR(ISNUMBER(AM36)=FALSE,ISNUMBER(AN36)=FALSE),NA(),(AN36-AM36)/(2*$AW$4)))</f>
        <v>#N/A</v>
      </c>
      <c r="AP36" s="41" t="e">
        <f>IF('Grid template'!$B$59=FALSE,NA(),IF(OR(ISNUMBER(AM36)=FALSE,ISNUMBER(AO36)=FALSE),NA(),AO36*$AW$4+AM36))</f>
        <v>#N/A</v>
      </c>
      <c r="AQ36" s="160" t="e">
        <f>IF('Grid template'!$B$59=FALSE,NA(),IF(OR(ISNUMBER(AN36)=FALSE,ISNUMBER(AO36)=FALSE),NA(),AN36-AO36*$AW$4))</f>
        <v>#N/A</v>
      </c>
      <c r="AR36" s="160" t="e">
        <f>IF('Grid template'!$B$59=FALSE,NA(),(IF(OR(ISNUMBER(AO36)=FALSE,ISNUMBER(AP36)=FALSE),NA(),AO36+'Grid template'!$B$17/2)))</f>
        <v>#N/A</v>
      </c>
      <c r="AS36" s="160" t="e">
        <f>IF('Grid template'!$B$59=FALSE,NA(),(IF(OR(ISNUMBER(AO36)=FALSE,ISNUMBER(AP36)=FALSE),NA(),AP36+$AW$2)))</f>
        <v>#N/A</v>
      </c>
      <c r="AT36" s="42"/>
    </row>
    <row r="37" spans="2:46" ht="13.95" customHeight="1" x14ac:dyDescent="0.3">
      <c r="B37" s="62"/>
      <c r="C37" s="145"/>
      <c r="D37" s="179"/>
      <c r="E37" s="179"/>
      <c r="F37" s="179"/>
      <c r="G37" s="179"/>
      <c r="H37" s="179"/>
      <c r="I37" s="179"/>
      <c r="J37" s="179"/>
      <c r="K37" s="179"/>
      <c r="L37" s="179"/>
      <c r="M37" s="167"/>
      <c r="N37" s="40"/>
      <c r="O37" s="41" t="str">
        <f t="shared" si="4"/>
        <v/>
      </c>
      <c r="P37" s="41" t="str">
        <f t="shared" si="5"/>
        <v/>
      </c>
      <c r="Q37" s="41" t="str">
        <f t="shared" si="6"/>
        <v/>
      </c>
      <c r="R37" s="41" t="str">
        <f t="shared" si="7"/>
        <v/>
      </c>
      <c r="S37" s="41" t="e">
        <f t="shared" si="8"/>
        <v>#N/A</v>
      </c>
      <c r="T37" s="41" t="str">
        <f t="shared" si="9"/>
        <v/>
      </c>
      <c r="U37" s="41" t="str">
        <f t="shared" si="10"/>
        <v/>
      </c>
      <c r="V37" s="41" t="e">
        <f t="shared" si="11"/>
        <v>#N/A</v>
      </c>
      <c r="W37" s="41" t="e">
        <f t="shared" si="12"/>
        <v>#N/A</v>
      </c>
      <c r="X37" s="41" t="e">
        <f t="shared" si="13"/>
        <v>#N/A</v>
      </c>
      <c r="Y37" s="41" t="str">
        <f t="shared" si="14"/>
        <v/>
      </c>
      <c r="Z37" s="41" t="e">
        <f t="shared" si="15"/>
        <v>#N/A</v>
      </c>
      <c r="AA37" s="41" t="e">
        <f t="shared" si="16"/>
        <v>#VALUE!</v>
      </c>
      <c r="AB37" s="41" t="e">
        <f t="shared" si="17"/>
        <v>#N/A</v>
      </c>
      <c r="AC37" s="41" t="str">
        <f t="shared" si="18"/>
        <v/>
      </c>
      <c r="AD37" s="41" t="str">
        <f t="shared" si="19"/>
        <v/>
      </c>
      <c r="AE37" s="41" t="str">
        <f t="shared" si="20"/>
        <v/>
      </c>
      <c r="AF37" s="41" t="str">
        <f t="shared" si="21"/>
        <v/>
      </c>
      <c r="AG37" s="41" t="str">
        <f t="shared" si="22"/>
        <v/>
      </c>
      <c r="AH37" s="41" t="str">
        <f t="shared" si="23"/>
        <v/>
      </c>
      <c r="AI37" s="41" t="e">
        <f>IF('Grid template'!$B$59=FALSE,NA(),IF(OR(ISNUMBER(AC37)=FALSE,ISNUMBER(AD37)=FALSE),NA(),$AW$3*AC37+AD37))</f>
        <v>#N/A</v>
      </c>
      <c r="AJ37" s="41" t="e">
        <f>IF('Grid template'!$B$59=FALSE,NA(),IF(OR(ISNUMBER(AC37)=FALSE,ISNUMBER(AD37)=FALSE),NA(),$AW$2*AC37))</f>
        <v>#N/A</v>
      </c>
      <c r="AK37" s="41" t="e">
        <f>IF('Grid template'!$B$59=FALSE,NA(),IF(OR(ISNUMBER(AF37)=FALSE,ISNUMBER(AG37)=FALSE),NA(),$AW$3*AF37+AG37+1+'Grid template'!$B$17))</f>
        <v>#N/A</v>
      </c>
      <c r="AL37" s="41" t="e">
        <f>IF('Grid template'!$B$59=FALSE,NA(),IF(OR(ISNUMBER(AF37)=FALSE,ISNUMBER(AG37)=FALSE),NA(),$AW$2*AF37))</f>
        <v>#N/A</v>
      </c>
      <c r="AM37" s="41" t="e">
        <f>IF('Grid template'!$B$59=FALSE,NA(),(IF(OR(ISNUMBER(AJ37)=FALSE,ISNUMBER(AI37)=FALSE),NA(),AJ37-$AW$4*AI37)))</f>
        <v>#N/A</v>
      </c>
      <c r="AN37" s="41" t="e">
        <f>IF('Grid template'!$B$59=FALSE,NA(),(IF(OR(ISNUMBER(AK37)=FALSE,ISNUMBER(AL37)=FALSE),NA(),AL37+$AW$4*AK37)))</f>
        <v>#N/A</v>
      </c>
      <c r="AO37" s="41" t="e">
        <f>IF('Grid template'!$B$59=FALSE,NA(),IF(OR(ISNUMBER(AM37)=FALSE,ISNUMBER(AN37)=FALSE),NA(),(AN37-AM37)/(2*$AW$4)))</f>
        <v>#N/A</v>
      </c>
      <c r="AP37" s="41" t="e">
        <f>IF('Grid template'!$B$59=FALSE,NA(),IF(OR(ISNUMBER(AM37)=FALSE,ISNUMBER(AO37)=FALSE),NA(),AO37*$AW$4+AM37))</f>
        <v>#N/A</v>
      </c>
      <c r="AQ37" s="160" t="e">
        <f>IF('Grid template'!$B$59=FALSE,NA(),IF(OR(ISNUMBER(AN37)=FALSE,ISNUMBER(AO37)=FALSE),NA(),AN37-AO37*$AW$4))</f>
        <v>#N/A</v>
      </c>
      <c r="AR37" s="160" t="e">
        <f>IF('Grid template'!$B$59=FALSE,NA(),(IF(OR(ISNUMBER(AO37)=FALSE,ISNUMBER(AP37)=FALSE),NA(),AO37+'Grid template'!$B$17/2)))</f>
        <v>#N/A</v>
      </c>
      <c r="AS37" s="160" t="e">
        <f>IF('Grid template'!$B$59=FALSE,NA(),(IF(OR(ISNUMBER(AO37)=FALSE,ISNUMBER(AP37)=FALSE),NA(),AP37+$AW$2)))</f>
        <v>#N/A</v>
      </c>
      <c r="AT37" s="42"/>
    </row>
    <row r="38" spans="2:46" ht="13.95" customHeight="1" x14ac:dyDescent="0.3">
      <c r="B38" s="62"/>
      <c r="C38" s="110"/>
      <c r="D38" s="179"/>
      <c r="E38" s="179"/>
      <c r="F38" s="179"/>
      <c r="G38" s="179"/>
      <c r="H38" s="179"/>
      <c r="I38" s="179"/>
      <c r="J38" s="179"/>
      <c r="K38" s="179"/>
      <c r="L38" s="179"/>
      <c r="M38" s="167"/>
      <c r="N38" s="40"/>
      <c r="O38" s="41" t="str">
        <f t="shared" si="4"/>
        <v/>
      </c>
      <c r="P38" s="41" t="str">
        <f t="shared" si="5"/>
        <v/>
      </c>
      <c r="Q38" s="41" t="str">
        <f t="shared" si="6"/>
        <v/>
      </c>
      <c r="R38" s="41" t="str">
        <f t="shared" si="7"/>
        <v/>
      </c>
      <c r="S38" s="41" t="e">
        <f t="shared" si="8"/>
        <v>#N/A</v>
      </c>
      <c r="T38" s="41" t="str">
        <f t="shared" si="9"/>
        <v/>
      </c>
      <c r="U38" s="41" t="str">
        <f t="shared" si="10"/>
        <v/>
      </c>
      <c r="V38" s="41" t="e">
        <f t="shared" si="11"/>
        <v>#N/A</v>
      </c>
      <c r="W38" s="41" t="e">
        <f t="shared" si="12"/>
        <v>#N/A</v>
      </c>
      <c r="X38" s="41" t="e">
        <f t="shared" si="13"/>
        <v>#N/A</v>
      </c>
      <c r="Y38" s="41" t="str">
        <f t="shared" si="14"/>
        <v/>
      </c>
      <c r="Z38" s="41" t="e">
        <f t="shared" si="15"/>
        <v>#N/A</v>
      </c>
      <c r="AA38" s="41" t="e">
        <f t="shared" si="16"/>
        <v>#VALUE!</v>
      </c>
      <c r="AB38" s="41" t="e">
        <f t="shared" si="17"/>
        <v>#N/A</v>
      </c>
      <c r="AC38" s="41" t="str">
        <f t="shared" si="18"/>
        <v/>
      </c>
      <c r="AD38" s="41" t="str">
        <f t="shared" si="19"/>
        <v/>
      </c>
      <c r="AE38" s="41" t="str">
        <f t="shared" si="20"/>
        <v/>
      </c>
      <c r="AF38" s="41" t="str">
        <f t="shared" si="21"/>
        <v/>
      </c>
      <c r="AG38" s="41" t="str">
        <f t="shared" si="22"/>
        <v/>
      </c>
      <c r="AH38" s="41" t="str">
        <f t="shared" si="23"/>
        <v/>
      </c>
      <c r="AI38" s="41" t="e">
        <f>IF('Grid template'!$B$59=FALSE,NA(),IF(OR(ISNUMBER(AC38)=FALSE,ISNUMBER(AD38)=FALSE),NA(),$AW$3*AC38+AD38))</f>
        <v>#N/A</v>
      </c>
      <c r="AJ38" s="41" t="e">
        <f>IF('Grid template'!$B$59=FALSE,NA(),IF(OR(ISNUMBER(AC38)=FALSE,ISNUMBER(AD38)=FALSE),NA(),$AW$2*AC38))</f>
        <v>#N/A</v>
      </c>
      <c r="AK38" s="41" t="e">
        <f>IF('Grid template'!$B$59=FALSE,NA(),IF(OR(ISNUMBER(AF38)=FALSE,ISNUMBER(AG38)=FALSE),NA(),$AW$3*AF38+AG38+1+'Grid template'!$B$17))</f>
        <v>#N/A</v>
      </c>
      <c r="AL38" s="41" t="e">
        <f>IF('Grid template'!$B$59=FALSE,NA(),IF(OR(ISNUMBER(AF38)=FALSE,ISNUMBER(AG38)=FALSE),NA(),$AW$2*AF38))</f>
        <v>#N/A</v>
      </c>
      <c r="AM38" s="41" t="e">
        <f>IF('Grid template'!$B$59=FALSE,NA(),(IF(OR(ISNUMBER(AJ38)=FALSE,ISNUMBER(AI38)=FALSE),NA(),AJ38-$AW$4*AI38)))</f>
        <v>#N/A</v>
      </c>
      <c r="AN38" s="41" t="e">
        <f>IF('Grid template'!$B$59=FALSE,NA(),(IF(OR(ISNUMBER(AK38)=FALSE,ISNUMBER(AL38)=FALSE),NA(),AL38+$AW$4*AK38)))</f>
        <v>#N/A</v>
      </c>
      <c r="AO38" s="41" t="e">
        <f>IF('Grid template'!$B$59=FALSE,NA(),IF(OR(ISNUMBER(AM38)=FALSE,ISNUMBER(AN38)=FALSE),NA(),(AN38-AM38)/(2*$AW$4)))</f>
        <v>#N/A</v>
      </c>
      <c r="AP38" s="41" t="e">
        <f>IF('Grid template'!$B$59=FALSE,NA(),IF(OR(ISNUMBER(AM38)=FALSE,ISNUMBER(AO38)=FALSE),NA(),AO38*$AW$4+AM38))</f>
        <v>#N/A</v>
      </c>
      <c r="AQ38" s="160" t="e">
        <f>IF('Grid template'!$B$59=FALSE,NA(),IF(OR(ISNUMBER(AN38)=FALSE,ISNUMBER(AO38)=FALSE),NA(),AN38-AO38*$AW$4))</f>
        <v>#N/A</v>
      </c>
      <c r="AR38" s="160" t="e">
        <f>IF('Grid template'!$B$59=FALSE,NA(),(IF(OR(ISNUMBER(AO38)=FALSE,ISNUMBER(AP38)=FALSE),NA(),AO38+'Grid template'!$B$17/2)))</f>
        <v>#N/A</v>
      </c>
      <c r="AS38" s="160" t="e">
        <f>IF('Grid template'!$B$59=FALSE,NA(),(IF(OR(ISNUMBER(AO38)=FALSE,ISNUMBER(AP38)=FALSE),NA(),AP38+$AW$2)))</f>
        <v>#N/A</v>
      </c>
      <c r="AT38" s="42"/>
    </row>
    <row r="39" spans="2:46" ht="13.95" customHeight="1" x14ac:dyDescent="0.3">
      <c r="B39" s="62"/>
      <c r="C39" s="110"/>
      <c r="D39" s="179"/>
      <c r="E39" s="179"/>
      <c r="F39" s="179"/>
      <c r="G39" s="179"/>
      <c r="H39" s="179"/>
      <c r="I39" s="179"/>
      <c r="J39" s="179"/>
      <c r="K39" s="179"/>
      <c r="L39" s="179"/>
      <c r="M39" s="167"/>
      <c r="N39" s="40"/>
      <c r="O39" s="41" t="str">
        <f t="shared" si="4"/>
        <v/>
      </c>
      <c r="P39" s="41" t="str">
        <f t="shared" si="5"/>
        <v/>
      </c>
      <c r="Q39" s="41" t="str">
        <f t="shared" si="6"/>
        <v/>
      </c>
      <c r="R39" s="41" t="str">
        <f t="shared" si="7"/>
        <v/>
      </c>
      <c r="S39" s="41" t="e">
        <f t="shared" si="8"/>
        <v>#N/A</v>
      </c>
      <c r="T39" s="41" t="str">
        <f t="shared" si="9"/>
        <v/>
      </c>
      <c r="U39" s="41" t="str">
        <f t="shared" si="10"/>
        <v/>
      </c>
      <c r="V39" s="41" t="e">
        <f t="shared" si="11"/>
        <v>#N/A</v>
      </c>
      <c r="W39" s="41" t="e">
        <f t="shared" si="12"/>
        <v>#N/A</v>
      </c>
      <c r="X39" s="41" t="e">
        <f t="shared" si="13"/>
        <v>#N/A</v>
      </c>
      <c r="Y39" s="41" t="str">
        <f t="shared" si="14"/>
        <v/>
      </c>
      <c r="Z39" s="41" t="e">
        <f t="shared" si="15"/>
        <v>#N/A</v>
      </c>
      <c r="AA39" s="41" t="e">
        <f t="shared" si="16"/>
        <v>#VALUE!</v>
      </c>
      <c r="AB39" s="41" t="e">
        <f t="shared" si="17"/>
        <v>#N/A</v>
      </c>
      <c r="AC39" s="41" t="str">
        <f t="shared" si="18"/>
        <v/>
      </c>
      <c r="AD39" s="41" t="str">
        <f t="shared" si="19"/>
        <v/>
      </c>
      <c r="AE39" s="41" t="str">
        <f t="shared" si="20"/>
        <v/>
      </c>
      <c r="AF39" s="41" t="str">
        <f t="shared" si="21"/>
        <v/>
      </c>
      <c r="AG39" s="41" t="str">
        <f t="shared" si="22"/>
        <v/>
      </c>
      <c r="AH39" s="41" t="str">
        <f t="shared" si="23"/>
        <v/>
      </c>
      <c r="AI39" s="41" t="e">
        <f>IF('Grid template'!$B$59=FALSE,NA(),IF(OR(ISNUMBER(AC39)=FALSE,ISNUMBER(AD39)=FALSE),NA(),$AW$3*AC39+AD39))</f>
        <v>#N/A</v>
      </c>
      <c r="AJ39" s="41" t="e">
        <f>IF('Grid template'!$B$59=FALSE,NA(),IF(OR(ISNUMBER(AC39)=FALSE,ISNUMBER(AD39)=FALSE),NA(),$AW$2*AC39))</f>
        <v>#N/A</v>
      </c>
      <c r="AK39" s="41" t="e">
        <f>IF('Grid template'!$B$59=FALSE,NA(),IF(OR(ISNUMBER(AF39)=FALSE,ISNUMBER(AG39)=FALSE),NA(),$AW$3*AF39+AG39+1+'Grid template'!$B$17))</f>
        <v>#N/A</v>
      </c>
      <c r="AL39" s="41" t="e">
        <f>IF('Grid template'!$B$59=FALSE,NA(),IF(OR(ISNUMBER(AF39)=FALSE,ISNUMBER(AG39)=FALSE),NA(),$AW$2*AF39))</f>
        <v>#N/A</v>
      </c>
      <c r="AM39" s="41" t="e">
        <f>IF('Grid template'!$B$59=FALSE,NA(),(IF(OR(ISNUMBER(AJ39)=FALSE,ISNUMBER(AI39)=FALSE),NA(),AJ39-$AW$4*AI39)))</f>
        <v>#N/A</v>
      </c>
      <c r="AN39" s="41" t="e">
        <f>IF('Grid template'!$B$59=FALSE,NA(),(IF(OR(ISNUMBER(AK39)=FALSE,ISNUMBER(AL39)=FALSE),NA(),AL39+$AW$4*AK39)))</f>
        <v>#N/A</v>
      </c>
      <c r="AO39" s="41" t="e">
        <f>IF('Grid template'!$B$59=FALSE,NA(),IF(OR(ISNUMBER(AM39)=FALSE,ISNUMBER(AN39)=FALSE),NA(),(AN39-AM39)/(2*$AW$4)))</f>
        <v>#N/A</v>
      </c>
      <c r="AP39" s="41" t="e">
        <f>IF('Grid template'!$B$59=FALSE,NA(),IF(OR(ISNUMBER(AM39)=FALSE,ISNUMBER(AO39)=FALSE),NA(),AO39*$AW$4+AM39))</f>
        <v>#N/A</v>
      </c>
      <c r="AQ39" s="160" t="e">
        <f>IF('Grid template'!$B$59=FALSE,NA(),IF(OR(ISNUMBER(AN39)=FALSE,ISNUMBER(AO39)=FALSE),NA(),AN39-AO39*$AW$4))</f>
        <v>#N/A</v>
      </c>
      <c r="AR39" s="160" t="e">
        <f>IF('Grid template'!$B$59=FALSE,NA(),(IF(OR(ISNUMBER(AO39)=FALSE,ISNUMBER(AP39)=FALSE),NA(),AO39+'Grid template'!$B$17/2)))</f>
        <v>#N/A</v>
      </c>
      <c r="AS39" s="160" t="e">
        <f>IF('Grid template'!$B$59=FALSE,NA(),(IF(OR(ISNUMBER(AO39)=FALSE,ISNUMBER(AP39)=FALSE),NA(),AP39+$AW$2)))</f>
        <v>#N/A</v>
      </c>
      <c r="AT39" s="42"/>
    </row>
    <row r="40" spans="2:46" ht="13.95" customHeight="1" x14ac:dyDescent="0.3">
      <c r="B40" s="62"/>
      <c r="C40" s="110"/>
      <c r="D40" s="179"/>
      <c r="E40" s="179"/>
      <c r="F40" s="179"/>
      <c r="G40" s="179"/>
      <c r="H40" s="179"/>
      <c r="I40" s="179"/>
      <c r="J40" s="179"/>
      <c r="K40" s="179"/>
      <c r="L40" s="179"/>
      <c r="M40" s="167"/>
      <c r="N40" s="40"/>
      <c r="O40" s="41" t="str">
        <f t="shared" si="4"/>
        <v/>
      </c>
      <c r="P40" s="41" t="str">
        <f t="shared" si="5"/>
        <v/>
      </c>
      <c r="Q40" s="41" t="str">
        <f t="shared" si="6"/>
        <v/>
      </c>
      <c r="R40" s="41" t="str">
        <f t="shared" si="7"/>
        <v/>
      </c>
      <c r="S40" s="41" t="e">
        <f t="shared" si="8"/>
        <v>#N/A</v>
      </c>
      <c r="T40" s="41" t="str">
        <f t="shared" si="9"/>
        <v/>
      </c>
      <c r="U40" s="41" t="str">
        <f t="shared" si="10"/>
        <v/>
      </c>
      <c r="V40" s="41" t="e">
        <f t="shared" si="11"/>
        <v>#N/A</v>
      </c>
      <c r="W40" s="41" t="e">
        <f t="shared" si="12"/>
        <v>#N/A</v>
      </c>
      <c r="X40" s="41" t="e">
        <f t="shared" si="13"/>
        <v>#N/A</v>
      </c>
      <c r="Y40" s="41" t="str">
        <f t="shared" si="14"/>
        <v/>
      </c>
      <c r="Z40" s="41" t="e">
        <f t="shared" si="15"/>
        <v>#N/A</v>
      </c>
      <c r="AA40" s="41" t="e">
        <f t="shared" si="16"/>
        <v>#VALUE!</v>
      </c>
      <c r="AB40" s="41" t="e">
        <f t="shared" si="17"/>
        <v>#N/A</v>
      </c>
      <c r="AC40" s="41" t="str">
        <f t="shared" si="18"/>
        <v/>
      </c>
      <c r="AD40" s="41" t="str">
        <f t="shared" si="19"/>
        <v/>
      </c>
      <c r="AE40" s="41" t="str">
        <f t="shared" si="20"/>
        <v/>
      </c>
      <c r="AF40" s="41" t="str">
        <f t="shared" si="21"/>
        <v/>
      </c>
      <c r="AG40" s="41" t="str">
        <f t="shared" si="22"/>
        <v/>
      </c>
      <c r="AH40" s="41" t="str">
        <f t="shared" si="23"/>
        <v/>
      </c>
      <c r="AI40" s="41" t="e">
        <f>IF('Grid template'!$B$59=FALSE,NA(),IF(OR(ISNUMBER(AC40)=FALSE,ISNUMBER(AD40)=FALSE),NA(),$AW$3*AC40+AD40))</f>
        <v>#N/A</v>
      </c>
      <c r="AJ40" s="41" t="e">
        <f>IF('Grid template'!$B$59=FALSE,NA(),IF(OR(ISNUMBER(AC40)=FALSE,ISNUMBER(AD40)=FALSE),NA(),$AW$2*AC40))</f>
        <v>#N/A</v>
      </c>
      <c r="AK40" s="41" t="e">
        <f>IF('Grid template'!$B$59=FALSE,NA(),IF(OR(ISNUMBER(AF40)=FALSE,ISNUMBER(AG40)=FALSE),NA(),$AW$3*AF40+AG40+1+'Grid template'!$B$17))</f>
        <v>#N/A</v>
      </c>
      <c r="AL40" s="41" t="e">
        <f>IF('Grid template'!$B$59=FALSE,NA(),IF(OR(ISNUMBER(AF40)=FALSE,ISNUMBER(AG40)=FALSE),NA(),$AW$2*AF40))</f>
        <v>#N/A</v>
      </c>
      <c r="AM40" s="41" t="e">
        <f>IF('Grid template'!$B$59=FALSE,NA(),(IF(OR(ISNUMBER(AJ40)=FALSE,ISNUMBER(AI40)=FALSE),NA(),AJ40-$AW$4*AI40)))</f>
        <v>#N/A</v>
      </c>
      <c r="AN40" s="41" t="e">
        <f>IF('Grid template'!$B$59=FALSE,NA(),(IF(OR(ISNUMBER(AK40)=FALSE,ISNUMBER(AL40)=FALSE),NA(),AL40+$AW$4*AK40)))</f>
        <v>#N/A</v>
      </c>
      <c r="AO40" s="41" t="e">
        <f>IF('Grid template'!$B$59=FALSE,NA(),IF(OR(ISNUMBER(AM40)=FALSE,ISNUMBER(AN40)=FALSE),NA(),(AN40-AM40)/(2*$AW$4)))</f>
        <v>#N/A</v>
      </c>
      <c r="AP40" s="41" t="e">
        <f>IF('Grid template'!$B$59=FALSE,NA(),IF(OR(ISNUMBER(AM40)=FALSE,ISNUMBER(AO40)=FALSE),NA(),AO40*$AW$4+AM40))</f>
        <v>#N/A</v>
      </c>
      <c r="AQ40" s="160" t="e">
        <f>IF('Grid template'!$B$59=FALSE,NA(),IF(OR(ISNUMBER(AN40)=FALSE,ISNUMBER(AO40)=FALSE),NA(),AN40-AO40*$AW$4))</f>
        <v>#N/A</v>
      </c>
      <c r="AR40" s="160" t="e">
        <f>IF('Grid template'!$B$59=FALSE,NA(),(IF(OR(ISNUMBER(AO40)=FALSE,ISNUMBER(AP40)=FALSE),NA(),AO40+'Grid template'!$B$17/2)))</f>
        <v>#N/A</v>
      </c>
      <c r="AS40" s="160" t="e">
        <f>IF('Grid template'!$B$59=FALSE,NA(),(IF(OR(ISNUMBER(AO40)=FALSE,ISNUMBER(AP40)=FALSE),NA(),AP40+$AW$2)))</f>
        <v>#N/A</v>
      </c>
      <c r="AT40" s="42"/>
    </row>
    <row r="41" spans="2:46" ht="13.95" customHeight="1" x14ac:dyDescent="0.3">
      <c r="B41" s="62"/>
      <c r="C41" s="110"/>
      <c r="D41" s="179"/>
      <c r="E41" s="179"/>
      <c r="F41" s="179"/>
      <c r="G41" s="179"/>
      <c r="H41" s="179"/>
      <c r="I41" s="179"/>
      <c r="J41" s="179"/>
      <c r="K41" s="179"/>
      <c r="L41" s="179"/>
      <c r="M41" s="167"/>
      <c r="N41" s="40"/>
      <c r="O41" s="41" t="str">
        <f t="shared" si="4"/>
        <v/>
      </c>
      <c r="P41" s="41" t="str">
        <f t="shared" si="5"/>
        <v/>
      </c>
      <c r="Q41" s="41" t="str">
        <f t="shared" si="6"/>
        <v/>
      </c>
      <c r="R41" s="41" t="str">
        <f t="shared" si="7"/>
        <v/>
      </c>
      <c r="S41" s="41" t="e">
        <f t="shared" si="8"/>
        <v>#N/A</v>
      </c>
      <c r="T41" s="41" t="str">
        <f t="shared" si="9"/>
        <v/>
      </c>
      <c r="U41" s="41" t="str">
        <f t="shared" si="10"/>
        <v/>
      </c>
      <c r="V41" s="41" t="e">
        <f t="shared" si="11"/>
        <v>#N/A</v>
      </c>
      <c r="W41" s="41" t="e">
        <f t="shared" si="12"/>
        <v>#N/A</v>
      </c>
      <c r="X41" s="41" t="e">
        <f t="shared" si="13"/>
        <v>#N/A</v>
      </c>
      <c r="Y41" s="41" t="str">
        <f t="shared" si="14"/>
        <v/>
      </c>
      <c r="Z41" s="41" t="e">
        <f t="shared" si="15"/>
        <v>#N/A</v>
      </c>
      <c r="AA41" s="41" t="e">
        <f t="shared" si="16"/>
        <v>#VALUE!</v>
      </c>
      <c r="AB41" s="41" t="e">
        <f t="shared" si="17"/>
        <v>#N/A</v>
      </c>
      <c r="AC41" s="41" t="str">
        <f t="shared" si="18"/>
        <v/>
      </c>
      <c r="AD41" s="41" t="str">
        <f t="shared" si="19"/>
        <v/>
      </c>
      <c r="AE41" s="41" t="str">
        <f t="shared" si="20"/>
        <v/>
      </c>
      <c r="AF41" s="41" t="str">
        <f t="shared" si="21"/>
        <v/>
      </c>
      <c r="AG41" s="41" t="str">
        <f t="shared" si="22"/>
        <v/>
      </c>
      <c r="AH41" s="41" t="str">
        <f t="shared" si="23"/>
        <v/>
      </c>
      <c r="AI41" s="41" t="e">
        <f>IF('Grid template'!$B$59=FALSE,NA(),IF(OR(ISNUMBER(AC41)=FALSE,ISNUMBER(AD41)=FALSE),NA(),$AW$3*AC41+AD41))</f>
        <v>#N/A</v>
      </c>
      <c r="AJ41" s="41" t="e">
        <f>IF('Grid template'!$B$59=FALSE,NA(),IF(OR(ISNUMBER(AC41)=FALSE,ISNUMBER(AD41)=FALSE),NA(),$AW$2*AC41))</f>
        <v>#N/A</v>
      </c>
      <c r="AK41" s="41" t="e">
        <f>IF('Grid template'!$B$59=FALSE,NA(),IF(OR(ISNUMBER(AF41)=FALSE,ISNUMBER(AG41)=FALSE),NA(),$AW$3*AF41+AG41+1+'Grid template'!$B$17))</f>
        <v>#N/A</v>
      </c>
      <c r="AL41" s="41" t="e">
        <f>IF('Grid template'!$B$59=FALSE,NA(),IF(OR(ISNUMBER(AF41)=FALSE,ISNUMBER(AG41)=FALSE),NA(),$AW$2*AF41))</f>
        <v>#N/A</v>
      </c>
      <c r="AM41" s="41" t="e">
        <f>IF('Grid template'!$B$59=FALSE,NA(),(IF(OR(ISNUMBER(AJ41)=FALSE,ISNUMBER(AI41)=FALSE),NA(),AJ41-$AW$4*AI41)))</f>
        <v>#N/A</v>
      </c>
      <c r="AN41" s="41" t="e">
        <f>IF('Grid template'!$B$59=FALSE,NA(),(IF(OR(ISNUMBER(AK41)=FALSE,ISNUMBER(AL41)=FALSE),NA(),AL41+$AW$4*AK41)))</f>
        <v>#N/A</v>
      </c>
      <c r="AO41" s="41" t="e">
        <f>IF('Grid template'!$B$59=FALSE,NA(),IF(OR(ISNUMBER(AM41)=FALSE,ISNUMBER(AN41)=FALSE),NA(),(AN41-AM41)/(2*$AW$4)))</f>
        <v>#N/A</v>
      </c>
      <c r="AP41" s="41" t="e">
        <f>IF('Grid template'!$B$59=FALSE,NA(),IF(OR(ISNUMBER(AM41)=FALSE,ISNUMBER(AO41)=FALSE),NA(),AO41*$AW$4+AM41))</f>
        <v>#N/A</v>
      </c>
      <c r="AQ41" s="160" t="e">
        <f>IF('Grid template'!$B$59=FALSE,NA(),IF(OR(ISNUMBER(AN41)=FALSE,ISNUMBER(AO41)=FALSE),NA(),AN41-AO41*$AW$4))</f>
        <v>#N/A</v>
      </c>
      <c r="AR41" s="160" t="e">
        <f>IF('Grid template'!$B$59=FALSE,NA(),(IF(OR(ISNUMBER(AO41)=FALSE,ISNUMBER(AP41)=FALSE),NA(),AO41+'Grid template'!$B$17/2)))</f>
        <v>#N/A</v>
      </c>
      <c r="AS41" s="160" t="e">
        <f>IF('Grid template'!$B$59=FALSE,NA(),(IF(OR(ISNUMBER(AO41)=FALSE,ISNUMBER(AP41)=FALSE),NA(),AP41+$AW$2)))</f>
        <v>#N/A</v>
      </c>
      <c r="AT41" s="42"/>
    </row>
    <row r="42" spans="2:46" ht="13.95" customHeight="1" x14ac:dyDescent="0.3">
      <c r="B42" s="62"/>
      <c r="C42" s="110"/>
      <c r="D42" s="179"/>
      <c r="E42" s="179"/>
      <c r="F42" s="179"/>
      <c r="G42" s="179"/>
      <c r="H42" s="179"/>
      <c r="I42" s="179"/>
      <c r="J42" s="179"/>
      <c r="K42" s="179"/>
      <c r="L42" s="179"/>
      <c r="M42" s="167"/>
      <c r="N42" s="40"/>
      <c r="O42" s="41" t="str">
        <f t="shared" si="4"/>
        <v/>
      </c>
      <c r="P42" s="41" t="str">
        <f t="shared" si="5"/>
        <v/>
      </c>
      <c r="Q42" s="41" t="str">
        <f t="shared" si="6"/>
        <v/>
      </c>
      <c r="R42" s="41" t="str">
        <f t="shared" si="7"/>
        <v/>
      </c>
      <c r="S42" s="41" t="e">
        <f t="shared" si="8"/>
        <v>#N/A</v>
      </c>
      <c r="T42" s="41" t="str">
        <f t="shared" si="9"/>
        <v/>
      </c>
      <c r="U42" s="41" t="str">
        <f t="shared" si="10"/>
        <v/>
      </c>
      <c r="V42" s="41" t="e">
        <f t="shared" si="11"/>
        <v>#N/A</v>
      </c>
      <c r="W42" s="41" t="e">
        <f t="shared" si="12"/>
        <v>#N/A</v>
      </c>
      <c r="X42" s="41" t="e">
        <f t="shared" si="13"/>
        <v>#N/A</v>
      </c>
      <c r="Y42" s="41" t="str">
        <f t="shared" si="14"/>
        <v/>
      </c>
      <c r="Z42" s="41" t="e">
        <f t="shared" si="15"/>
        <v>#N/A</v>
      </c>
      <c r="AA42" s="41" t="e">
        <f t="shared" si="16"/>
        <v>#VALUE!</v>
      </c>
      <c r="AB42" s="41" t="e">
        <f t="shared" si="17"/>
        <v>#N/A</v>
      </c>
      <c r="AC42" s="41" t="str">
        <f t="shared" si="18"/>
        <v/>
      </c>
      <c r="AD42" s="41" t="str">
        <f t="shared" si="19"/>
        <v/>
      </c>
      <c r="AE42" s="41" t="str">
        <f t="shared" si="20"/>
        <v/>
      </c>
      <c r="AF42" s="41" t="str">
        <f t="shared" si="21"/>
        <v/>
      </c>
      <c r="AG42" s="41" t="str">
        <f t="shared" si="22"/>
        <v/>
      </c>
      <c r="AH42" s="41" t="str">
        <f t="shared" si="23"/>
        <v/>
      </c>
      <c r="AI42" s="41" t="e">
        <f>IF('Grid template'!$B$59=FALSE,NA(),IF(OR(ISNUMBER(AC42)=FALSE,ISNUMBER(AD42)=FALSE),NA(),$AW$3*AC42+AD42))</f>
        <v>#N/A</v>
      </c>
      <c r="AJ42" s="41" t="e">
        <f>IF('Grid template'!$B$59=FALSE,NA(),IF(OR(ISNUMBER(AC42)=FALSE,ISNUMBER(AD42)=FALSE),NA(),$AW$2*AC42))</f>
        <v>#N/A</v>
      </c>
      <c r="AK42" s="41" t="e">
        <f>IF('Grid template'!$B$59=FALSE,NA(),IF(OR(ISNUMBER(AF42)=FALSE,ISNUMBER(AG42)=FALSE),NA(),$AW$3*AF42+AG42+1+'Grid template'!$B$17))</f>
        <v>#N/A</v>
      </c>
      <c r="AL42" s="41" t="e">
        <f>IF('Grid template'!$B$59=FALSE,NA(),IF(OR(ISNUMBER(AF42)=FALSE,ISNUMBER(AG42)=FALSE),NA(),$AW$2*AF42))</f>
        <v>#N/A</v>
      </c>
      <c r="AM42" s="41" t="e">
        <f>IF('Grid template'!$B$59=FALSE,NA(),(IF(OR(ISNUMBER(AJ42)=FALSE,ISNUMBER(AI42)=FALSE),NA(),AJ42-$AW$4*AI42)))</f>
        <v>#N/A</v>
      </c>
      <c r="AN42" s="41" t="e">
        <f>IF('Grid template'!$B$59=FALSE,NA(),(IF(OR(ISNUMBER(AK42)=FALSE,ISNUMBER(AL42)=FALSE),NA(),AL42+$AW$4*AK42)))</f>
        <v>#N/A</v>
      </c>
      <c r="AO42" s="41" t="e">
        <f>IF('Grid template'!$B$59=FALSE,NA(),IF(OR(ISNUMBER(AM42)=FALSE,ISNUMBER(AN42)=FALSE),NA(),(AN42-AM42)/(2*$AW$4)))</f>
        <v>#N/A</v>
      </c>
      <c r="AP42" s="41" t="e">
        <f>IF('Grid template'!$B$59=FALSE,NA(),IF(OR(ISNUMBER(AM42)=FALSE,ISNUMBER(AO42)=FALSE),NA(),AO42*$AW$4+AM42))</f>
        <v>#N/A</v>
      </c>
      <c r="AQ42" s="160" t="e">
        <f>IF('Grid template'!$B$59=FALSE,NA(),IF(OR(ISNUMBER(AN42)=FALSE,ISNUMBER(AO42)=FALSE),NA(),AN42-AO42*$AW$4))</f>
        <v>#N/A</v>
      </c>
      <c r="AR42" s="160" t="e">
        <f>IF('Grid template'!$B$59=FALSE,NA(),(IF(OR(ISNUMBER(AO42)=FALSE,ISNUMBER(AP42)=FALSE),NA(),AO42+'Grid template'!$B$17/2)))</f>
        <v>#N/A</v>
      </c>
      <c r="AS42" s="160" t="e">
        <f>IF('Grid template'!$B$59=FALSE,NA(),(IF(OR(ISNUMBER(AO42)=FALSE,ISNUMBER(AP42)=FALSE),NA(),AP42+$AW$2)))</f>
        <v>#N/A</v>
      </c>
      <c r="AT42" s="42"/>
    </row>
    <row r="43" spans="2:46" ht="13.95" customHeight="1" x14ac:dyDescent="0.3">
      <c r="B43" s="62"/>
      <c r="C43" s="110"/>
      <c r="D43" s="179"/>
      <c r="E43" s="179"/>
      <c r="F43" s="179"/>
      <c r="G43" s="179"/>
      <c r="H43" s="179"/>
      <c r="I43" s="179"/>
      <c r="J43" s="179"/>
      <c r="K43" s="179"/>
      <c r="L43" s="179"/>
      <c r="M43" s="167"/>
      <c r="N43" s="40"/>
      <c r="O43" s="41" t="str">
        <f t="shared" si="4"/>
        <v/>
      </c>
      <c r="P43" s="41" t="str">
        <f t="shared" si="5"/>
        <v/>
      </c>
      <c r="Q43" s="41" t="str">
        <f t="shared" si="6"/>
        <v/>
      </c>
      <c r="R43" s="41" t="str">
        <f t="shared" si="7"/>
        <v/>
      </c>
      <c r="S43" s="41" t="e">
        <f t="shared" si="8"/>
        <v>#N/A</v>
      </c>
      <c r="T43" s="41" t="str">
        <f t="shared" si="9"/>
        <v/>
      </c>
      <c r="U43" s="41" t="str">
        <f t="shared" si="10"/>
        <v/>
      </c>
      <c r="V43" s="41" t="e">
        <f t="shared" si="11"/>
        <v>#N/A</v>
      </c>
      <c r="W43" s="41" t="e">
        <f t="shared" si="12"/>
        <v>#N/A</v>
      </c>
      <c r="X43" s="41" t="e">
        <f t="shared" si="13"/>
        <v>#N/A</v>
      </c>
      <c r="Y43" s="41" t="str">
        <f t="shared" si="14"/>
        <v/>
      </c>
      <c r="Z43" s="41" t="e">
        <f t="shared" si="15"/>
        <v>#N/A</v>
      </c>
      <c r="AA43" s="41" t="e">
        <f t="shared" si="16"/>
        <v>#VALUE!</v>
      </c>
      <c r="AB43" s="41" t="e">
        <f t="shared" si="17"/>
        <v>#N/A</v>
      </c>
      <c r="AC43" s="41" t="str">
        <f t="shared" si="18"/>
        <v/>
      </c>
      <c r="AD43" s="41" t="str">
        <f t="shared" si="19"/>
        <v/>
      </c>
      <c r="AE43" s="41" t="str">
        <f t="shared" si="20"/>
        <v/>
      </c>
      <c r="AF43" s="41" t="str">
        <f t="shared" si="21"/>
        <v/>
      </c>
      <c r="AG43" s="41" t="str">
        <f t="shared" si="22"/>
        <v/>
      </c>
      <c r="AH43" s="41" t="str">
        <f t="shared" si="23"/>
        <v/>
      </c>
      <c r="AI43" s="41" t="e">
        <f>IF('Grid template'!$B$59=FALSE,NA(),IF(OR(ISNUMBER(AC43)=FALSE,ISNUMBER(AD43)=FALSE),NA(),$AW$3*AC43+AD43))</f>
        <v>#N/A</v>
      </c>
      <c r="AJ43" s="41" t="e">
        <f>IF('Grid template'!$B$59=FALSE,NA(),IF(OR(ISNUMBER(AC43)=FALSE,ISNUMBER(AD43)=FALSE),NA(),$AW$2*AC43))</f>
        <v>#N/A</v>
      </c>
      <c r="AK43" s="41" t="e">
        <f>IF('Grid template'!$B$59=FALSE,NA(),IF(OR(ISNUMBER(AF43)=FALSE,ISNUMBER(AG43)=FALSE),NA(),$AW$3*AF43+AG43+1+'Grid template'!$B$17))</f>
        <v>#N/A</v>
      </c>
      <c r="AL43" s="41" t="e">
        <f>IF('Grid template'!$B$59=FALSE,NA(),IF(OR(ISNUMBER(AF43)=FALSE,ISNUMBER(AG43)=FALSE),NA(),$AW$2*AF43))</f>
        <v>#N/A</v>
      </c>
      <c r="AM43" s="41" t="e">
        <f>IF('Grid template'!$B$59=FALSE,NA(),(IF(OR(ISNUMBER(AJ43)=FALSE,ISNUMBER(AI43)=FALSE),NA(),AJ43-$AW$4*AI43)))</f>
        <v>#N/A</v>
      </c>
      <c r="AN43" s="41" t="e">
        <f>IF('Grid template'!$B$59=FALSE,NA(),(IF(OR(ISNUMBER(AK43)=FALSE,ISNUMBER(AL43)=FALSE),NA(),AL43+$AW$4*AK43)))</f>
        <v>#N/A</v>
      </c>
      <c r="AO43" s="41" t="e">
        <f>IF('Grid template'!$B$59=FALSE,NA(),IF(OR(ISNUMBER(AM43)=FALSE,ISNUMBER(AN43)=FALSE),NA(),(AN43-AM43)/(2*$AW$4)))</f>
        <v>#N/A</v>
      </c>
      <c r="AP43" s="41" t="e">
        <f>IF('Grid template'!$B$59=FALSE,NA(),IF(OR(ISNUMBER(AM43)=FALSE,ISNUMBER(AO43)=FALSE),NA(),AO43*$AW$4+AM43))</f>
        <v>#N/A</v>
      </c>
      <c r="AQ43" s="160" t="e">
        <f>IF('Grid template'!$B$59=FALSE,NA(),IF(OR(ISNUMBER(AN43)=FALSE,ISNUMBER(AO43)=FALSE),NA(),AN43-AO43*$AW$4))</f>
        <v>#N/A</v>
      </c>
      <c r="AR43" s="160" t="e">
        <f>IF('Grid template'!$B$59=FALSE,NA(),(IF(OR(ISNUMBER(AO43)=FALSE,ISNUMBER(AP43)=FALSE),NA(),AO43+'Grid template'!$B$17/2)))</f>
        <v>#N/A</v>
      </c>
      <c r="AS43" s="160" t="e">
        <f>IF('Grid template'!$B$59=FALSE,NA(),(IF(OR(ISNUMBER(AO43)=FALSE,ISNUMBER(AP43)=FALSE),NA(),AP43+$AW$2)))</f>
        <v>#N/A</v>
      </c>
      <c r="AT43" s="42"/>
    </row>
    <row r="44" spans="2:46" ht="13.95" customHeight="1" x14ac:dyDescent="0.3">
      <c r="B44" s="62"/>
      <c r="C44" s="110"/>
      <c r="D44" s="179"/>
      <c r="E44" s="179"/>
      <c r="F44" s="179"/>
      <c r="G44" s="179"/>
      <c r="H44" s="179"/>
      <c r="I44" s="179"/>
      <c r="J44" s="179"/>
      <c r="K44" s="179"/>
      <c r="L44" s="179"/>
      <c r="M44" s="167"/>
      <c r="N44" s="40"/>
      <c r="O44" s="41" t="str">
        <f t="shared" si="4"/>
        <v/>
      </c>
      <c r="P44" s="41" t="str">
        <f t="shared" si="5"/>
        <v/>
      </c>
      <c r="Q44" s="41" t="str">
        <f t="shared" si="6"/>
        <v/>
      </c>
      <c r="R44" s="41" t="str">
        <f t="shared" si="7"/>
        <v/>
      </c>
      <c r="S44" s="41" t="e">
        <f t="shared" si="8"/>
        <v>#N/A</v>
      </c>
      <c r="T44" s="41" t="str">
        <f t="shared" si="9"/>
        <v/>
      </c>
      <c r="U44" s="41" t="str">
        <f t="shared" si="10"/>
        <v/>
      </c>
      <c r="V44" s="41" t="e">
        <f t="shared" si="11"/>
        <v>#N/A</v>
      </c>
      <c r="W44" s="41" t="e">
        <f t="shared" si="12"/>
        <v>#N/A</v>
      </c>
      <c r="X44" s="41" t="e">
        <f t="shared" si="13"/>
        <v>#N/A</v>
      </c>
      <c r="Y44" s="41" t="str">
        <f t="shared" si="14"/>
        <v/>
      </c>
      <c r="Z44" s="41" t="e">
        <f t="shared" si="15"/>
        <v>#N/A</v>
      </c>
      <c r="AA44" s="41" t="e">
        <f t="shared" si="16"/>
        <v>#VALUE!</v>
      </c>
      <c r="AB44" s="41" t="e">
        <f t="shared" si="17"/>
        <v>#N/A</v>
      </c>
      <c r="AC44" s="41" t="str">
        <f t="shared" si="18"/>
        <v/>
      </c>
      <c r="AD44" s="41" t="str">
        <f t="shared" si="19"/>
        <v/>
      </c>
      <c r="AE44" s="41" t="str">
        <f t="shared" si="20"/>
        <v/>
      </c>
      <c r="AF44" s="41" t="str">
        <f t="shared" si="21"/>
        <v/>
      </c>
      <c r="AG44" s="41" t="str">
        <f t="shared" si="22"/>
        <v/>
      </c>
      <c r="AH44" s="41" t="str">
        <f t="shared" si="23"/>
        <v/>
      </c>
      <c r="AI44" s="41" t="e">
        <f>IF('Grid template'!$B$59=FALSE,NA(),IF(OR(ISNUMBER(AC44)=FALSE,ISNUMBER(AD44)=FALSE),NA(),$AW$3*AC44+AD44))</f>
        <v>#N/A</v>
      </c>
      <c r="AJ44" s="41" t="e">
        <f>IF('Grid template'!$B$59=FALSE,NA(),IF(OR(ISNUMBER(AC44)=FALSE,ISNUMBER(AD44)=FALSE),NA(),$AW$2*AC44))</f>
        <v>#N/A</v>
      </c>
      <c r="AK44" s="41" t="e">
        <f>IF('Grid template'!$B$59=FALSE,NA(),IF(OR(ISNUMBER(AF44)=FALSE,ISNUMBER(AG44)=FALSE),NA(),$AW$3*AF44+AG44+1+'Grid template'!$B$17))</f>
        <v>#N/A</v>
      </c>
      <c r="AL44" s="41" t="e">
        <f>IF('Grid template'!$B$59=FALSE,NA(),IF(OR(ISNUMBER(AF44)=FALSE,ISNUMBER(AG44)=FALSE),NA(),$AW$2*AF44))</f>
        <v>#N/A</v>
      </c>
      <c r="AM44" s="41" t="e">
        <f>IF('Grid template'!$B$59=FALSE,NA(),(IF(OR(ISNUMBER(AJ44)=FALSE,ISNUMBER(AI44)=FALSE),NA(),AJ44-$AW$4*AI44)))</f>
        <v>#N/A</v>
      </c>
      <c r="AN44" s="41" t="e">
        <f>IF('Grid template'!$B$59=FALSE,NA(),(IF(OR(ISNUMBER(AK44)=FALSE,ISNUMBER(AL44)=FALSE),NA(),AL44+$AW$4*AK44)))</f>
        <v>#N/A</v>
      </c>
      <c r="AO44" s="41" t="e">
        <f>IF('Grid template'!$B$59=FALSE,NA(),IF(OR(ISNUMBER(AM44)=FALSE,ISNUMBER(AN44)=FALSE),NA(),(AN44-AM44)/(2*$AW$4)))</f>
        <v>#N/A</v>
      </c>
      <c r="AP44" s="41" t="e">
        <f>IF('Grid template'!$B$59=FALSE,NA(),IF(OR(ISNUMBER(AM44)=FALSE,ISNUMBER(AO44)=FALSE),NA(),AO44*$AW$4+AM44))</f>
        <v>#N/A</v>
      </c>
      <c r="AQ44" s="160" t="e">
        <f>IF('Grid template'!$B$59=FALSE,NA(),IF(OR(ISNUMBER(AN44)=FALSE,ISNUMBER(AO44)=FALSE),NA(),AN44-AO44*$AW$4))</f>
        <v>#N/A</v>
      </c>
      <c r="AR44" s="160" t="e">
        <f>IF('Grid template'!$B$59=FALSE,NA(),(IF(OR(ISNUMBER(AO44)=FALSE,ISNUMBER(AP44)=FALSE),NA(),AO44+'Grid template'!$B$17/2)))</f>
        <v>#N/A</v>
      </c>
      <c r="AS44" s="160" t="e">
        <f>IF('Grid template'!$B$59=FALSE,NA(),(IF(OR(ISNUMBER(AO44)=FALSE,ISNUMBER(AP44)=FALSE),NA(),AP44+$AW$2)))</f>
        <v>#N/A</v>
      </c>
      <c r="AT44" s="42"/>
    </row>
    <row r="45" spans="2:46" ht="13.95" customHeight="1" x14ac:dyDescent="0.3">
      <c r="B45" s="62"/>
      <c r="C45" s="110"/>
      <c r="D45" s="179"/>
      <c r="E45" s="179"/>
      <c r="F45" s="179"/>
      <c r="G45" s="179"/>
      <c r="H45" s="179"/>
      <c r="I45" s="179"/>
      <c r="J45" s="179"/>
      <c r="K45" s="179"/>
      <c r="L45" s="179"/>
      <c r="M45" s="167"/>
      <c r="N45" s="40"/>
      <c r="O45" s="41" t="str">
        <f t="shared" si="4"/>
        <v/>
      </c>
      <c r="P45" s="41" t="str">
        <f t="shared" si="5"/>
        <v/>
      </c>
      <c r="Q45" s="41" t="str">
        <f t="shared" si="6"/>
        <v/>
      </c>
      <c r="R45" s="41" t="str">
        <f t="shared" si="7"/>
        <v/>
      </c>
      <c r="S45" s="41" t="e">
        <f t="shared" si="8"/>
        <v>#N/A</v>
      </c>
      <c r="T45" s="41" t="str">
        <f t="shared" si="9"/>
        <v/>
      </c>
      <c r="U45" s="41" t="str">
        <f t="shared" si="10"/>
        <v/>
      </c>
      <c r="V45" s="41" t="e">
        <f t="shared" si="11"/>
        <v>#N/A</v>
      </c>
      <c r="W45" s="41" t="e">
        <f t="shared" si="12"/>
        <v>#N/A</v>
      </c>
      <c r="X45" s="41" t="e">
        <f t="shared" si="13"/>
        <v>#N/A</v>
      </c>
      <c r="Y45" s="41" t="str">
        <f t="shared" si="14"/>
        <v/>
      </c>
      <c r="Z45" s="41" t="e">
        <f t="shared" si="15"/>
        <v>#N/A</v>
      </c>
      <c r="AA45" s="41" t="e">
        <f t="shared" si="16"/>
        <v>#VALUE!</v>
      </c>
      <c r="AB45" s="41" t="e">
        <f t="shared" si="17"/>
        <v>#N/A</v>
      </c>
      <c r="AC45" s="41" t="str">
        <f t="shared" si="18"/>
        <v/>
      </c>
      <c r="AD45" s="41" t="str">
        <f t="shared" si="19"/>
        <v/>
      </c>
      <c r="AE45" s="41" t="str">
        <f t="shared" si="20"/>
        <v/>
      </c>
      <c r="AF45" s="41" t="str">
        <f t="shared" si="21"/>
        <v/>
      </c>
      <c r="AG45" s="41" t="str">
        <f t="shared" si="22"/>
        <v/>
      </c>
      <c r="AH45" s="41" t="str">
        <f t="shared" si="23"/>
        <v/>
      </c>
      <c r="AI45" s="41" t="e">
        <f>IF('Grid template'!$B$59=FALSE,NA(),IF(OR(ISNUMBER(AC45)=FALSE,ISNUMBER(AD45)=FALSE),NA(),$AW$3*AC45+AD45))</f>
        <v>#N/A</v>
      </c>
      <c r="AJ45" s="41" t="e">
        <f>IF('Grid template'!$B$59=FALSE,NA(),IF(OR(ISNUMBER(AC45)=FALSE,ISNUMBER(AD45)=FALSE),NA(),$AW$2*AC45))</f>
        <v>#N/A</v>
      </c>
      <c r="AK45" s="41" t="e">
        <f>IF('Grid template'!$B$59=FALSE,NA(),IF(OR(ISNUMBER(AF45)=FALSE,ISNUMBER(AG45)=FALSE),NA(),$AW$3*AF45+AG45+1+'Grid template'!$B$17))</f>
        <v>#N/A</v>
      </c>
      <c r="AL45" s="41" t="e">
        <f>IF('Grid template'!$B$59=FALSE,NA(),IF(OR(ISNUMBER(AF45)=FALSE,ISNUMBER(AG45)=FALSE),NA(),$AW$2*AF45))</f>
        <v>#N/A</v>
      </c>
      <c r="AM45" s="41" t="e">
        <f>IF('Grid template'!$B$59=FALSE,NA(),(IF(OR(ISNUMBER(AJ45)=FALSE,ISNUMBER(AI45)=FALSE),NA(),AJ45-$AW$4*AI45)))</f>
        <v>#N/A</v>
      </c>
      <c r="AN45" s="41" t="e">
        <f>IF('Grid template'!$B$59=FALSE,NA(),(IF(OR(ISNUMBER(AK45)=FALSE,ISNUMBER(AL45)=FALSE),NA(),AL45+$AW$4*AK45)))</f>
        <v>#N/A</v>
      </c>
      <c r="AO45" s="41" t="e">
        <f>IF('Grid template'!$B$59=FALSE,NA(),IF(OR(ISNUMBER(AM45)=FALSE,ISNUMBER(AN45)=FALSE),NA(),(AN45-AM45)/(2*$AW$4)))</f>
        <v>#N/A</v>
      </c>
      <c r="AP45" s="41" t="e">
        <f>IF('Grid template'!$B$59=FALSE,NA(),IF(OR(ISNUMBER(AM45)=FALSE,ISNUMBER(AO45)=FALSE),NA(),AO45*$AW$4+AM45))</f>
        <v>#N/A</v>
      </c>
      <c r="AQ45" s="160" t="e">
        <f>IF('Grid template'!$B$59=FALSE,NA(),IF(OR(ISNUMBER(AN45)=FALSE,ISNUMBER(AO45)=FALSE),NA(),AN45-AO45*$AW$4))</f>
        <v>#N/A</v>
      </c>
      <c r="AR45" s="160" t="e">
        <f>IF('Grid template'!$B$59=FALSE,NA(),(IF(OR(ISNUMBER(AO45)=FALSE,ISNUMBER(AP45)=FALSE),NA(),AO45+'Grid template'!$B$17/2)))</f>
        <v>#N/A</v>
      </c>
      <c r="AS45" s="160" t="e">
        <f>IF('Grid template'!$B$59=FALSE,NA(),(IF(OR(ISNUMBER(AO45)=FALSE,ISNUMBER(AP45)=FALSE),NA(),AP45+$AW$2)))</f>
        <v>#N/A</v>
      </c>
      <c r="AT45" s="42"/>
    </row>
    <row r="46" spans="2:46" ht="13.95" customHeight="1" x14ac:dyDescent="0.3">
      <c r="B46" s="62"/>
      <c r="C46" s="110"/>
      <c r="D46" s="179"/>
      <c r="E46" s="179"/>
      <c r="F46" s="179"/>
      <c r="G46" s="179"/>
      <c r="H46" s="179"/>
      <c r="I46" s="179"/>
      <c r="J46" s="179"/>
      <c r="K46" s="179"/>
      <c r="L46" s="179"/>
      <c r="M46" s="167"/>
      <c r="N46" s="40"/>
      <c r="O46" s="41" t="str">
        <f t="shared" si="4"/>
        <v/>
      </c>
      <c r="P46" s="41" t="str">
        <f t="shared" si="5"/>
        <v/>
      </c>
      <c r="Q46" s="41" t="str">
        <f t="shared" si="6"/>
        <v/>
      </c>
      <c r="R46" s="41" t="str">
        <f t="shared" si="7"/>
        <v/>
      </c>
      <c r="S46" s="41" t="e">
        <f t="shared" si="8"/>
        <v>#N/A</v>
      </c>
      <c r="T46" s="41" t="str">
        <f t="shared" si="9"/>
        <v/>
      </c>
      <c r="U46" s="41" t="str">
        <f t="shared" si="10"/>
        <v/>
      </c>
      <c r="V46" s="41" t="e">
        <f t="shared" si="11"/>
        <v>#N/A</v>
      </c>
      <c r="W46" s="41" t="e">
        <f t="shared" si="12"/>
        <v>#N/A</v>
      </c>
      <c r="X46" s="41" t="e">
        <f t="shared" si="13"/>
        <v>#N/A</v>
      </c>
      <c r="Y46" s="41" t="str">
        <f t="shared" si="14"/>
        <v/>
      </c>
      <c r="Z46" s="41" t="e">
        <f t="shared" si="15"/>
        <v>#N/A</v>
      </c>
      <c r="AA46" s="41" t="e">
        <f t="shared" si="16"/>
        <v>#VALUE!</v>
      </c>
      <c r="AB46" s="41" t="e">
        <f t="shared" si="17"/>
        <v>#N/A</v>
      </c>
      <c r="AC46" s="41" t="str">
        <f t="shared" si="18"/>
        <v/>
      </c>
      <c r="AD46" s="41" t="str">
        <f t="shared" si="19"/>
        <v/>
      </c>
      <c r="AE46" s="41" t="str">
        <f t="shared" si="20"/>
        <v/>
      </c>
      <c r="AF46" s="41" t="str">
        <f t="shared" si="21"/>
        <v/>
      </c>
      <c r="AG46" s="41" t="str">
        <f t="shared" si="22"/>
        <v/>
      </c>
      <c r="AH46" s="41" t="str">
        <f t="shared" si="23"/>
        <v/>
      </c>
      <c r="AI46" s="41" t="e">
        <f>IF('Grid template'!$B$59=FALSE,NA(),IF(OR(ISNUMBER(AC46)=FALSE,ISNUMBER(AD46)=FALSE),NA(),$AW$3*AC46+AD46))</f>
        <v>#N/A</v>
      </c>
      <c r="AJ46" s="41" t="e">
        <f>IF('Grid template'!$B$59=FALSE,NA(),IF(OR(ISNUMBER(AC46)=FALSE,ISNUMBER(AD46)=FALSE),NA(),$AW$2*AC46))</f>
        <v>#N/A</v>
      </c>
      <c r="AK46" s="41" t="e">
        <f>IF('Grid template'!$B$59=FALSE,NA(),IF(OR(ISNUMBER(AF46)=FALSE,ISNUMBER(AG46)=FALSE),NA(),$AW$3*AF46+AG46+1+'Grid template'!$B$17))</f>
        <v>#N/A</v>
      </c>
      <c r="AL46" s="41" t="e">
        <f>IF('Grid template'!$B$59=FALSE,NA(),IF(OR(ISNUMBER(AF46)=FALSE,ISNUMBER(AG46)=FALSE),NA(),$AW$2*AF46))</f>
        <v>#N/A</v>
      </c>
      <c r="AM46" s="41" t="e">
        <f>IF('Grid template'!$B$59=FALSE,NA(),(IF(OR(ISNUMBER(AJ46)=FALSE,ISNUMBER(AI46)=FALSE),NA(),AJ46-$AW$4*AI46)))</f>
        <v>#N/A</v>
      </c>
      <c r="AN46" s="41" t="e">
        <f>IF('Grid template'!$B$59=FALSE,NA(),(IF(OR(ISNUMBER(AK46)=FALSE,ISNUMBER(AL46)=FALSE),NA(),AL46+$AW$4*AK46)))</f>
        <v>#N/A</v>
      </c>
      <c r="AO46" s="41" t="e">
        <f>IF('Grid template'!$B$59=FALSE,NA(),IF(OR(ISNUMBER(AM46)=FALSE,ISNUMBER(AN46)=FALSE),NA(),(AN46-AM46)/(2*$AW$4)))</f>
        <v>#N/A</v>
      </c>
      <c r="AP46" s="41" t="e">
        <f>IF('Grid template'!$B$59=FALSE,NA(),IF(OR(ISNUMBER(AM46)=FALSE,ISNUMBER(AO46)=FALSE),NA(),AO46*$AW$4+AM46))</f>
        <v>#N/A</v>
      </c>
      <c r="AQ46" s="160" t="e">
        <f>IF('Grid template'!$B$59=FALSE,NA(),IF(OR(ISNUMBER(AN46)=FALSE,ISNUMBER(AO46)=FALSE),NA(),AN46-AO46*$AW$4))</f>
        <v>#N/A</v>
      </c>
      <c r="AR46" s="160" t="e">
        <f>IF('Grid template'!$B$59=FALSE,NA(),(IF(OR(ISNUMBER(AO46)=FALSE,ISNUMBER(AP46)=FALSE),NA(),AO46+'Grid template'!$B$17/2)))</f>
        <v>#N/A</v>
      </c>
      <c r="AS46" s="160" t="e">
        <f>IF('Grid template'!$B$59=FALSE,NA(),(IF(OR(ISNUMBER(AO46)=FALSE,ISNUMBER(AP46)=FALSE),NA(),AP46+$AW$2)))</f>
        <v>#N/A</v>
      </c>
      <c r="AT46" s="42"/>
    </row>
    <row r="47" spans="2:46" ht="13.95" customHeight="1" x14ac:dyDescent="0.3">
      <c r="B47" s="62"/>
      <c r="C47" s="110"/>
      <c r="D47" s="179"/>
      <c r="E47" s="179"/>
      <c r="F47" s="179"/>
      <c r="G47" s="179"/>
      <c r="H47" s="179"/>
      <c r="I47" s="179"/>
      <c r="J47" s="179"/>
      <c r="K47" s="179"/>
      <c r="L47" s="179"/>
      <c r="M47" s="167"/>
      <c r="N47" s="40"/>
      <c r="O47" s="41" t="str">
        <f t="shared" si="4"/>
        <v/>
      </c>
      <c r="P47" s="41" t="str">
        <f t="shared" si="5"/>
        <v/>
      </c>
      <c r="Q47" s="41" t="str">
        <f t="shared" si="6"/>
        <v/>
      </c>
      <c r="R47" s="41" t="str">
        <f t="shared" si="7"/>
        <v/>
      </c>
      <c r="S47" s="41" t="e">
        <f t="shared" si="8"/>
        <v>#N/A</v>
      </c>
      <c r="T47" s="41" t="str">
        <f t="shared" si="9"/>
        <v/>
      </c>
      <c r="U47" s="41" t="str">
        <f t="shared" si="10"/>
        <v/>
      </c>
      <c r="V47" s="41" t="e">
        <f t="shared" si="11"/>
        <v>#N/A</v>
      </c>
      <c r="W47" s="41" t="e">
        <f t="shared" si="12"/>
        <v>#N/A</v>
      </c>
      <c r="X47" s="41" t="e">
        <f t="shared" si="13"/>
        <v>#N/A</v>
      </c>
      <c r="Y47" s="41" t="str">
        <f t="shared" si="14"/>
        <v/>
      </c>
      <c r="Z47" s="41" t="e">
        <f t="shared" si="15"/>
        <v>#N/A</v>
      </c>
      <c r="AA47" s="41" t="e">
        <f t="shared" si="16"/>
        <v>#VALUE!</v>
      </c>
      <c r="AB47" s="41" t="e">
        <f t="shared" si="17"/>
        <v>#N/A</v>
      </c>
      <c r="AC47" s="41" t="str">
        <f t="shared" si="18"/>
        <v/>
      </c>
      <c r="AD47" s="41" t="str">
        <f t="shared" si="19"/>
        <v/>
      </c>
      <c r="AE47" s="41" t="str">
        <f t="shared" si="20"/>
        <v/>
      </c>
      <c r="AF47" s="41" t="str">
        <f t="shared" si="21"/>
        <v/>
      </c>
      <c r="AG47" s="41" t="str">
        <f t="shared" si="22"/>
        <v/>
      </c>
      <c r="AH47" s="41" t="str">
        <f t="shared" si="23"/>
        <v/>
      </c>
      <c r="AI47" s="41" t="e">
        <f>IF('Grid template'!$B$59=FALSE,NA(),IF(OR(ISNUMBER(AC47)=FALSE,ISNUMBER(AD47)=FALSE),NA(),$AW$3*AC47+AD47))</f>
        <v>#N/A</v>
      </c>
      <c r="AJ47" s="41" t="e">
        <f>IF('Grid template'!$B$59=FALSE,NA(),IF(OR(ISNUMBER(AC47)=FALSE,ISNUMBER(AD47)=FALSE),NA(),$AW$2*AC47))</f>
        <v>#N/A</v>
      </c>
      <c r="AK47" s="41" t="e">
        <f>IF('Grid template'!$B$59=FALSE,NA(),IF(OR(ISNUMBER(AF47)=FALSE,ISNUMBER(AG47)=FALSE),NA(),$AW$3*AF47+AG47+1+'Grid template'!$B$17))</f>
        <v>#N/A</v>
      </c>
      <c r="AL47" s="41" t="e">
        <f>IF('Grid template'!$B$59=FALSE,NA(),IF(OR(ISNUMBER(AF47)=FALSE,ISNUMBER(AG47)=FALSE),NA(),$AW$2*AF47))</f>
        <v>#N/A</v>
      </c>
      <c r="AM47" s="41" t="e">
        <f>IF('Grid template'!$B$59=FALSE,NA(),(IF(OR(ISNUMBER(AJ47)=FALSE,ISNUMBER(AI47)=FALSE),NA(),AJ47-$AW$4*AI47)))</f>
        <v>#N/A</v>
      </c>
      <c r="AN47" s="41" t="e">
        <f>IF('Grid template'!$B$59=FALSE,NA(),(IF(OR(ISNUMBER(AK47)=FALSE,ISNUMBER(AL47)=FALSE),NA(),AL47+$AW$4*AK47)))</f>
        <v>#N/A</v>
      </c>
      <c r="AO47" s="41" t="e">
        <f>IF('Grid template'!$B$59=FALSE,NA(),IF(OR(ISNUMBER(AM47)=FALSE,ISNUMBER(AN47)=FALSE),NA(),(AN47-AM47)/(2*$AW$4)))</f>
        <v>#N/A</v>
      </c>
      <c r="AP47" s="41" t="e">
        <f>IF('Grid template'!$B$59=FALSE,NA(),IF(OR(ISNUMBER(AM47)=FALSE,ISNUMBER(AO47)=FALSE),NA(),AO47*$AW$4+AM47))</f>
        <v>#N/A</v>
      </c>
      <c r="AQ47" s="160" t="e">
        <f>IF('Grid template'!$B$59=FALSE,NA(),IF(OR(ISNUMBER(AN47)=FALSE,ISNUMBER(AO47)=FALSE),NA(),AN47-AO47*$AW$4))</f>
        <v>#N/A</v>
      </c>
      <c r="AR47" s="160" t="e">
        <f>IF('Grid template'!$B$59=FALSE,NA(),(IF(OR(ISNUMBER(AO47)=FALSE,ISNUMBER(AP47)=FALSE),NA(),AO47+'Grid template'!$B$17/2)))</f>
        <v>#N/A</v>
      </c>
      <c r="AS47" s="160" t="e">
        <f>IF('Grid template'!$B$59=FALSE,NA(),(IF(OR(ISNUMBER(AO47)=FALSE,ISNUMBER(AP47)=FALSE),NA(),AP47+$AW$2)))</f>
        <v>#N/A</v>
      </c>
      <c r="AT47" s="42"/>
    </row>
    <row r="48" spans="2:46" ht="13.95" customHeight="1" x14ac:dyDescent="0.3">
      <c r="B48" s="62"/>
      <c r="C48" s="34"/>
      <c r="D48" s="179"/>
      <c r="E48" s="179"/>
      <c r="F48" s="179"/>
      <c r="G48" s="179"/>
      <c r="H48" s="179"/>
      <c r="I48" s="179"/>
      <c r="J48" s="179"/>
      <c r="K48" s="179"/>
      <c r="L48" s="179"/>
      <c r="M48" s="167"/>
      <c r="N48" s="40"/>
      <c r="O48" s="41" t="str">
        <f t="shared" si="4"/>
        <v/>
      </c>
      <c r="P48" s="41" t="str">
        <f t="shared" si="5"/>
        <v/>
      </c>
      <c r="Q48" s="41" t="str">
        <f t="shared" si="6"/>
        <v/>
      </c>
      <c r="R48" s="41" t="str">
        <f t="shared" si="7"/>
        <v/>
      </c>
      <c r="S48" s="41" t="e">
        <f t="shared" si="8"/>
        <v>#N/A</v>
      </c>
      <c r="T48" s="41" t="str">
        <f t="shared" si="9"/>
        <v/>
      </c>
      <c r="U48" s="41" t="str">
        <f t="shared" si="10"/>
        <v/>
      </c>
      <c r="V48" s="41" t="e">
        <f t="shared" si="11"/>
        <v>#N/A</v>
      </c>
      <c r="W48" s="41" t="e">
        <f t="shared" si="12"/>
        <v>#N/A</v>
      </c>
      <c r="X48" s="41" t="e">
        <f t="shared" si="13"/>
        <v>#N/A</v>
      </c>
      <c r="Y48" s="41" t="str">
        <f t="shared" si="14"/>
        <v/>
      </c>
      <c r="Z48" s="41" t="e">
        <f t="shared" si="15"/>
        <v>#N/A</v>
      </c>
      <c r="AA48" s="41" t="e">
        <f t="shared" si="16"/>
        <v>#VALUE!</v>
      </c>
      <c r="AB48" s="41" t="e">
        <f t="shared" si="17"/>
        <v>#N/A</v>
      </c>
      <c r="AC48" s="41" t="str">
        <f t="shared" si="18"/>
        <v/>
      </c>
      <c r="AD48" s="41" t="str">
        <f t="shared" si="19"/>
        <v/>
      </c>
      <c r="AE48" s="41" t="str">
        <f t="shared" si="20"/>
        <v/>
      </c>
      <c r="AF48" s="41" t="str">
        <f t="shared" si="21"/>
        <v/>
      </c>
      <c r="AG48" s="41" t="str">
        <f t="shared" si="22"/>
        <v/>
      </c>
      <c r="AH48" s="41" t="str">
        <f t="shared" si="23"/>
        <v/>
      </c>
      <c r="AI48" s="41" t="e">
        <f>IF('Grid template'!$B$59=FALSE,NA(),IF(OR(ISNUMBER(AC48)=FALSE,ISNUMBER(AD48)=FALSE),NA(),$AW$3*AC48+AD48))</f>
        <v>#N/A</v>
      </c>
      <c r="AJ48" s="41" t="e">
        <f>IF('Grid template'!$B$59=FALSE,NA(),IF(OR(ISNUMBER(AC48)=FALSE,ISNUMBER(AD48)=FALSE),NA(),$AW$2*AC48))</f>
        <v>#N/A</v>
      </c>
      <c r="AK48" s="41" t="e">
        <f>IF('Grid template'!$B$59=FALSE,NA(),IF(OR(ISNUMBER(AF48)=FALSE,ISNUMBER(AG48)=FALSE),NA(),$AW$3*AF48+AG48+1+'Grid template'!$B$17))</f>
        <v>#N/A</v>
      </c>
      <c r="AL48" s="41" t="e">
        <f>IF('Grid template'!$B$59=FALSE,NA(),IF(OR(ISNUMBER(AF48)=FALSE,ISNUMBER(AG48)=FALSE),NA(),$AW$2*AF48))</f>
        <v>#N/A</v>
      </c>
      <c r="AM48" s="41" t="e">
        <f>IF('Grid template'!$B$59=FALSE,NA(),(IF(OR(ISNUMBER(AJ48)=FALSE,ISNUMBER(AI48)=FALSE),NA(),AJ48-$AW$4*AI48)))</f>
        <v>#N/A</v>
      </c>
      <c r="AN48" s="41" t="e">
        <f>IF('Grid template'!$B$59=FALSE,NA(),(IF(OR(ISNUMBER(AK48)=FALSE,ISNUMBER(AL48)=FALSE),NA(),AL48+$AW$4*AK48)))</f>
        <v>#N/A</v>
      </c>
      <c r="AO48" s="41" t="e">
        <f>IF('Grid template'!$B$59=FALSE,NA(),IF(OR(ISNUMBER(AM48)=FALSE,ISNUMBER(AN48)=FALSE),NA(),(AN48-AM48)/(2*$AW$4)))</f>
        <v>#N/A</v>
      </c>
      <c r="AP48" s="41" t="e">
        <f>IF('Grid template'!$B$59=FALSE,NA(),IF(OR(ISNUMBER(AM48)=FALSE,ISNUMBER(AO48)=FALSE),NA(),AO48*$AW$4+AM48))</f>
        <v>#N/A</v>
      </c>
      <c r="AQ48" s="160" t="e">
        <f>IF('Grid template'!$B$59=FALSE,NA(),IF(OR(ISNUMBER(AN48)=FALSE,ISNUMBER(AO48)=FALSE),NA(),AN48-AO48*$AW$4))</f>
        <v>#N/A</v>
      </c>
      <c r="AR48" s="160" t="e">
        <f>IF('Grid template'!$B$59=FALSE,NA(),(IF(OR(ISNUMBER(AO48)=FALSE,ISNUMBER(AP48)=FALSE),NA(),AO48+'Grid template'!$B$17/2)))</f>
        <v>#N/A</v>
      </c>
      <c r="AS48" s="160" t="e">
        <f>IF('Grid template'!$B$59=FALSE,NA(),(IF(OR(ISNUMBER(AO48)=FALSE,ISNUMBER(AP48)=FALSE),NA(),AP48+$AW$2)))</f>
        <v>#N/A</v>
      </c>
      <c r="AT48" s="42"/>
    </row>
    <row r="49" spans="1:46" ht="13.95" customHeight="1" x14ac:dyDescent="0.3">
      <c r="B49" s="62"/>
      <c r="C49" s="34"/>
      <c r="D49" s="179"/>
      <c r="E49" s="179"/>
      <c r="F49" s="179"/>
      <c r="G49" s="179"/>
      <c r="H49" s="179"/>
      <c r="I49" s="179"/>
      <c r="J49" s="179"/>
      <c r="K49" s="179"/>
      <c r="L49" s="179"/>
      <c r="M49" s="167"/>
      <c r="N49" s="40"/>
      <c r="O49" s="41" t="str">
        <f t="shared" si="4"/>
        <v/>
      </c>
      <c r="P49" s="41" t="str">
        <f t="shared" si="5"/>
        <v/>
      </c>
      <c r="Q49" s="41" t="str">
        <f t="shared" si="6"/>
        <v/>
      </c>
      <c r="R49" s="41" t="str">
        <f t="shared" si="7"/>
        <v/>
      </c>
      <c r="S49" s="41" t="e">
        <f t="shared" si="8"/>
        <v>#N/A</v>
      </c>
      <c r="T49" s="41" t="str">
        <f t="shared" si="9"/>
        <v/>
      </c>
      <c r="U49" s="41" t="str">
        <f t="shared" si="10"/>
        <v/>
      </c>
      <c r="V49" s="41" t="e">
        <f t="shared" si="11"/>
        <v>#N/A</v>
      </c>
      <c r="W49" s="41" t="e">
        <f t="shared" si="12"/>
        <v>#N/A</v>
      </c>
      <c r="X49" s="41" t="e">
        <f t="shared" si="13"/>
        <v>#N/A</v>
      </c>
      <c r="Y49" s="41" t="str">
        <f t="shared" si="14"/>
        <v/>
      </c>
      <c r="Z49" s="41" t="e">
        <f t="shared" si="15"/>
        <v>#N/A</v>
      </c>
      <c r="AA49" s="41" t="e">
        <f t="shared" si="16"/>
        <v>#VALUE!</v>
      </c>
      <c r="AB49" s="41" t="e">
        <f t="shared" si="17"/>
        <v>#N/A</v>
      </c>
      <c r="AC49" s="41" t="str">
        <f t="shared" si="18"/>
        <v/>
      </c>
      <c r="AD49" s="41" t="str">
        <f t="shared" si="19"/>
        <v/>
      </c>
      <c r="AE49" s="41" t="str">
        <f t="shared" si="20"/>
        <v/>
      </c>
      <c r="AF49" s="41" t="str">
        <f t="shared" si="21"/>
        <v/>
      </c>
      <c r="AG49" s="41" t="str">
        <f t="shared" si="22"/>
        <v/>
      </c>
      <c r="AH49" s="41" t="str">
        <f t="shared" si="23"/>
        <v/>
      </c>
      <c r="AI49" s="41" t="e">
        <f>IF('Grid template'!$B$59=FALSE,NA(),IF(OR(ISNUMBER(AC49)=FALSE,ISNUMBER(AD49)=FALSE),NA(),$AW$3*AC49+AD49))</f>
        <v>#N/A</v>
      </c>
      <c r="AJ49" s="41" t="e">
        <f>IF('Grid template'!$B$59=FALSE,NA(),IF(OR(ISNUMBER(AC49)=FALSE,ISNUMBER(AD49)=FALSE),NA(),$AW$2*AC49))</f>
        <v>#N/A</v>
      </c>
      <c r="AK49" s="41" t="e">
        <f>IF('Grid template'!$B$59=FALSE,NA(),IF(OR(ISNUMBER(AF49)=FALSE,ISNUMBER(AG49)=FALSE),NA(),$AW$3*AF49+AG49+1+'Grid template'!$B$17))</f>
        <v>#N/A</v>
      </c>
      <c r="AL49" s="41" t="e">
        <f>IF('Grid template'!$B$59=FALSE,NA(),IF(OR(ISNUMBER(AF49)=FALSE,ISNUMBER(AG49)=FALSE),NA(),$AW$2*AF49))</f>
        <v>#N/A</v>
      </c>
      <c r="AM49" s="41" t="e">
        <f>IF('Grid template'!$B$59=FALSE,NA(),(IF(OR(ISNUMBER(AJ49)=FALSE,ISNUMBER(AI49)=FALSE),NA(),AJ49-$AW$4*AI49)))</f>
        <v>#N/A</v>
      </c>
      <c r="AN49" s="41" t="e">
        <f>IF('Grid template'!$B$59=FALSE,NA(),(IF(OR(ISNUMBER(AK49)=FALSE,ISNUMBER(AL49)=FALSE),NA(),AL49+$AW$4*AK49)))</f>
        <v>#N/A</v>
      </c>
      <c r="AO49" s="41" t="e">
        <f>IF('Grid template'!$B$59=FALSE,NA(),IF(OR(ISNUMBER(AM49)=FALSE,ISNUMBER(AN49)=FALSE),NA(),(AN49-AM49)/(2*$AW$4)))</f>
        <v>#N/A</v>
      </c>
      <c r="AP49" s="41" t="e">
        <f>IF('Grid template'!$B$59=FALSE,NA(),IF(OR(ISNUMBER(AM49)=FALSE,ISNUMBER(AO49)=FALSE),NA(),AO49*$AW$4+AM49))</f>
        <v>#N/A</v>
      </c>
      <c r="AQ49" s="160" t="e">
        <f>IF('Grid template'!$B$59=FALSE,NA(),IF(OR(ISNUMBER(AN49)=FALSE,ISNUMBER(AO49)=FALSE),NA(),AN49-AO49*$AW$4))</f>
        <v>#N/A</v>
      </c>
      <c r="AR49" s="160" t="e">
        <f>IF('Grid template'!$B$59=FALSE,NA(),(IF(OR(ISNUMBER(AO49)=FALSE,ISNUMBER(AP49)=FALSE),NA(),AO49+'Grid template'!$B$17/2)))</f>
        <v>#N/A</v>
      </c>
      <c r="AS49" s="160" t="e">
        <f>IF('Grid template'!$B$59=FALSE,NA(),(IF(OR(ISNUMBER(AO49)=FALSE,ISNUMBER(AP49)=FALSE),NA(),AP49+$AW$2)))</f>
        <v>#N/A</v>
      </c>
      <c r="AT49" s="42"/>
    </row>
    <row r="50" spans="1:46" ht="13.95" customHeight="1" x14ac:dyDescent="0.3">
      <c r="B50" s="62"/>
      <c r="C50" s="34"/>
      <c r="D50" s="179"/>
      <c r="E50" s="179"/>
      <c r="F50" s="179"/>
      <c r="G50" s="179"/>
      <c r="H50" s="179"/>
      <c r="I50" s="179"/>
      <c r="J50" s="179"/>
      <c r="K50" s="179"/>
      <c r="L50" s="179"/>
      <c r="M50" s="167"/>
      <c r="N50" s="40"/>
      <c r="O50" s="41" t="str">
        <f t="shared" si="4"/>
        <v/>
      </c>
      <c r="P50" s="41" t="str">
        <f t="shared" si="5"/>
        <v/>
      </c>
      <c r="Q50" s="41" t="str">
        <f t="shared" si="6"/>
        <v/>
      </c>
      <c r="R50" s="41" t="str">
        <f t="shared" si="7"/>
        <v/>
      </c>
      <c r="S50" s="41" t="e">
        <f t="shared" si="8"/>
        <v>#N/A</v>
      </c>
      <c r="T50" s="41" t="str">
        <f t="shared" si="9"/>
        <v/>
      </c>
      <c r="U50" s="41" t="str">
        <f t="shared" si="10"/>
        <v/>
      </c>
      <c r="V50" s="41" t="e">
        <f t="shared" si="11"/>
        <v>#N/A</v>
      </c>
      <c r="W50" s="41" t="e">
        <f t="shared" si="12"/>
        <v>#N/A</v>
      </c>
      <c r="X50" s="41" t="e">
        <f t="shared" si="13"/>
        <v>#N/A</v>
      </c>
      <c r="Y50" s="41" t="str">
        <f t="shared" si="14"/>
        <v/>
      </c>
      <c r="Z50" s="41" t="e">
        <f t="shared" si="15"/>
        <v>#N/A</v>
      </c>
      <c r="AA50" s="41" t="e">
        <f t="shared" si="16"/>
        <v>#VALUE!</v>
      </c>
      <c r="AB50" s="41" t="e">
        <f t="shared" si="17"/>
        <v>#N/A</v>
      </c>
      <c r="AC50" s="41" t="str">
        <f t="shared" si="18"/>
        <v/>
      </c>
      <c r="AD50" s="41" t="str">
        <f t="shared" si="19"/>
        <v/>
      </c>
      <c r="AE50" s="41" t="str">
        <f t="shared" si="20"/>
        <v/>
      </c>
      <c r="AF50" s="41" t="str">
        <f t="shared" si="21"/>
        <v/>
      </c>
      <c r="AG50" s="41" t="str">
        <f t="shared" si="22"/>
        <v/>
      </c>
      <c r="AH50" s="41" t="str">
        <f t="shared" si="23"/>
        <v/>
      </c>
      <c r="AI50" s="41" t="e">
        <f>IF('Grid template'!$B$59=FALSE,NA(),IF(OR(ISNUMBER(AC50)=FALSE,ISNUMBER(AD50)=FALSE),NA(),$AW$3*AC50+AD50))</f>
        <v>#N/A</v>
      </c>
      <c r="AJ50" s="41" t="e">
        <f>IF('Grid template'!$B$59=FALSE,NA(),IF(OR(ISNUMBER(AC50)=FALSE,ISNUMBER(AD50)=FALSE),NA(),$AW$2*AC50))</f>
        <v>#N/A</v>
      </c>
      <c r="AK50" s="41" t="e">
        <f>IF('Grid template'!$B$59=FALSE,NA(),IF(OR(ISNUMBER(AF50)=FALSE,ISNUMBER(AG50)=FALSE),NA(),$AW$3*AF50+AG50+1+'Grid template'!$B$17))</f>
        <v>#N/A</v>
      </c>
      <c r="AL50" s="41" t="e">
        <f>IF('Grid template'!$B$59=FALSE,NA(),IF(OR(ISNUMBER(AF50)=FALSE,ISNUMBER(AG50)=FALSE),NA(),$AW$2*AF50))</f>
        <v>#N/A</v>
      </c>
      <c r="AM50" s="41" t="e">
        <f>IF('Grid template'!$B$59=FALSE,NA(),(IF(OR(ISNUMBER(AJ50)=FALSE,ISNUMBER(AI50)=FALSE),NA(),AJ50-$AW$4*AI50)))</f>
        <v>#N/A</v>
      </c>
      <c r="AN50" s="41" t="e">
        <f>IF('Grid template'!$B$59=FALSE,NA(),(IF(OR(ISNUMBER(AK50)=FALSE,ISNUMBER(AL50)=FALSE),NA(),AL50+$AW$4*AK50)))</f>
        <v>#N/A</v>
      </c>
      <c r="AO50" s="41" t="e">
        <f>IF('Grid template'!$B$59=FALSE,NA(),IF(OR(ISNUMBER(AM50)=FALSE,ISNUMBER(AN50)=FALSE),NA(),(AN50-AM50)/(2*$AW$4)))</f>
        <v>#N/A</v>
      </c>
      <c r="AP50" s="41" t="e">
        <f>IF('Grid template'!$B$59=FALSE,NA(),IF(OR(ISNUMBER(AM50)=FALSE,ISNUMBER(AO50)=FALSE),NA(),AO50*$AW$4+AM50))</f>
        <v>#N/A</v>
      </c>
      <c r="AQ50" s="160" t="e">
        <f>IF('Grid template'!$B$59=FALSE,NA(),IF(OR(ISNUMBER(AN50)=FALSE,ISNUMBER(AO50)=FALSE),NA(),AN50-AO50*$AW$4))</f>
        <v>#N/A</v>
      </c>
      <c r="AR50" s="160" t="e">
        <f>IF('Grid template'!$B$59=FALSE,NA(),(IF(OR(ISNUMBER(AO50)=FALSE,ISNUMBER(AP50)=FALSE),NA(),AO50+'Grid template'!$B$17/2)))</f>
        <v>#N/A</v>
      </c>
      <c r="AS50" s="160" t="e">
        <f>IF('Grid template'!$B$59=FALSE,NA(),(IF(OR(ISNUMBER(AO50)=FALSE,ISNUMBER(AP50)=FALSE),NA(),AP50+$AW$2)))</f>
        <v>#N/A</v>
      </c>
      <c r="AT50" s="42"/>
    </row>
    <row r="51" spans="1:46" ht="13.95" customHeight="1" x14ac:dyDescent="0.3">
      <c r="B51" s="62"/>
      <c r="C51" s="110"/>
      <c r="D51" s="179"/>
      <c r="E51" s="179"/>
      <c r="F51" s="179"/>
      <c r="G51" s="179"/>
      <c r="H51" s="179"/>
      <c r="I51" s="179"/>
      <c r="J51" s="179"/>
      <c r="K51" s="179"/>
      <c r="L51" s="179"/>
      <c r="M51" s="167"/>
      <c r="N51" s="40"/>
      <c r="O51" s="41" t="str">
        <f t="shared" si="4"/>
        <v/>
      </c>
      <c r="P51" s="41" t="str">
        <f t="shared" si="5"/>
        <v/>
      </c>
      <c r="Q51" s="41" t="str">
        <f t="shared" si="6"/>
        <v/>
      </c>
      <c r="R51" s="41" t="str">
        <f t="shared" si="7"/>
        <v/>
      </c>
      <c r="S51" s="41" t="e">
        <f t="shared" si="8"/>
        <v>#N/A</v>
      </c>
      <c r="T51" s="41" t="str">
        <f t="shared" si="9"/>
        <v/>
      </c>
      <c r="U51" s="41" t="str">
        <f t="shared" si="10"/>
        <v/>
      </c>
      <c r="V51" s="41" t="e">
        <f t="shared" si="11"/>
        <v>#N/A</v>
      </c>
      <c r="W51" s="41" t="e">
        <f t="shared" si="12"/>
        <v>#N/A</v>
      </c>
      <c r="X51" s="41" t="e">
        <f t="shared" si="13"/>
        <v>#N/A</v>
      </c>
      <c r="Y51" s="41" t="str">
        <f t="shared" si="14"/>
        <v/>
      </c>
      <c r="Z51" s="41" t="e">
        <f t="shared" si="15"/>
        <v>#N/A</v>
      </c>
      <c r="AA51" s="41" t="e">
        <f t="shared" si="16"/>
        <v>#VALUE!</v>
      </c>
      <c r="AB51" s="41" t="e">
        <f t="shared" si="17"/>
        <v>#N/A</v>
      </c>
      <c r="AC51" s="41" t="str">
        <f t="shared" si="18"/>
        <v/>
      </c>
      <c r="AD51" s="41" t="str">
        <f t="shared" si="19"/>
        <v/>
      </c>
      <c r="AE51" s="41" t="str">
        <f t="shared" si="20"/>
        <v/>
      </c>
      <c r="AF51" s="41" t="str">
        <f t="shared" si="21"/>
        <v/>
      </c>
      <c r="AG51" s="41" t="str">
        <f t="shared" si="22"/>
        <v/>
      </c>
      <c r="AH51" s="41" t="str">
        <f t="shared" si="23"/>
        <v/>
      </c>
      <c r="AI51" s="41" t="e">
        <f>IF('Grid template'!$B$59=FALSE,NA(),IF(OR(ISNUMBER(AC51)=FALSE,ISNUMBER(AD51)=FALSE),NA(),$AW$3*AC51+AD51))</f>
        <v>#N/A</v>
      </c>
      <c r="AJ51" s="41" t="e">
        <f>IF('Grid template'!$B$59=FALSE,NA(),IF(OR(ISNUMBER(AC51)=FALSE,ISNUMBER(AD51)=FALSE),NA(),$AW$2*AC51))</f>
        <v>#N/A</v>
      </c>
      <c r="AK51" s="41" t="e">
        <f>IF('Grid template'!$B$59=FALSE,NA(),IF(OR(ISNUMBER(AF51)=FALSE,ISNUMBER(AG51)=FALSE),NA(),$AW$3*AF51+AG51+1+'Grid template'!$B$17))</f>
        <v>#N/A</v>
      </c>
      <c r="AL51" s="41" t="e">
        <f>IF('Grid template'!$B$59=FALSE,NA(),IF(OR(ISNUMBER(AF51)=FALSE,ISNUMBER(AG51)=FALSE),NA(),$AW$2*AF51))</f>
        <v>#N/A</v>
      </c>
      <c r="AM51" s="41" t="e">
        <f>IF('Grid template'!$B$59=FALSE,NA(),(IF(OR(ISNUMBER(AJ51)=FALSE,ISNUMBER(AI51)=FALSE),NA(),AJ51-$AW$4*AI51)))</f>
        <v>#N/A</v>
      </c>
      <c r="AN51" s="41" t="e">
        <f>IF('Grid template'!$B$59=FALSE,NA(),(IF(OR(ISNUMBER(AK51)=FALSE,ISNUMBER(AL51)=FALSE),NA(),AL51+$AW$4*AK51)))</f>
        <v>#N/A</v>
      </c>
      <c r="AO51" s="41" t="e">
        <f>IF('Grid template'!$B$59=FALSE,NA(),IF(OR(ISNUMBER(AM51)=FALSE,ISNUMBER(AN51)=FALSE),NA(),(AN51-AM51)/(2*$AW$4)))</f>
        <v>#N/A</v>
      </c>
      <c r="AP51" s="41" t="e">
        <f>IF('Grid template'!$B$59=FALSE,NA(),IF(OR(ISNUMBER(AM51)=FALSE,ISNUMBER(AO51)=FALSE),NA(),AO51*$AW$4+AM51))</f>
        <v>#N/A</v>
      </c>
      <c r="AQ51" s="160" t="e">
        <f>IF('Grid template'!$B$59=FALSE,NA(),IF(OR(ISNUMBER(AN51)=FALSE,ISNUMBER(AO51)=FALSE),NA(),AN51-AO51*$AW$4))</f>
        <v>#N/A</v>
      </c>
      <c r="AR51" s="160" t="e">
        <f>IF('Grid template'!$B$59=FALSE,NA(),(IF(OR(ISNUMBER(AO51)=FALSE,ISNUMBER(AP51)=FALSE),NA(),AO51+'Grid template'!$B$17/2)))</f>
        <v>#N/A</v>
      </c>
      <c r="AS51" s="160" t="e">
        <f>IF('Grid template'!$B$59=FALSE,NA(),(IF(OR(ISNUMBER(AO51)=FALSE,ISNUMBER(AP51)=FALSE),NA(),AP51+$AW$2)))</f>
        <v>#N/A</v>
      </c>
      <c r="AT51" s="42"/>
    </row>
    <row r="52" spans="1:46" ht="13.95" customHeight="1" x14ac:dyDescent="0.3">
      <c r="B52" s="35" t="s">
        <v>151</v>
      </c>
      <c r="C52" s="26"/>
      <c r="D52" s="180"/>
      <c r="E52" s="180"/>
      <c r="F52" s="180"/>
      <c r="G52" s="180"/>
      <c r="H52" s="180"/>
      <c r="I52" s="180"/>
      <c r="J52" s="180"/>
      <c r="K52" s="180"/>
      <c r="L52" s="180"/>
      <c r="M52" s="167"/>
      <c r="N52" s="43"/>
      <c r="O52" s="44" t="str">
        <f t="shared" si="4"/>
        <v/>
      </c>
      <c r="P52" s="44" t="str">
        <f t="shared" si="5"/>
        <v/>
      </c>
      <c r="Q52" s="44" t="str">
        <f t="shared" si="6"/>
        <v/>
      </c>
      <c r="R52" s="44" t="str">
        <f t="shared" si="7"/>
        <v/>
      </c>
      <c r="S52" s="44" t="e">
        <f t="shared" si="8"/>
        <v>#N/A</v>
      </c>
      <c r="T52" s="44" t="str">
        <f t="shared" si="9"/>
        <v/>
      </c>
      <c r="U52" s="44" t="str">
        <f t="shared" si="10"/>
        <v/>
      </c>
      <c r="V52" s="44" t="e">
        <f t="shared" si="11"/>
        <v>#N/A</v>
      </c>
      <c r="W52" s="44" t="e">
        <f t="shared" si="12"/>
        <v>#N/A</v>
      </c>
      <c r="X52" s="44" t="e">
        <f t="shared" si="13"/>
        <v>#N/A</v>
      </c>
      <c r="Y52" s="44" t="str">
        <f t="shared" si="14"/>
        <v/>
      </c>
      <c r="Z52" s="44" t="e">
        <f t="shared" si="15"/>
        <v>#N/A</v>
      </c>
      <c r="AA52" s="44" t="e">
        <f t="shared" si="16"/>
        <v>#VALUE!</v>
      </c>
      <c r="AB52" s="44" t="e">
        <f t="shared" si="17"/>
        <v>#N/A</v>
      </c>
      <c r="AC52" s="44" t="str">
        <f t="shared" si="18"/>
        <v/>
      </c>
      <c r="AD52" s="44" t="str">
        <f t="shared" si="19"/>
        <v/>
      </c>
      <c r="AE52" s="44" t="str">
        <f t="shared" si="20"/>
        <v/>
      </c>
      <c r="AF52" s="44" t="str">
        <f t="shared" si="21"/>
        <v/>
      </c>
      <c r="AG52" s="44" t="str">
        <f t="shared" si="22"/>
        <v/>
      </c>
      <c r="AH52" s="44" t="str">
        <f t="shared" si="23"/>
        <v/>
      </c>
      <c r="AI52" s="44" t="e">
        <f>IF('Grid template'!$B$60=FALSE,NA(),IF(OR(ISNUMBER(AC52)=FALSE,ISNUMBER(AD52)=FALSE),NA(),$AW$3*AC52+AD52))</f>
        <v>#N/A</v>
      </c>
      <c r="AJ52" s="44" t="e">
        <f>IF('Grid template'!$B$60=FALSE,NA(),IF(OR(ISNUMBER(AC52)=FALSE,ISNUMBER(AD52)=FALSE),NA(),$AW$2*AC52))</f>
        <v>#N/A</v>
      </c>
      <c r="AK52" s="44" t="e">
        <f>IF('Grid template'!$B$60=FALSE,NA(),IF(OR(ISNUMBER(AF52)=FALSE,ISNUMBER(AG52)=FALSE),NA(),$AW$3*AF52+AG52+1+'Grid template'!$B$17))</f>
        <v>#N/A</v>
      </c>
      <c r="AL52" s="44" t="e">
        <f>IF('Grid template'!$B$60=FALSE,NA(),IF(OR(ISNUMBER(AF52)=FALSE,ISNUMBER(AG52)=FALSE),NA(),$AW$2*AF52))</f>
        <v>#N/A</v>
      </c>
      <c r="AM52" s="44" t="e">
        <f>IF('Grid template'!$B$60=FALSE,NA(),(IF(OR(ISNUMBER(AJ52)=FALSE,ISNUMBER(AI52)=FALSE),NA(),AJ52-$AW$4*AI52)))</f>
        <v>#N/A</v>
      </c>
      <c r="AN52" s="44" t="e">
        <f>IF('Grid template'!$B$60=FALSE,NA(),(IF(OR(ISNUMBER(AK52)=FALSE,ISNUMBER(AL52)=FALSE),NA(),AL52+$AW$4*AK52)))</f>
        <v>#N/A</v>
      </c>
      <c r="AO52" s="44" t="e">
        <f>IF('Grid template'!$B$60=FALSE,NA(),IF(OR(ISNUMBER(AM52)=FALSE,ISNUMBER(AN52)=FALSE),NA(),(AN52-AM52)/(2*$AW$4)))</f>
        <v>#N/A</v>
      </c>
      <c r="AP52" s="44" t="e">
        <f>IF('Grid template'!$B$60=FALSE,NA(),IF(OR(ISNUMBER(AM52)=FALSE,ISNUMBER(AO52)=FALSE),NA(),AO52*$AW$4+AM52))</f>
        <v>#N/A</v>
      </c>
      <c r="AQ52" s="160" t="e">
        <f>IF('Grid template'!$B$60=FALSE,NA(),IF(OR(ISNUMBER(AN52)=FALSE,ISNUMBER(AO52)=FALSE),NA(),AN52-AO52*$AW$4))</f>
        <v>#N/A</v>
      </c>
      <c r="AR52" s="160" t="e">
        <f>IF('Grid template'!$B$60=FALSE,NA(),(IF(OR(ISNUMBER(AO52)=FALSE,ISNUMBER(AP52)=FALSE),NA(),AO52+'Grid template'!$B$17/2)))</f>
        <v>#N/A</v>
      </c>
      <c r="AS52" s="160" t="e">
        <f>IF('Grid template'!$B$60=FALSE,NA(),(IF(OR(ISNUMBER(AO52)=FALSE,ISNUMBER(AP52)=FALSE),NA(),AP52+$AW$2)))</f>
        <v>#N/A</v>
      </c>
      <c r="AT52" s="42"/>
    </row>
    <row r="53" spans="1:46" ht="13.95" customHeight="1" x14ac:dyDescent="0.3">
      <c r="B53" s="62"/>
      <c r="C53" s="26"/>
      <c r="D53" s="180"/>
      <c r="E53" s="180"/>
      <c r="F53" s="180"/>
      <c r="G53" s="180"/>
      <c r="H53" s="180"/>
      <c r="I53" s="180"/>
      <c r="J53" s="180"/>
      <c r="K53" s="180"/>
      <c r="L53" s="180"/>
      <c r="M53" s="167"/>
      <c r="N53" s="43"/>
      <c r="O53" s="44" t="str">
        <f t="shared" si="4"/>
        <v/>
      </c>
      <c r="P53" s="44" t="str">
        <f t="shared" si="5"/>
        <v/>
      </c>
      <c r="Q53" s="44" t="str">
        <f t="shared" si="6"/>
        <v/>
      </c>
      <c r="R53" s="44" t="str">
        <f t="shared" si="7"/>
        <v/>
      </c>
      <c r="S53" s="44" t="e">
        <f t="shared" si="8"/>
        <v>#N/A</v>
      </c>
      <c r="T53" s="44" t="str">
        <f t="shared" si="9"/>
        <v/>
      </c>
      <c r="U53" s="44" t="str">
        <f t="shared" si="10"/>
        <v/>
      </c>
      <c r="V53" s="44" t="e">
        <f t="shared" si="11"/>
        <v>#N/A</v>
      </c>
      <c r="W53" s="44" t="e">
        <f t="shared" si="12"/>
        <v>#N/A</v>
      </c>
      <c r="X53" s="44" t="e">
        <f t="shared" si="13"/>
        <v>#N/A</v>
      </c>
      <c r="Y53" s="44" t="str">
        <f t="shared" si="14"/>
        <v/>
      </c>
      <c r="Z53" s="44" t="e">
        <f t="shared" si="15"/>
        <v>#N/A</v>
      </c>
      <c r="AA53" s="44" t="e">
        <f t="shared" si="16"/>
        <v>#VALUE!</v>
      </c>
      <c r="AB53" s="44" t="e">
        <f t="shared" si="17"/>
        <v>#N/A</v>
      </c>
      <c r="AC53" s="44" t="str">
        <f t="shared" si="18"/>
        <v/>
      </c>
      <c r="AD53" s="44" t="str">
        <f t="shared" si="19"/>
        <v/>
      </c>
      <c r="AE53" s="44" t="str">
        <f t="shared" si="20"/>
        <v/>
      </c>
      <c r="AF53" s="44" t="str">
        <f t="shared" si="21"/>
        <v/>
      </c>
      <c r="AG53" s="44" t="str">
        <f t="shared" si="22"/>
        <v/>
      </c>
      <c r="AH53" s="44" t="str">
        <f t="shared" si="23"/>
        <v/>
      </c>
      <c r="AI53" s="44" t="e">
        <f>IF('Grid template'!$B$60=FALSE,NA(),IF(OR(ISNUMBER(AC53)=FALSE,ISNUMBER(AD53)=FALSE),NA(),$AW$3*AC53+AD53))</f>
        <v>#N/A</v>
      </c>
      <c r="AJ53" s="44" t="e">
        <f>IF('Grid template'!$B$60=FALSE,NA(),IF(OR(ISNUMBER(AC53)=FALSE,ISNUMBER(AD53)=FALSE),NA(),$AW$2*AC53))</f>
        <v>#N/A</v>
      </c>
      <c r="AK53" s="44" t="e">
        <f>IF('Grid template'!$B$60=FALSE,NA(),IF(OR(ISNUMBER(AF53)=FALSE,ISNUMBER(AG53)=FALSE),NA(),$AW$3*AF53+AG53+1+'Grid template'!$B$17))</f>
        <v>#N/A</v>
      </c>
      <c r="AL53" s="44" t="e">
        <f>IF('Grid template'!$B$60=FALSE,NA(),IF(OR(ISNUMBER(AF53)=FALSE,ISNUMBER(AG53)=FALSE),NA(),$AW$2*AF53))</f>
        <v>#N/A</v>
      </c>
      <c r="AM53" s="44" t="e">
        <f>IF('Grid template'!$B$60=FALSE,NA(),(IF(OR(ISNUMBER(AJ53)=FALSE,ISNUMBER(AI53)=FALSE),NA(),AJ53-$AW$4*AI53)))</f>
        <v>#N/A</v>
      </c>
      <c r="AN53" s="44" t="e">
        <f>IF('Grid template'!$B$60=FALSE,NA(),(IF(OR(ISNUMBER(AK53)=FALSE,ISNUMBER(AL53)=FALSE),NA(),AL53+$AW$4*AK53)))</f>
        <v>#N/A</v>
      </c>
      <c r="AO53" s="44" t="e">
        <f>IF('Grid template'!$B$60=FALSE,NA(),IF(OR(ISNUMBER(AM53)=FALSE,ISNUMBER(AN53)=FALSE),NA(),(AN53-AM53)/(2*$AW$4)))</f>
        <v>#N/A</v>
      </c>
      <c r="AP53" s="44" t="e">
        <f>IF('Grid template'!$B$60=FALSE,NA(),IF(OR(ISNUMBER(AM53)=FALSE,ISNUMBER(AO53)=FALSE),NA(),AO53*$AW$4+AM53))</f>
        <v>#N/A</v>
      </c>
      <c r="AQ53" s="160" t="e">
        <f>IF('Grid template'!$B$60=FALSE,NA(),IF(OR(ISNUMBER(AN53)=FALSE,ISNUMBER(AO53)=FALSE),NA(),AN53-AO53*$AW$4))</f>
        <v>#N/A</v>
      </c>
      <c r="AR53" s="160" t="e">
        <f>IF('Grid template'!$B$60=FALSE,NA(),(IF(OR(ISNUMBER(AO53)=FALSE,ISNUMBER(AP53)=FALSE),NA(),AO53+'Grid template'!$B$17/2)))</f>
        <v>#N/A</v>
      </c>
      <c r="AS53" s="160" t="e">
        <f>IF('Grid template'!$B$60=FALSE,NA(),(IF(OR(ISNUMBER(AO53)=FALSE,ISNUMBER(AP53)=FALSE),NA(),AP53+$AW$2)))</f>
        <v>#N/A</v>
      </c>
      <c r="AT53" s="45"/>
    </row>
    <row r="54" spans="1:46" ht="13.95" customHeight="1" x14ac:dyDescent="0.3">
      <c r="A54" s="32"/>
      <c r="B54" s="62"/>
      <c r="C54" s="35"/>
      <c r="D54" s="181"/>
      <c r="E54" s="181"/>
      <c r="F54" s="181"/>
      <c r="G54" s="181"/>
      <c r="H54" s="181"/>
      <c r="I54" s="181"/>
      <c r="J54" s="181"/>
      <c r="K54" s="181"/>
      <c r="L54" s="181"/>
      <c r="M54" s="168"/>
      <c r="N54" s="43"/>
      <c r="O54" s="44" t="str">
        <f t="shared" si="4"/>
        <v/>
      </c>
      <c r="P54" s="44" t="str">
        <f t="shared" si="5"/>
        <v/>
      </c>
      <c r="Q54" s="44" t="str">
        <f t="shared" si="6"/>
        <v/>
      </c>
      <c r="R54" s="44" t="str">
        <f t="shared" si="7"/>
        <v/>
      </c>
      <c r="S54" s="44" t="e">
        <f t="shared" si="8"/>
        <v>#N/A</v>
      </c>
      <c r="T54" s="44" t="str">
        <f t="shared" si="9"/>
        <v/>
      </c>
      <c r="U54" s="44" t="str">
        <f t="shared" si="10"/>
        <v/>
      </c>
      <c r="V54" s="44" t="e">
        <f t="shared" si="11"/>
        <v>#N/A</v>
      </c>
      <c r="W54" s="44" t="e">
        <f t="shared" si="12"/>
        <v>#N/A</v>
      </c>
      <c r="X54" s="44" t="e">
        <f t="shared" si="13"/>
        <v>#N/A</v>
      </c>
      <c r="Y54" s="44" t="str">
        <f t="shared" si="14"/>
        <v/>
      </c>
      <c r="Z54" s="44" t="e">
        <f t="shared" si="15"/>
        <v>#N/A</v>
      </c>
      <c r="AA54" s="44" t="e">
        <f t="shared" si="16"/>
        <v>#VALUE!</v>
      </c>
      <c r="AB54" s="44" t="e">
        <f t="shared" si="17"/>
        <v>#N/A</v>
      </c>
      <c r="AC54" s="44" t="str">
        <f t="shared" si="18"/>
        <v/>
      </c>
      <c r="AD54" s="44" t="str">
        <f t="shared" si="19"/>
        <v/>
      </c>
      <c r="AE54" s="44" t="str">
        <f t="shared" si="20"/>
        <v/>
      </c>
      <c r="AF54" s="44" t="str">
        <f t="shared" si="21"/>
        <v/>
      </c>
      <c r="AG54" s="44" t="str">
        <f t="shared" si="22"/>
        <v/>
      </c>
      <c r="AH54" s="44" t="str">
        <f t="shared" si="23"/>
        <v/>
      </c>
      <c r="AI54" s="44" t="e">
        <f>IF('Grid template'!$B$60=FALSE,NA(),IF(OR(ISNUMBER(AC54)=FALSE,ISNUMBER(AD54)=FALSE),NA(),$AW$3*AC54+AD54))</f>
        <v>#N/A</v>
      </c>
      <c r="AJ54" s="44" t="e">
        <f>IF('Grid template'!$B$60=FALSE,NA(),IF(OR(ISNUMBER(AC54)=FALSE,ISNUMBER(AD54)=FALSE),NA(),$AW$2*AC54))</f>
        <v>#N/A</v>
      </c>
      <c r="AK54" s="44" t="e">
        <f>IF('Grid template'!$B$60=FALSE,NA(),IF(OR(ISNUMBER(AF54)=FALSE,ISNUMBER(AG54)=FALSE),NA(),$AW$3*AF54+AG54+1+'Grid template'!$B$17))</f>
        <v>#N/A</v>
      </c>
      <c r="AL54" s="44" t="e">
        <f>IF('Grid template'!$B$60=FALSE,NA(),IF(OR(ISNUMBER(AF54)=FALSE,ISNUMBER(AG54)=FALSE),NA(),$AW$2*AF54))</f>
        <v>#N/A</v>
      </c>
      <c r="AM54" s="44" t="e">
        <f>IF('Grid template'!$B$60=FALSE,NA(),(IF(OR(ISNUMBER(AJ54)=FALSE,ISNUMBER(AI54)=FALSE),NA(),AJ54-$AW$4*AI54)))</f>
        <v>#N/A</v>
      </c>
      <c r="AN54" s="44" t="e">
        <f>IF('Grid template'!$B$60=FALSE,NA(),(IF(OR(ISNUMBER(AK54)=FALSE,ISNUMBER(AL54)=FALSE),NA(),AL54+$AW$4*AK54)))</f>
        <v>#N/A</v>
      </c>
      <c r="AO54" s="44" t="e">
        <f>IF('Grid template'!$B$60=FALSE,NA(),IF(OR(ISNUMBER(AM54)=FALSE,ISNUMBER(AN54)=FALSE),NA(),(AN54-AM54)/(2*$AW$4)))</f>
        <v>#N/A</v>
      </c>
      <c r="AP54" s="44" t="e">
        <f>IF('Grid template'!$B$60=FALSE,NA(),IF(OR(ISNUMBER(AM54)=FALSE,ISNUMBER(AO54)=FALSE),NA(),AO54*$AW$4+AM54))</f>
        <v>#N/A</v>
      </c>
      <c r="AQ54" s="160" t="e">
        <f>IF('Grid template'!$B$60=FALSE,NA(),IF(OR(ISNUMBER(AN54)=FALSE,ISNUMBER(AO54)=FALSE),NA(),AN54-AO54*$AW$4))</f>
        <v>#N/A</v>
      </c>
      <c r="AR54" s="160" t="e">
        <f>IF('Grid template'!$B$60=FALSE,NA(),(IF(OR(ISNUMBER(AO54)=FALSE,ISNUMBER(AP54)=FALSE),NA(),AO54+'Grid template'!$B$17/2)))</f>
        <v>#N/A</v>
      </c>
      <c r="AS54" s="160" t="e">
        <f>IF('Grid template'!$B$60=FALSE,NA(),(IF(OR(ISNUMBER(AO54)=FALSE,ISNUMBER(AP54)=FALSE),NA(),AP54+$AW$2)))</f>
        <v>#N/A</v>
      </c>
      <c r="AT54" s="45"/>
    </row>
    <row r="55" spans="1:46" ht="13.95" customHeight="1" x14ac:dyDescent="0.3">
      <c r="A55" s="32"/>
      <c r="B55" s="62"/>
      <c r="C55" s="35"/>
      <c r="D55" s="181"/>
      <c r="E55" s="181"/>
      <c r="F55" s="181"/>
      <c r="G55" s="181"/>
      <c r="H55" s="181"/>
      <c r="I55" s="181"/>
      <c r="J55" s="181"/>
      <c r="K55" s="181"/>
      <c r="L55" s="181"/>
      <c r="M55" s="168"/>
      <c r="N55" s="43"/>
      <c r="O55" s="44" t="str">
        <f t="shared" si="4"/>
        <v/>
      </c>
      <c r="P55" s="44" t="str">
        <f t="shared" si="5"/>
        <v/>
      </c>
      <c r="Q55" s="44" t="str">
        <f t="shared" si="6"/>
        <v/>
      </c>
      <c r="R55" s="44" t="str">
        <f t="shared" si="7"/>
        <v/>
      </c>
      <c r="S55" s="44" t="e">
        <f t="shared" si="8"/>
        <v>#N/A</v>
      </c>
      <c r="T55" s="44" t="str">
        <f t="shared" si="9"/>
        <v/>
      </c>
      <c r="U55" s="44" t="str">
        <f t="shared" si="10"/>
        <v/>
      </c>
      <c r="V55" s="44" t="e">
        <f t="shared" si="11"/>
        <v>#N/A</v>
      </c>
      <c r="W55" s="44" t="e">
        <f t="shared" si="12"/>
        <v>#N/A</v>
      </c>
      <c r="X55" s="44" t="e">
        <f t="shared" si="13"/>
        <v>#N/A</v>
      </c>
      <c r="Y55" s="44" t="str">
        <f t="shared" si="14"/>
        <v/>
      </c>
      <c r="Z55" s="44" t="e">
        <f t="shared" si="15"/>
        <v>#N/A</v>
      </c>
      <c r="AA55" s="44" t="e">
        <f t="shared" si="16"/>
        <v>#VALUE!</v>
      </c>
      <c r="AB55" s="44" t="e">
        <f t="shared" si="17"/>
        <v>#N/A</v>
      </c>
      <c r="AC55" s="44" t="str">
        <f t="shared" si="18"/>
        <v/>
      </c>
      <c r="AD55" s="44" t="str">
        <f t="shared" si="19"/>
        <v/>
      </c>
      <c r="AE55" s="44" t="str">
        <f t="shared" si="20"/>
        <v/>
      </c>
      <c r="AF55" s="44" t="str">
        <f t="shared" si="21"/>
        <v/>
      </c>
      <c r="AG55" s="44" t="str">
        <f t="shared" si="22"/>
        <v/>
      </c>
      <c r="AH55" s="44" t="str">
        <f t="shared" si="23"/>
        <v/>
      </c>
      <c r="AI55" s="44" t="e">
        <f>IF('Grid template'!$B$60=FALSE,NA(),IF(OR(ISNUMBER(AC55)=FALSE,ISNUMBER(AD55)=FALSE),NA(),$AW$3*AC55+AD55))</f>
        <v>#N/A</v>
      </c>
      <c r="AJ55" s="44" t="e">
        <f>IF('Grid template'!$B$60=FALSE,NA(),IF(OR(ISNUMBER(AC55)=FALSE,ISNUMBER(AD55)=FALSE),NA(),$AW$2*AC55))</f>
        <v>#N/A</v>
      </c>
      <c r="AK55" s="44" t="e">
        <f>IF('Grid template'!$B$60=FALSE,NA(),IF(OR(ISNUMBER(AF55)=FALSE,ISNUMBER(AG55)=FALSE),NA(),$AW$3*AF55+AG55+1+'Grid template'!$B$17))</f>
        <v>#N/A</v>
      </c>
      <c r="AL55" s="44" t="e">
        <f>IF('Grid template'!$B$60=FALSE,NA(),IF(OR(ISNUMBER(AF55)=FALSE,ISNUMBER(AG55)=FALSE),NA(),$AW$2*AF55))</f>
        <v>#N/A</v>
      </c>
      <c r="AM55" s="44" t="e">
        <f>IF('Grid template'!$B$60=FALSE,NA(),(IF(OR(ISNUMBER(AJ55)=FALSE,ISNUMBER(AI55)=FALSE),NA(),AJ55-$AW$4*AI55)))</f>
        <v>#N/A</v>
      </c>
      <c r="AN55" s="44" t="e">
        <f>IF('Grid template'!$B$60=FALSE,NA(),(IF(OR(ISNUMBER(AK55)=FALSE,ISNUMBER(AL55)=FALSE),NA(),AL55+$AW$4*AK55)))</f>
        <v>#N/A</v>
      </c>
      <c r="AO55" s="44" t="e">
        <f>IF('Grid template'!$B$60=FALSE,NA(),IF(OR(ISNUMBER(AM55)=FALSE,ISNUMBER(AN55)=FALSE),NA(),(AN55-AM55)/(2*$AW$4)))</f>
        <v>#N/A</v>
      </c>
      <c r="AP55" s="44" t="e">
        <f>IF('Grid template'!$B$60=FALSE,NA(),IF(OR(ISNUMBER(AM55)=FALSE,ISNUMBER(AO55)=FALSE),NA(),AO55*$AW$4+AM55))</f>
        <v>#N/A</v>
      </c>
      <c r="AQ55" s="160" t="e">
        <f>IF('Grid template'!$B$60=FALSE,NA(),IF(OR(ISNUMBER(AN55)=FALSE,ISNUMBER(AO55)=FALSE),NA(),AN55-AO55*$AW$4))</f>
        <v>#N/A</v>
      </c>
      <c r="AR55" s="160" t="e">
        <f>IF('Grid template'!$B$60=FALSE,NA(),(IF(OR(ISNUMBER(AO55)=FALSE,ISNUMBER(AP55)=FALSE),NA(),AO55+'Grid template'!$B$17/2)))</f>
        <v>#N/A</v>
      </c>
      <c r="AS55" s="160" t="e">
        <f>IF('Grid template'!$B$60=FALSE,NA(),(IF(OR(ISNUMBER(AO55)=FALSE,ISNUMBER(AP55)=FALSE),NA(),AP55+$AW$2)))</f>
        <v>#N/A</v>
      </c>
      <c r="AT55" s="45"/>
    </row>
    <row r="56" spans="1:46" ht="13.95" customHeight="1" x14ac:dyDescent="0.3">
      <c r="A56" s="32"/>
      <c r="B56" s="62"/>
      <c r="C56" s="35"/>
      <c r="D56" s="207"/>
      <c r="E56" s="208"/>
      <c r="F56" s="209"/>
      <c r="G56" s="209"/>
      <c r="H56" s="209"/>
      <c r="I56" s="207"/>
      <c r="J56" s="209"/>
      <c r="K56" s="209"/>
      <c r="L56" s="208"/>
      <c r="M56" s="168"/>
      <c r="N56" s="43"/>
      <c r="O56" s="44" t="str">
        <f t="shared" si="4"/>
        <v/>
      </c>
      <c r="P56" s="44" t="str">
        <f t="shared" si="5"/>
        <v/>
      </c>
      <c r="Q56" s="44" t="str">
        <f t="shared" si="6"/>
        <v/>
      </c>
      <c r="R56" s="44" t="str">
        <f t="shared" si="7"/>
        <v/>
      </c>
      <c r="S56" s="44" t="e">
        <f t="shared" si="8"/>
        <v>#N/A</v>
      </c>
      <c r="T56" s="44" t="str">
        <f t="shared" si="9"/>
        <v/>
      </c>
      <c r="U56" s="44" t="str">
        <f t="shared" si="10"/>
        <v/>
      </c>
      <c r="V56" s="44" t="e">
        <f t="shared" si="11"/>
        <v>#N/A</v>
      </c>
      <c r="W56" s="44" t="e">
        <f t="shared" si="12"/>
        <v>#N/A</v>
      </c>
      <c r="X56" s="44" t="e">
        <f t="shared" si="13"/>
        <v>#N/A</v>
      </c>
      <c r="Y56" s="44" t="str">
        <f t="shared" si="14"/>
        <v/>
      </c>
      <c r="Z56" s="44" t="e">
        <f t="shared" si="15"/>
        <v>#N/A</v>
      </c>
      <c r="AA56" s="44" t="e">
        <f t="shared" si="16"/>
        <v>#VALUE!</v>
      </c>
      <c r="AB56" s="44" t="e">
        <f t="shared" si="17"/>
        <v>#N/A</v>
      </c>
      <c r="AC56" s="44" t="str">
        <f t="shared" si="18"/>
        <v/>
      </c>
      <c r="AD56" s="44" t="str">
        <f t="shared" si="19"/>
        <v/>
      </c>
      <c r="AE56" s="44" t="str">
        <f t="shared" si="20"/>
        <v/>
      </c>
      <c r="AF56" s="44" t="str">
        <f t="shared" si="21"/>
        <v/>
      </c>
      <c r="AG56" s="44" t="str">
        <f t="shared" si="22"/>
        <v/>
      </c>
      <c r="AH56" s="44" t="str">
        <f t="shared" si="23"/>
        <v/>
      </c>
      <c r="AI56" s="44" t="e">
        <f>IF('Grid template'!$B$60=FALSE,NA(),IF(OR(ISNUMBER(AC56)=FALSE,ISNUMBER(AD56)=FALSE),NA(),$AW$3*AC56+AD56))</f>
        <v>#N/A</v>
      </c>
      <c r="AJ56" s="44" t="e">
        <f>IF('Grid template'!$B$60=FALSE,NA(),IF(OR(ISNUMBER(AC56)=FALSE,ISNUMBER(AD56)=FALSE),NA(),$AW$2*AC56))</f>
        <v>#N/A</v>
      </c>
      <c r="AK56" s="44" t="e">
        <f>IF('Grid template'!$B$60=FALSE,NA(),IF(OR(ISNUMBER(AF56)=FALSE,ISNUMBER(AG56)=FALSE),NA(),$AW$3*AF56+AG56+1+'Grid template'!$B$17))</f>
        <v>#N/A</v>
      </c>
      <c r="AL56" s="44" t="e">
        <f>IF('Grid template'!$B$60=FALSE,NA(),IF(OR(ISNUMBER(AF56)=FALSE,ISNUMBER(AG56)=FALSE),NA(),$AW$2*AF56))</f>
        <v>#N/A</v>
      </c>
      <c r="AM56" s="44" t="e">
        <f>IF('Grid template'!$B$60=FALSE,NA(),(IF(OR(ISNUMBER(AJ56)=FALSE,ISNUMBER(AI56)=FALSE),NA(),AJ56-$AW$4*AI56)))</f>
        <v>#N/A</v>
      </c>
      <c r="AN56" s="44" t="e">
        <f>IF('Grid template'!$B$60=FALSE,NA(),(IF(OR(ISNUMBER(AK56)=FALSE,ISNUMBER(AL56)=FALSE),NA(),AL56+$AW$4*AK56)))</f>
        <v>#N/A</v>
      </c>
      <c r="AO56" s="44" t="e">
        <f>IF('Grid template'!$B$60=FALSE,NA(),IF(OR(ISNUMBER(AM56)=FALSE,ISNUMBER(AN56)=FALSE),NA(),(AN56-AM56)/(2*$AW$4)))</f>
        <v>#N/A</v>
      </c>
      <c r="AP56" s="44" t="e">
        <f>IF('Grid template'!$B$60=FALSE,NA(),IF(OR(ISNUMBER(AM56)=FALSE,ISNUMBER(AO56)=FALSE),NA(),AO56*$AW$4+AM56))</f>
        <v>#N/A</v>
      </c>
      <c r="AQ56" s="160" t="e">
        <f>IF('Grid template'!$B$60=FALSE,NA(),IF(OR(ISNUMBER(AN56)=FALSE,ISNUMBER(AO56)=FALSE),NA(),AN56-AO56*$AW$4))</f>
        <v>#N/A</v>
      </c>
      <c r="AR56" s="160" t="e">
        <f>IF('Grid template'!$B$60=FALSE,NA(),(IF(OR(ISNUMBER(AO56)=FALSE,ISNUMBER(AP56)=FALSE),NA(),AO56+'Grid template'!$B$17/2)))</f>
        <v>#N/A</v>
      </c>
      <c r="AS56" s="160" t="e">
        <f>IF('Grid template'!$B$60=FALSE,NA(),(IF(OR(ISNUMBER(AO56)=FALSE,ISNUMBER(AP56)=FALSE),NA(),AP56+$AW$2)))</f>
        <v>#N/A</v>
      </c>
      <c r="AT56" s="45"/>
    </row>
    <row r="57" spans="1:46" ht="13.95" customHeight="1" x14ac:dyDescent="0.3">
      <c r="A57" s="32"/>
      <c r="B57" s="62"/>
      <c r="C57" s="35"/>
      <c r="D57" s="207"/>
      <c r="E57" s="208"/>
      <c r="F57" s="209"/>
      <c r="G57" s="209"/>
      <c r="H57" s="209"/>
      <c r="I57" s="207"/>
      <c r="J57" s="209"/>
      <c r="K57" s="209"/>
      <c r="L57" s="208"/>
      <c r="M57" s="168"/>
      <c r="N57" s="43"/>
      <c r="O57" s="44" t="str">
        <f t="shared" si="4"/>
        <v/>
      </c>
      <c r="P57" s="44" t="str">
        <f t="shared" si="5"/>
        <v/>
      </c>
      <c r="Q57" s="44" t="str">
        <f t="shared" si="6"/>
        <v/>
      </c>
      <c r="R57" s="44" t="str">
        <f t="shared" si="7"/>
        <v/>
      </c>
      <c r="S57" s="44" t="e">
        <f t="shared" si="8"/>
        <v>#N/A</v>
      </c>
      <c r="T57" s="44" t="str">
        <f t="shared" si="9"/>
        <v/>
      </c>
      <c r="U57" s="44" t="str">
        <f t="shared" si="10"/>
        <v/>
      </c>
      <c r="V57" s="44" t="e">
        <f t="shared" si="11"/>
        <v>#N/A</v>
      </c>
      <c r="W57" s="44" t="e">
        <f t="shared" si="12"/>
        <v>#N/A</v>
      </c>
      <c r="X57" s="44" t="e">
        <f t="shared" si="13"/>
        <v>#N/A</v>
      </c>
      <c r="Y57" s="44" t="str">
        <f t="shared" si="14"/>
        <v/>
      </c>
      <c r="Z57" s="44" t="e">
        <f t="shared" si="15"/>
        <v>#N/A</v>
      </c>
      <c r="AA57" s="44" t="e">
        <f t="shared" si="16"/>
        <v>#VALUE!</v>
      </c>
      <c r="AB57" s="44" t="e">
        <f t="shared" si="17"/>
        <v>#N/A</v>
      </c>
      <c r="AC57" s="44" t="str">
        <f t="shared" si="18"/>
        <v/>
      </c>
      <c r="AD57" s="44" t="str">
        <f t="shared" si="19"/>
        <v/>
      </c>
      <c r="AE57" s="44" t="str">
        <f t="shared" si="20"/>
        <v/>
      </c>
      <c r="AF57" s="44" t="str">
        <f t="shared" si="21"/>
        <v/>
      </c>
      <c r="AG57" s="44" t="str">
        <f t="shared" si="22"/>
        <v/>
      </c>
      <c r="AH57" s="44" t="str">
        <f t="shared" si="23"/>
        <v/>
      </c>
      <c r="AI57" s="44" t="e">
        <f>IF('Grid template'!$B$60=FALSE,NA(),IF(OR(ISNUMBER(AC57)=FALSE,ISNUMBER(AD57)=FALSE),NA(),$AW$3*AC57+AD57))</f>
        <v>#N/A</v>
      </c>
      <c r="AJ57" s="44" t="e">
        <f>IF('Grid template'!$B$60=FALSE,NA(),IF(OR(ISNUMBER(AC57)=FALSE,ISNUMBER(AD57)=FALSE),NA(),$AW$2*AC57))</f>
        <v>#N/A</v>
      </c>
      <c r="AK57" s="44" t="e">
        <f>IF('Grid template'!$B$60=FALSE,NA(),IF(OR(ISNUMBER(AF57)=FALSE,ISNUMBER(AG57)=FALSE),NA(),$AW$3*AF57+AG57+1+'Grid template'!$B$17))</f>
        <v>#N/A</v>
      </c>
      <c r="AL57" s="44" t="e">
        <f>IF('Grid template'!$B$60=FALSE,NA(),IF(OR(ISNUMBER(AF57)=FALSE,ISNUMBER(AG57)=FALSE),NA(),$AW$2*AF57))</f>
        <v>#N/A</v>
      </c>
      <c r="AM57" s="44" t="e">
        <f>IF('Grid template'!$B$60=FALSE,NA(),(IF(OR(ISNUMBER(AJ57)=FALSE,ISNUMBER(AI57)=FALSE),NA(),AJ57-$AW$4*AI57)))</f>
        <v>#N/A</v>
      </c>
      <c r="AN57" s="44" t="e">
        <f>IF('Grid template'!$B$60=FALSE,NA(),(IF(OR(ISNUMBER(AK57)=FALSE,ISNUMBER(AL57)=FALSE),NA(),AL57+$AW$4*AK57)))</f>
        <v>#N/A</v>
      </c>
      <c r="AO57" s="44" t="e">
        <f>IF('Grid template'!$B$60=FALSE,NA(),IF(OR(ISNUMBER(AM57)=FALSE,ISNUMBER(AN57)=FALSE),NA(),(AN57-AM57)/(2*$AW$4)))</f>
        <v>#N/A</v>
      </c>
      <c r="AP57" s="44" t="e">
        <f>IF('Grid template'!$B$60=FALSE,NA(),IF(OR(ISNUMBER(AM57)=FALSE,ISNUMBER(AO57)=FALSE),NA(),AO57*$AW$4+AM57))</f>
        <v>#N/A</v>
      </c>
      <c r="AQ57" s="160" t="e">
        <f>IF('Grid template'!$B$60=FALSE,NA(),IF(OR(ISNUMBER(AN57)=FALSE,ISNUMBER(AO57)=FALSE),NA(),AN57-AO57*$AW$4))</f>
        <v>#N/A</v>
      </c>
      <c r="AR57" s="160" t="e">
        <f>IF('Grid template'!$B$60=FALSE,NA(),(IF(OR(ISNUMBER(AO57)=FALSE,ISNUMBER(AP57)=FALSE),NA(),AO57+'Grid template'!$B$17/2)))</f>
        <v>#N/A</v>
      </c>
      <c r="AS57" s="160" t="e">
        <f>IF('Grid template'!$B$60=FALSE,NA(),(IF(OR(ISNUMBER(AO57)=FALSE,ISNUMBER(AP57)=FALSE),NA(),AP57+$AW$2)))</f>
        <v>#N/A</v>
      </c>
      <c r="AT57" s="45"/>
    </row>
    <row r="58" spans="1:46" ht="13.95" customHeight="1" x14ac:dyDescent="0.3">
      <c r="A58" s="32"/>
      <c r="B58" s="62"/>
      <c r="C58" s="35"/>
      <c r="D58" s="207"/>
      <c r="E58" s="208"/>
      <c r="F58" s="209"/>
      <c r="G58" s="209"/>
      <c r="H58" s="209"/>
      <c r="I58" s="207"/>
      <c r="J58" s="209"/>
      <c r="K58" s="209"/>
      <c r="L58" s="208"/>
      <c r="M58" s="168"/>
      <c r="N58" s="43"/>
      <c r="O58" s="44" t="str">
        <f t="shared" si="4"/>
        <v/>
      </c>
      <c r="P58" s="44" t="str">
        <f t="shared" si="5"/>
        <v/>
      </c>
      <c r="Q58" s="44" t="str">
        <f t="shared" si="6"/>
        <v/>
      </c>
      <c r="R58" s="44" t="str">
        <f t="shared" si="7"/>
        <v/>
      </c>
      <c r="S58" s="44" t="e">
        <f t="shared" si="8"/>
        <v>#N/A</v>
      </c>
      <c r="T58" s="44" t="str">
        <f t="shared" si="9"/>
        <v/>
      </c>
      <c r="U58" s="44" t="str">
        <f t="shared" si="10"/>
        <v/>
      </c>
      <c r="V58" s="44" t="e">
        <f t="shared" si="11"/>
        <v>#N/A</v>
      </c>
      <c r="W58" s="44" t="e">
        <f t="shared" si="12"/>
        <v>#N/A</v>
      </c>
      <c r="X58" s="44" t="e">
        <f t="shared" si="13"/>
        <v>#N/A</v>
      </c>
      <c r="Y58" s="44" t="str">
        <f t="shared" si="14"/>
        <v/>
      </c>
      <c r="Z58" s="44" t="e">
        <f t="shared" si="15"/>
        <v>#N/A</v>
      </c>
      <c r="AA58" s="44" t="e">
        <f t="shared" si="16"/>
        <v>#VALUE!</v>
      </c>
      <c r="AB58" s="44" t="e">
        <f t="shared" si="17"/>
        <v>#N/A</v>
      </c>
      <c r="AC58" s="44" t="str">
        <f t="shared" si="18"/>
        <v/>
      </c>
      <c r="AD58" s="44" t="str">
        <f t="shared" si="19"/>
        <v/>
      </c>
      <c r="AE58" s="44" t="str">
        <f t="shared" si="20"/>
        <v/>
      </c>
      <c r="AF58" s="44" t="str">
        <f t="shared" si="21"/>
        <v/>
      </c>
      <c r="AG58" s="44" t="str">
        <f t="shared" si="22"/>
        <v/>
      </c>
      <c r="AH58" s="44" t="str">
        <f t="shared" si="23"/>
        <v/>
      </c>
      <c r="AI58" s="44" t="e">
        <f>IF('Grid template'!$B$60=FALSE,NA(),IF(OR(ISNUMBER(AC58)=FALSE,ISNUMBER(AD58)=FALSE),NA(),$AW$3*AC58+AD58))</f>
        <v>#N/A</v>
      </c>
      <c r="AJ58" s="44" t="e">
        <f>IF('Grid template'!$B$60=FALSE,NA(),IF(OR(ISNUMBER(AC58)=FALSE,ISNUMBER(AD58)=FALSE),NA(),$AW$2*AC58))</f>
        <v>#N/A</v>
      </c>
      <c r="AK58" s="44" t="e">
        <f>IF('Grid template'!$B$60=FALSE,NA(),IF(OR(ISNUMBER(AF58)=FALSE,ISNUMBER(AG58)=FALSE),NA(),$AW$3*AF58+AG58+1+'Grid template'!$B$17))</f>
        <v>#N/A</v>
      </c>
      <c r="AL58" s="44" t="e">
        <f>IF('Grid template'!$B$60=FALSE,NA(),IF(OR(ISNUMBER(AF58)=FALSE,ISNUMBER(AG58)=FALSE),NA(),$AW$2*AF58))</f>
        <v>#N/A</v>
      </c>
      <c r="AM58" s="44" t="e">
        <f>IF('Grid template'!$B$60=FALSE,NA(),(IF(OR(ISNUMBER(AJ58)=FALSE,ISNUMBER(AI58)=FALSE),NA(),AJ58-$AW$4*AI58)))</f>
        <v>#N/A</v>
      </c>
      <c r="AN58" s="44" t="e">
        <f>IF('Grid template'!$B$60=FALSE,NA(),(IF(OR(ISNUMBER(AK58)=FALSE,ISNUMBER(AL58)=FALSE),NA(),AL58+$AW$4*AK58)))</f>
        <v>#N/A</v>
      </c>
      <c r="AO58" s="44" t="e">
        <f>IF('Grid template'!$B$60=FALSE,NA(),IF(OR(ISNUMBER(AM58)=FALSE,ISNUMBER(AN58)=FALSE),NA(),(AN58-AM58)/(2*$AW$4)))</f>
        <v>#N/A</v>
      </c>
      <c r="AP58" s="44" t="e">
        <f>IF('Grid template'!$B$60=FALSE,NA(),IF(OR(ISNUMBER(AM58)=FALSE,ISNUMBER(AO58)=FALSE),NA(),AO58*$AW$4+AM58))</f>
        <v>#N/A</v>
      </c>
      <c r="AQ58" s="160" t="e">
        <f>IF('Grid template'!$B$60=FALSE,NA(),IF(OR(ISNUMBER(AN58)=FALSE,ISNUMBER(AO58)=FALSE),NA(),AN58-AO58*$AW$4))</f>
        <v>#N/A</v>
      </c>
      <c r="AR58" s="160" t="e">
        <f>IF('Grid template'!$B$60=FALSE,NA(),(IF(OR(ISNUMBER(AO58)=FALSE,ISNUMBER(AP58)=FALSE),NA(),AO58+'Grid template'!$B$17/2)))</f>
        <v>#N/A</v>
      </c>
      <c r="AS58" s="160" t="e">
        <f>IF('Grid template'!$B$60=FALSE,NA(),(IF(OR(ISNUMBER(AO58)=FALSE,ISNUMBER(AP58)=FALSE),NA(),AP58+$AW$2)))</f>
        <v>#N/A</v>
      </c>
      <c r="AT58" s="45"/>
    </row>
    <row r="59" spans="1:46" ht="13.95" customHeight="1" x14ac:dyDescent="0.3">
      <c r="A59" s="32"/>
      <c r="B59" s="62"/>
      <c r="C59" s="35"/>
      <c r="D59" s="207"/>
      <c r="E59" s="208"/>
      <c r="F59" s="209"/>
      <c r="G59" s="209"/>
      <c r="H59" s="209"/>
      <c r="I59" s="207"/>
      <c r="J59" s="209"/>
      <c r="K59" s="209"/>
      <c r="L59" s="208"/>
      <c r="M59" s="168"/>
      <c r="N59" s="43"/>
      <c r="O59" s="44" t="str">
        <f t="shared" si="4"/>
        <v/>
      </c>
      <c r="P59" s="44" t="str">
        <f t="shared" si="5"/>
        <v/>
      </c>
      <c r="Q59" s="44" t="str">
        <f t="shared" si="6"/>
        <v/>
      </c>
      <c r="R59" s="44" t="str">
        <f t="shared" si="7"/>
        <v/>
      </c>
      <c r="S59" s="44" t="e">
        <f t="shared" si="8"/>
        <v>#N/A</v>
      </c>
      <c r="T59" s="44" t="str">
        <f t="shared" si="9"/>
        <v/>
      </c>
      <c r="U59" s="44" t="str">
        <f t="shared" si="10"/>
        <v/>
      </c>
      <c r="V59" s="44" t="e">
        <f t="shared" si="11"/>
        <v>#N/A</v>
      </c>
      <c r="W59" s="44" t="e">
        <f t="shared" si="12"/>
        <v>#N/A</v>
      </c>
      <c r="X59" s="44" t="e">
        <f t="shared" si="13"/>
        <v>#N/A</v>
      </c>
      <c r="Y59" s="44" t="str">
        <f t="shared" si="14"/>
        <v/>
      </c>
      <c r="Z59" s="44" t="e">
        <f t="shared" si="15"/>
        <v>#N/A</v>
      </c>
      <c r="AA59" s="44" t="e">
        <f t="shared" si="16"/>
        <v>#VALUE!</v>
      </c>
      <c r="AB59" s="44" t="e">
        <f t="shared" si="17"/>
        <v>#N/A</v>
      </c>
      <c r="AC59" s="44" t="str">
        <f t="shared" si="18"/>
        <v/>
      </c>
      <c r="AD59" s="44" t="str">
        <f t="shared" si="19"/>
        <v/>
      </c>
      <c r="AE59" s="44" t="str">
        <f t="shared" si="20"/>
        <v/>
      </c>
      <c r="AF59" s="44" t="str">
        <f t="shared" si="21"/>
        <v/>
      </c>
      <c r="AG59" s="44" t="str">
        <f t="shared" si="22"/>
        <v/>
      </c>
      <c r="AH59" s="44" t="str">
        <f t="shared" si="23"/>
        <v/>
      </c>
      <c r="AI59" s="44" t="e">
        <f>IF('Grid template'!$B$60=FALSE,NA(),IF(OR(ISNUMBER(AC59)=FALSE,ISNUMBER(AD59)=FALSE),NA(),$AW$3*AC59+AD59))</f>
        <v>#N/A</v>
      </c>
      <c r="AJ59" s="44" t="e">
        <f>IF('Grid template'!$B$60=FALSE,NA(),IF(OR(ISNUMBER(AC59)=FALSE,ISNUMBER(AD59)=FALSE),NA(),$AW$2*AC59))</f>
        <v>#N/A</v>
      </c>
      <c r="AK59" s="44" t="e">
        <f>IF('Grid template'!$B$60=FALSE,NA(),IF(OR(ISNUMBER(AF59)=FALSE,ISNUMBER(AG59)=FALSE),NA(),$AW$3*AF59+AG59+1+'Grid template'!$B$17))</f>
        <v>#N/A</v>
      </c>
      <c r="AL59" s="44" t="e">
        <f>IF('Grid template'!$B$60=FALSE,NA(),IF(OR(ISNUMBER(AF59)=FALSE,ISNUMBER(AG59)=FALSE),NA(),$AW$2*AF59))</f>
        <v>#N/A</v>
      </c>
      <c r="AM59" s="44" t="e">
        <f>IF('Grid template'!$B$60=FALSE,NA(),(IF(OR(ISNUMBER(AJ59)=FALSE,ISNUMBER(AI59)=FALSE),NA(),AJ59-$AW$4*AI59)))</f>
        <v>#N/A</v>
      </c>
      <c r="AN59" s="44" t="e">
        <f>IF('Grid template'!$B$60=FALSE,NA(),(IF(OR(ISNUMBER(AK59)=FALSE,ISNUMBER(AL59)=FALSE),NA(),AL59+$AW$4*AK59)))</f>
        <v>#N/A</v>
      </c>
      <c r="AO59" s="44" t="e">
        <f>IF('Grid template'!$B$60=FALSE,NA(),IF(OR(ISNUMBER(AM59)=FALSE,ISNUMBER(AN59)=FALSE),NA(),(AN59-AM59)/(2*$AW$4)))</f>
        <v>#N/A</v>
      </c>
      <c r="AP59" s="44" t="e">
        <f>IF('Grid template'!$B$60=FALSE,NA(),IF(OR(ISNUMBER(AM59)=FALSE,ISNUMBER(AO59)=FALSE),NA(),AO59*$AW$4+AM59))</f>
        <v>#N/A</v>
      </c>
      <c r="AQ59" s="160" t="e">
        <f>IF('Grid template'!$B$60=FALSE,NA(),IF(OR(ISNUMBER(AN59)=FALSE,ISNUMBER(AO59)=FALSE),NA(),AN59-AO59*$AW$4))</f>
        <v>#N/A</v>
      </c>
      <c r="AR59" s="160" t="e">
        <f>IF('Grid template'!$B$60=FALSE,NA(),(IF(OR(ISNUMBER(AO59)=FALSE,ISNUMBER(AP59)=FALSE),NA(),AO59+'Grid template'!$B$17/2)))</f>
        <v>#N/A</v>
      </c>
      <c r="AS59" s="160" t="e">
        <f>IF('Grid template'!$B$60=FALSE,NA(),(IF(OR(ISNUMBER(AO59)=FALSE,ISNUMBER(AP59)=FALSE),NA(),AP59+$AW$2)))</f>
        <v>#N/A</v>
      </c>
      <c r="AT59" s="45"/>
    </row>
    <row r="60" spans="1:46" ht="13.95" customHeight="1" x14ac:dyDescent="0.3">
      <c r="A60" s="32"/>
      <c r="B60" s="62"/>
      <c r="C60" s="35"/>
      <c r="D60" s="207"/>
      <c r="E60" s="208"/>
      <c r="F60" s="209"/>
      <c r="G60" s="209"/>
      <c r="H60" s="209"/>
      <c r="I60" s="207"/>
      <c r="J60" s="209"/>
      <c r="K60" s="209"/>
      <c r="L60" s="208"/>
      <c r="M60" s="168"/>
      <c r="N60" s="43"/>
      <c r="O60" s="44" t="str">
        <f t="shared" si="4"/>
        <v/>
      </c>
      <c r="P60" s="44" t="str">
        <f t="shared" si="5"/>
        <v/>
      </c>
      <c r="Q60" s="44" t="str">
        <f t="shared" si="6"/>
        <v/>
      </c>
      <c r="R60" s="44" t="str">
        <f t="shared" si="7"/>
        <v/>
      </c>
      <c r="S60" s="44" t="e">
        <f t="shared" si="8"/>
        <v>#N/A</v>
      </c>
      <c r="T60" s="44" t="str">
        <f t="shared" si="9"/>
        <v/>
      </c>
      <c r="U60" s="44" t="str">
        <f t="shared" si="10"/>
        <v/>
      </c>
      <c r="V60" s="44" t="e">
        <f t="shared" si="11"/>
        <v>#N/A</v>
      </c>
      <c r="W60" s="44" t="e">
        <f t="shared" si="12"/>
        <v>#N/A</v>
      </c>
      <c r="X60" s="44" t="e">
        <f t="shared" si="13"/>
        <v>#N/A</v>
      </c>
      <c r="Y60" s="44" t="str">
        <f t="shared" si="14"/>
        <v/>
      </c>
      <c r="Z60" s="44" t="e">
        <f t="shared" si="15"/>
        <v>#N/A</v>
      </c>
      <c r="AA60" s="44" t="e">
        <f t="shared" si="16"/>
        <v>#VALUE!</v>
      </c>
      <c r="AB60" s="44" t="e">
        <f t="shared" si="17"/>
        <v>#N/A</v>
      </c>
      <c r="AC60" s="44" t="str">
        <f t="shared" si="18"/>
        <v/>
      </c>
      <c r="AD60" s="44" t="str">
        <f t="shared" si="19"/>
        <v/>
      </c>
      <c r="AE60" s="44" t="str">
        <f t="shared" si="20"/>
        <v/>
      </c>
      <c r="AF60" s="44" t="str">
        <f t="shared" si="21"/>
        <v/>
      </c>
      <c r="AG60" s="44" t="str">
        <f t="shared" si="22"/>
        <v/>
      </c>
      <c r="AH60" s="44" t="str">
        <f t="shared" si="23"/>
        <v/>
      </c>
      <c r="AI60" s="44" t="e">
        <f>IF('Grid template'!$B$60=FALSE,NA(),IF(OR(ISNUMBER(AC60)=FALSE,ISNUMBER(AD60)=FALSE),NA(),$AW$3*AC60+AD60))</f>
        <v>#N/A</v>
      </c>
      <c r="AJ60" s="44" t="e">
        <f>IF('Grid template'!$B$60=FALSE,NA(),IF(OR(ISNUMBER(AC60)=FALSE,ISNUMBER(AD60)=FALSE),NA(),$AW$2*AC60))</f>
        <v>#N/A</v>
      </c>
      <c r="AK60" s="44" t="e">
        <f>IF('Grid template'!$B$60=FALSE,NA(),IF(OR(ISNUMBER(AF60)=FALSE,ISNUMBER(AG60)=FALSE),NA(),$AW$3*AF60+AG60+1+'Grid template'!$B$17))</f>
        <v>#N/A</v>
      </c>
      <c r="AL60" s="44" t="e">
        <f>IF('Grid template'!$B$60=FALSE,NA(),IF(OR(ISNUMBER(AF60)=FALSE,ISNUMBER(AG60)=FALSE),NA(),$AW$2*AF60))</f>
        <v>#N/A</v>
      </c>
      <c r="AM60" s="44" t="e">
        <f>IF('Grid template'!$B$60=FALSE,NA(),(IF(OR(ISNUMBER(AJ60)=FALSE,ISNUMBER(AI60)=FALSE),NA(),AJ60-$AW$4*AI60)))</f>
        <v>#N/A</v>
      </c>
      <c r="AN60" s="44" t="e">
        <f>IF('Grid template'!$B$60=FALSE,NA(),(IF(OR(ISNUMBER(AK60)=FALSE,ISNUMBER(AL60)=FALSE),NA(),AL60+$AW$4*AK60)))</f>
        <v>#N/A</v>
      </c>
      <c r="AO60" s="44" t="e">
        <f>IF('Grid template'!$B$60=FALSE,NA(),IF(OR(ISNUMBER(AM60)=FALSE,ISNUMBER(AN60)=FALSE),NA(),(AN60-AM60)/(2*$AW$4)))</f>
        <v>#N/A</v>
      </c>
      <c r="AP60" s="44" t="e">
        <f>IF('Grid template'!$B$60=FALSE,NA(),IF(OR(ISNUMBER(AM60)=FALSE,ISNUMBER(AO60)=FALSE),NA(),AO60*$AW$4+AM60))</f>
        <v>#N/A</v>
      </c>
      <c r="AQ60" s="160" t="e">
        <f>IF('Grid template'!$B$60=FALSE,NA(),IF(OR(ISNUMBER(AN60)=FALSE,ISNUMBER(AO60)=FALSE),NA(),AN60-AO60*$AW$4))</f>
        <v>#N/A</v>
      </c>
      <c r="AR60" s="160" t="e">
        <f>IF('Grid template'!$B$60=FALSE,NA(),(IF(OR(ISNUMBER(AO60)=FALSE,ISNUMBER(AP60)=FALSE),NA(),AO60+'Grid template'!$B$17/2)))</f>
        <v>#N/A</v>
      </c>
      <c r="AS60" s="160" t="e">
        <f>IF('Grid template'!$B$60=FALSE,NA(),(IF(OR(ISNUMBER(AO60)=FALSE,ISNUMBER(AP60)=FALSE),NA(),AP60+$AW$2)))</f>
        <v>#N/A</v>
      </c>
      <c r="AT60" s="45"/>
    </row>
    <row r="61" spans="1:46" ht="13.95" customHeight="1" x14ac:dyDescent="0.3">
      <c r="A61" s="32"/>
      <c r="B61" s="62"/>
      <c r="C61" s="35"/>
      <c r="D61" s="207"/>
      <c r="E61" s="208"/>
      <c r="F61" s="209"/>
      <c r="G61" s="209"/>
      <c r="H61" s="209"/>
      <c r="I61" s="207"/>
      <c r="J61" s="209"/>
      <c r="K61" s="209"/>
      <c r="L61" s="208"/>
      <c r="M61" s="168"/>
      <c r="N61" s="43"/>
      <c r="O61" s="44" t="str">
        <f t="shared" si="4"/>
        <v/>
      </c>
      <c r="P61" s="44" t="str">
        <f t="shared" si="5"/>
        <v/>
      </c>
      <c r="Q61" s="44" t="str">
        <f t="shared" si="6"/>
        <v/>
      </c>
      <c r="R61" s="44" t="str">
        <f t="shared" si="7"/>
        <v/>
      </c>
      <c r="S61" s="44" t="e">
        <f t="shared" si="8"/>
        <v>#N/A</v>
      </c>
      <c r="T61" s="44" t="str">
        <f t="shared" si="9"/>
        <v/>
      </c>
      <c r="U61" s="44" t="str">
        <f t="shared" si="10"/>
        <v/>
      </c>
      <c r="V61" s="44" t="e">
        <f t="shared" si="11"/>
        <v>#N/A</v>
      </c>
      <c r="W61" s="44" t="e">
        <f t="shared" si="12"/>
        <v>#N/A</v>
      </c>
      <c r="X61" s="44" t="e">
        <f t="shared" si="13"/>
        <v>#N/A</v>
      </c>
      <c r="Y61" s="44" t="str">
        <f t="shared" si="14"/>
        <v/>
      </c>
      <c r="Z61" s="44" t="e">
        <f t="shared" si="15"/>
        <v>#N/A</v>
      </c>
      <c r="AA61" s="44" t="e">
        <f t="shared" si="16"/>
        <v>#VALUE!</v>
      </c>
      <c r="AB61" s="44" t="e">
        <f t="shared" si="17"/>
        <v>#N/A</v>
      </c>
      <c r="AC61" s="44" t="str">
        <f t="shared" si="18"/>
        <v/>
      </c>
      <c r="AD61" s="44" t="str">
        <f t="shared" si="19"/>
        <v/>
      </c>
      <c r="AE61" s="44" t="str">
        <f t="shared" si="20"/>
        <v/>
      </c>
      <c r="AF61" s="44" t="str">
        <f t="shared" si="21"/>
        <v/>
      </c>
      <c r="AG61" s="44" t="str">
        <f t="shared" si="22"/>
        <v/>
      </c>
      <c r="AH61" s="44" t="str">
        <f t="shared" si="23"/>
        <v/>
      </c>
      <c r="AI61" s="44" t="e">
        <f>IF('Grid template'!$B$60=FALSE,NA(),IF(OR(ISNUMBER(AC61)=FALSE,ISNUMBER(AD61)=FALSE),NA(),$AW$3*AC61+AD61))</f>
        <v>#N/A</v>
      </c>
      <c r="AJ61" s="44" t="e">
        <f>IF('Grid template'!$B$60=FALSE,NA(),IF(OR(ISNUMBER(AC61)=FALSE,ISNUMBER(AD61)=FALSE),NA(),$AW$2*AC61))</f>
        <v>#N/A</v>
      </c>
      <c r="AK61" s="44" t="e">
        <f>IF('Grid template'!$B$60=FALSE,NA(),IF(OR(ISNUMBER(AF61)=FALSE,ISNUMBER(AG61)=FALSE),NA(),$AW$3*AF61+AG61+1+'Grid template'!$B$17))</f>
        <v>#N/A</v>
      </c>
      <c r="AL61" s="44" t="e">
        <f>IF('Grid template'!$B$60=FALSE,NA(),IF(OR(ISNUMBER(AF61)=FALSE,ISNUMBER(AG61)=FALSE),NA(),$AW$2*AF61))</f>
        <v>#N/A</v>
      </c>
      <c r="AM61" s="44" t="e">
        <f>IF('Grid template'!$B$60=FALSE,NA(),(IF(OR(ISNUMBER(AJ61)=FALSE,ISNUMBER(AI61)=FALSE),NA(),AJ61-$AW$4*AI61)))</f>
        <v>#N/A</v>
      </c>
      <c r="AN61" s="44" t="e">
        <f>IF('Grid template'!$B$60=FALSE,NA(),(IF(OR(ISNUMBER(AK61)=FALSE,ISNUMBER(AL61)=FALSE),NA(),AL61+$AW$4*AK61)))</f>
        <v>#N/A</v>
      </c>
      <c r="AO61" s="44" t="e">
        <f>IF('Grid template'!$B$60=FALSE,NA(),IF(OR(ISNUMBER(AM61)=FALSE,ISNUMBER(AN61)=FALSE),NA(),(AN61-AM61)/(2*$AW$4)))</f>
        <v>#N/A</v>
      </c>
      <c r="AP61" s="44" t="e">
        <f>IF('Grid template'!$B$60=FALSE,NA(),IF(OR(ISNUMBER(AM61)=FALSE,ISNUMBER(AO61)=FALSE),NA(),AO61*$AW$4+AM61))</f>
        <v>#N/A</v>
      </c>
      <c r="AQ61" s="160" t="e">
        <f>IF('Grid template'!$B$60=FALSE,NA(),IF(OR(ISNUMBER(AN61)=FALSE,ISNUMBER(AO61)=FALSE),NA(),AN61-AO61*$AW$4))</f>
        <v>#N/A</v>
      </c>
      <c r="AR61" s="160" t="e">
        <f>IF('Grid template'!$B$60=FALSE,NA(),(IF(OR(ISNUMBER(AO61)=FALSE,ISNUMBER(AP61)=FALSE),NA(),AO61+'Grid template'!$B$17/2)))</f>
        <v>#N/A</v>
      </c>
      <c r="AS61" s="160" t="e">
        <f>IF('Grid template'!$B$60=FALSE,NA(),(IF(OR(ISNUMBER(AO61)=FALSE,ISNUMBER(AP61)=FALSE),NA(),AP61+$AW$2)))</f>
        <v>#N/A</v>
      </c>
      <c r="AT61" s="45"/>
    </row>
    <row r="62" spans="1:46" ht="13.95" customHeight="1" x14ac:dyDescent="0.3">
      <c r="A62" s="32"/>
      <c r="B62" s="62"/>
      <c r="C62" s="35"/>
      <c r="D62" s="181"/>
      <c r="E62" s="181"/>
      <c r="F62" s="181"/>
      <c r="G62" s="181"/>
      <c r="H62" s="181"/>
      <c r="I62" s="181"/>
      <c r="J62" s="181"/>
      <c r="K62" s="181"/>
      <c r="L62" s="181"/>
      <c r="M62" s="168"/>
      <c r="N62" s="43"/>
      <c r="O62" s="44" t="str">
        <f t="shared" si="4"/>
        <v/>
      </c>
      <c r="P62" s="44" t="str">
        <f t="shared" si="5"/>
        <v/>
      </c>
      <c r="Q62" s="44" t="str">
        <f t="shared" si="6"/>
        <v/>
      </c>
      <c r="R62" s="44" t="str">
        <f t="shared" si="7"/>
        <v/>
      </c>
      <c r="S62" s="44" t="e">
        <f t="shared" si="8"/>
        <v>#N/A</v>
      </c>
      <c r="T62" s="44" t="str">
        <f t="shared" si="9"/>
        <v/>
      </c>
      <c r="U62" s="44" t="str">
        <f t="shared" si="10"/>
        <v/>
      </c>
      <c r="V62" s="44" t="e">
        <f t="shared" si="11"/>
        <v>#N/A</v>
      </c>
      <c r="W62" s="44" t="e">
        <f t="shared" si="12"/>
        <v>#N/A</v>
      </c>
      <c r="X62" s="44" t="e">
        <f t="shared" si="13"/>
        <v>#N/A</v>
      </c>
      <c r="Y62" s="44" t="str">
        <f t="shared" si="14"/>
        <v/>
      </c>
      <c r="Z62" s="44" t="e">
        <f t="shared" si="15"/>
        <v>#N/A</v>
      </c>
      <c r="AA62" s="44" t="e">
        <f t="shared" si="16"/>
        <v>#VALUE!</v>
      </c>
      <c r="AB62" s="44" t="e">
        <f t="shared" si="17"/>
        <v>#N/A</v>
      </c>
      <c r="AC62" s="44" t="str">
        <f t="shared" si="18"/>
        <v/>
      </c>
      <c r="AD62" s="44" t="str">
        <f t="shared" si="19"/>
        <v/>
      </c>
      <c r="AE62" s="44" t="str">
        <f t="shared" si="20"/>
        <v/>
      </c>
      <c r="AF62" s="44" t="str">
        <f t="shared" si="21"/>
        <v/>
      </c>
      <c r="AG62" s="44" t="str">
        <f t="shared" si="22"/>
        <v/>
      </c>
      <c r="AH62" s="44" t="str">
        <f t="shared" si="23"/>
        <v/>
      </c>
      <c r="AI62" s="44" t="e">
        <f>IF('Grid template'!$B$60=FALSE,NA(),IF(OR(ISNUMBER(AC62)=FALSE,ISNUMBER(AD62)=FALSE),NA(),$AW$3*AC62+AD62))</f>
        <v>#N/A</v>
      </c>
      <c r="AJ62" s="44" t="e">
        <f>IF('Grid template'!$B$60=FALSE,NA(),IF(OR(ISNUMBER(AC62)=FALSE,ISNUMBER(AD62)=FALSE),NA(),$AW$2*AC62))</f>
        <v>#N/A</v>
      </c>
      <c r="AK62" s="44" t="e">
        <f>IF('Grid template'!$B$60=FALSE,NA(),IF(OR(ISNUMBER(AF62)=FALSE,ISNUMBER(AG62)=FALSE),NA(),$AW$3*AF62+AG62+1+'Grid template'!$B$17))</f>
        <v>#N/A</v>
      </c>
      <c r="AL62" s="44" t="e">
        <f>IF('Grid template'!$B$60=FALSE,NA(),IF(OR(ISNUMBER(AF62)=FALSE,ISNUMBER(AG62)=FALSE),NA(),$AW$2*AF62))</f>
        <v>#N/A</v>
      </c>
      <c r="AM62" s="44" t="e">
        <f>IF('Grid template'!$B$60=FALSE,NA(),(IF(OR(ISNUMBER(AJ62)=FALSE,ISNUMBER(AI62)=FALSE),NA(),AJ62-$AW$4*AI62)))</f>
        <v>#N/A</v>
      </c>
      <c r="AN62" s="44" t="e">
        <f>IF('Grid template'!$B$60=FALSE,NA(),(IF(OR(ISNUMBER(AK62)=FALSE,ISNUMBER(AL62)=FALSE),NA(),AL62+$AW$4*AK62)))</f>
        <v>#N/A</v>
      </c>
      <c r="AO62" s="44" t="e">
        <f>IF('Grid template'!$B$60=FALSE,NA(),IF(OR(ISNUMBER(AM62)=FALSE,ISNUMBER(AN62)=FALSE),NA(),(AN62-AM62)/(2*$AW$4)))</f>
        <v>#N/A</v>
      </c>
      <c r="AP62" s="44" t="e">
        <f>IF('Grid template'!$B$60=FALSE,NA(),IF(OR(ISNUMBER(AM62)=FALSE,ISNUMBER(AO62)=FALSE),NA(),AO62*$AW$4+AM62))</f>
        <v>#N/A</v>
      </c>
      <c r="AQ62" s="160" t="e">
        <f>IF('Grid template'!$B$60=FALSE,NA(),IF(OR(ISNUMBER(AN62)=FALSE,ISNUMBER(AO62)=FALSE),NA(),AN62-AO62*$AW$4))</f>
        <v>#N/A</v>
      </c>
      <c r="AR62" s="160" t="e">
        <f>IF('Grid template'!$B$60=FALSE,NA(),(IF(OR(ISNUMBER(AO62)=FALSE,ISNUMBER(AP62)=FALSE),NA(),AO62+'Grid template'!$B$17/2)))</f>
        <v>#N/A</v>
      </c>
      <c r="AS62" s="160" t="e">
        <f>IF('Grid template'!$B$60=FALSE,NA(),(IF(OR(ISNUMBER(AO62)=FALSE,ISNUMBER(AP62)=FALSE),NA(),AP62+$AW$2)))</f>
        <v>#N/A</v>
      </c>
      <c r="AT62" s="45"/>
    </row>
    <row r="63" spans="1:46" ht="13.95" customHeight="1" x14ac:dyDescent="0.3">
      <c r="A63" s="32"/>
      <c r="B63" s="62"/>
      <c r="C63" s="35"/>
      <c r="D63" s="181"/>
      <c r="E63" s="181"/>
      <c r="F63" s="181"/>
      <c r="G63" s="181"/>
      <c r="H63" s="181"/>
      <c r="I63" s="181"/>
      <c r="J63" s="181"/>
      <c r="K63" s="181"/>
      <c r="L63" s="181"/>
      <c r="M63" s="168"/>
      <c r="N63" s="43"/>
      <c r="O63" s="44" t="str">
        <f t="shared" si="4"/>
        <v/>
      </c>
      <c r="P63" s="44" t="str">
        <f t="shared" si="5"/>
        <v/>
      </c>
      <c r="Q63" s="44" t="str">
        <f t="shared" si="6"/>
        <v/>
      </c>
      <c r="R63" s="44" t="str">
        <f t="shared" si="7"/>
        <v/>
      </c>
      <c r="S63" s="44" t="e">
        <f t="shared" si="8"/>
        <v>#N/A</v>
      </c>
      <c r="T63" s="44" t="str">
        <f t="shared" si="9"/>
        <v/>
      </c>
      <c r="U63" s="44" t="str">
        <f t="shared" si="10"/>
        <v/>
      </c>
      <c r="V63" s="44" t="e">
        <f t="shared" si="11"/>
        <v>#N/A</v>
      </c>
      <c r="W63" s="44" t="e">
        <f t="shared" si="12"/>
        <v>#N/A</v>
      </c>
      <c r="X63" s="44" t="e">
        <f t="shared" si="13"/>
        <v>#N/A</v>
      </c>
      <c r="Y63" s="44" t="str">
        <f t="shared" si="14"/>
        <v/>
      </c>
      <c r="Z63" s="44" t="e">
        <f t="shared" si="15"/>
        <v>#N/A</v>
      </c>
      <c r="AA63" s="44" t="e">
        <f t="shared" si="16"/>
        <v>#VALUE!</v>
      </c>
      <c r="AB63" s="44" t="e">
        <f t="shared" si="17"/>
        <v>#N/A</v>
      </c>
      <c r="AC63" s="44" t="str">
        <f t="shared" si="18"/>
        <v/>
      </c>
      <c r="AD63" s="44" t="str">
        <f t="shared" si="19"/>
        <v/>
      </c>
      <c r="AE63" s="44" t="str">
        <f t="shared" si="20"/>
        <v/>
      </c>
      <c r="AF63" s="44" t="str">
        <f t="shared" si="21"/>
        <v/>
      </c>
      <c r="AG63" s="44" t="str">
        <f t="shared" si="22"/>
        <v/>
      </c>
      <c r="AH63" s="44" t="str">
        <f t="shared" si="23"/>
        <v/>
      </c>
      <c r="AI63" s="44" t="e">
        <f>IF('Grid template'!$B$60=FALSE,NA(),IF(OR(ISNUMBER(AC63)=FALSE,ISNUMBER(AD63)=FALSE),NA(),$AW$3*AC63+AD63))</f>
        <v>#N/A</v>
      </c>
      <c r="AJ63" s="44" t="e">
        <f>IF('Grid template'!$B$60=FALSE,NA(),IF(OR(ISNUMBER(AC63)=FALSE,ISNUMBER(AD63)=FALSE),NA(),$AW$2*AC63))</f>
        <v>#N/A</v>
      </c>
      <c r="AK63" s="44" t="e">
        <f>IF('Grid template'!$B$60=FALSE,NA(),IF(OR(ISNUMBER(AF63)=FALSE,ISNUMBER(AG63)=FALSE),NA(),$AW$3*AF63+AG63+1+'Grid template'!$B$17))</f>
        <v>#N/A</v>
      </c>
      <c r="AL63" s="44" t="e">
        <f>IF('Grid template'!$B$60=FALSE,NA(),IF(OR(ISNUMBER(AF63)=FALSE,ISNUMBER(AG63)=FALSE),NA(),$AW$2*AF63))</f>
        <v>#N/A</v>
      </c>
      <c r="AM63" s="44" t="e">
        <f>IF('Grid template'!$B$60=FALSE,NA(),(IF(OR(ISNUMBER(AJ63)=FALSE,ISNUMBER(AI63)=FALSE),NA(),AJ63-$AW$4*AI63)))</f>
        <v>#N/A</v>
      </c>
      <c r="AN63" s="44" t="e">
        <f>IF('Grid template'!$B$60=FALSE,NA(),(IF(OR(ISNUMBER(AK63)=FALSE,ISNUMBER(AL63)=FALSE),NA(),AL63+$AW$4*AK63)))</f>
        <v>#N/A</v>
      </c>
      <c r="AO63" s="44" t="e">
        <f>IF('Grid template'!$B$60=FALSE,NA(),IF(OR(ISNUMBER(AM63)=FALSE,ISNUMBER(AN63)=FALSE),NA(),(AN63-AM63)/(2*$AW$4)))</f>
        <v>#N/A</v>
      </c>
      <c r="AP63" s="44" t="e">
        <f>IF('Grid template'!$B$60=FALSE,NA(),IF(OR(ISNUMBER(AM63)=FALSE,ISNUMBER(AO63)=FALSE),NA(),AO63*$AW$4+AM63))</f>
        <v>#N/A</v>
      </c>
      <c r="AQ63" s="160" t="e">
        <f>IF('Grid template'!$B$60=FALSE,NA(),IF(OR(ISNUMBER(AN63)=FALSE,ISNUMBER(AO63)=FALSE),NA(),AN63-AO63*$AW$4))</f>
        <v>#N/A</v>
      </c>
      <c r="AR63" s="160" t="e">
        <f>IF('Grid template'!$B$60=FALSE,NA(),(IF(OR(ISNUMBER(AO63)=FALSE,ISNUMBER(AP63)=FALSE),NA(),AO63+'Grid template'!$B$17/2)))</f>
        <v>#N/A</v>
      </c>
      <c r="AS63" s="160" t="e">
        <f>IF('Grid template'!$B$60=FALSE,NA(),(IF(OR(ISNUMBER(AO63)=FALSE,ISNUMBER(AP63)=FALSE),NA(),AP63+$AW$2)))</f>
        <v>#N/A</v>
      </c>
      <c r="AT63" s="45"/>
    </row>
    <row r="64" spans="1:46" ht="13.95" customHeight="1" x14ac:dyDescent="0.3">
      <c r="A64" s="32"/>
      <c r="B64" s="62"/>
      <c r="C64" s="35"/>
      <c r="D64" s="181"/>
      <c r="E64" s="181"/>
      <c r="F64" s="181"/>
      <c r="G64" s="181"/>
      <c r="H64" s="181"/>
      <c r="I64" s="181"/>
      <c r="J64" s="181"/>
      <c r="K64" s="181"/>
      <c r="L64" s="181"/>
      <c r="M64" s="168"/>
      <c r="N64" s="43"/>
      <c r="O64" s="44" t="str">
        <f t="shared" si="4"/>
        <v/>
      </c>
      <c r="P64" s="44" t="str">
        <f t="shared" si="5"/>
        <v/>
      </c>
      <c r="Q64" s="44" t="str">
        <f t="shared" si="6"/>
        <v/>
      </c>
      <c r="R64" s="44" t="str">
        <f t="shared" si="7"/>
        <v/>
      </c>
      <c r="S64" s="44" t="e">
        <f t="shared" si="8"/>
        <v>#N/A</v>
      </c>
      <c r="T64" s="44" t="str">
        <f t="shared" si="9"/>
        <v/>
      </c>
      <c r="U64" s="44" t="str">
        <f t="shared" si="10"/>
        <v/>
      </c>
      <c r="V64" s="44" t="e">
        <f t="shared" si="11"/>
        <v>#N/A</v>
      </c>
      <c r="W64" s="44" t="e">
        <f t="shared" si="12"/>
        <v>#N/A</v>
      </c>
      <c r="X64" s="44" t="e">
        <f t="shared" si="13"/>
        <v>#N/A</v>
      </c>
      <c r="Y64" s="44" t="str">
        <f t="shared" si="14"/>
        <v/>
      </c>
      <c r="Z64" s="44" t="e">
        <f t="shared" si="15"/>
        <v>#N/A</v>
      </c>
      <c r="AA64" s="44" t="e">
        <f t="shared" si="16"/>
        <v>#VALUE!</v>
      </c>
      <c r="AB64" s="44" t="e">
        <f t="shared" si="17"/>
        <v>#N/A</v>
      </c>
      <c r="AC64" s="44" t="str">
        <f t="shared" si="18"/>
        <v/>
      </c>
      <c r="AD64" s="44" t="str">
        <f t="shared" si="19"/>
        <v/>
      </c>
      <c r="AE64" s="44" t="str">
        <f t="shared" si="20"/>
        <v/>
      </c>
      <c r="AF64" s="44" t="str">
        <f t="shared" si="21"/>
        <v/>
      </c>
      <c r="AG64" s="44" t="str">
        <f t="shared" si="22"/>
        <v/>
      </c>
      <c r="AH64" s="44" t="str">
        <f t="shared" si="23"/>
        <v/>
      </c>
      <c r="AI64" s="44" t="e">
        <f>IF('Grid template'!$B$60=FALSE,NA(),IF(OR(ISNUMBER(AC64)=FALSE,ISNUMBER(AD64)=FALSE),NA(),$AW$3*AC64+AD64))</f>
        <v>#N/A</v>
      </c>
      <c r="AJ64" s="44" t="e">
        <f>IF('Grid template'!$B$60=FALSE,NA(),IF(OR(ISNUMBER(AC64)=FALSE,ISNUMBER(AD64)=FALSE),NA(),$AW$2*AC64))</f>
        <v>#N/A</v>
      </c>
      <c r="AK64" s="44" t="e">
        <f>IF('Grid template'!$B$60=FALSE,NA(),IF(OR(ISNUMBER(AF64)=FALSE,ISNUMBER(AG64)=FALSE),NA(),$AW$3*AF64+AG64+1+'Grid template'!$B$17))</f>
        <v>#N/A</v>
      </c>
      <c r="AL64" s="44" t="e">
        <f>IF('Grid template'!$B$60=FALSE,NA(),IF(OR(ISNUMBER(AF64)=FALSE,ISNUMBER(AG64)=FALSE),NA(),$AW$2*AF64))</f>
        <v>#N/A</v>
      </c>
      <c r="AM64" s="44" t="e">
        <f>IF('Grid template'!$B$60=FALSE,NA(),(IF(OR(ISNUMBER(AJ64)=FALSE,ISNUMBER(AI64)=FALSE),NA(),AJ64-$AW$4*AI64)))</f>
        <v>#N/A</v>
      </c>
      <c r="AN64" s="44" t="e">
        <f>IF('Grid template'!$B$60=FALSE,NA(),(IF(OR(ISNUMBER(AK64)=FALSE,ISNUMBER(AL64)=FALSE),NA(),AL64+$AW$4*AK64)))</f>
        <v>#N/A</v>
      </c>
      <c r="AO64" s="44" t="e">
        <f>IF('Grid template'!$B$60=FALSE,NA(),IF(OR(ISNUMBER(AM64)=FALSE,ISNUMBER(AN64)=FALSE),NA(),(AN64-AM64)/(2*$AW$4)))</f>
        <v>#N/A</v>
      </c>
      <c r="AP64" s="44" t="e">
        <f>IF('Grid template'!$B$60=FALSE,NA(),IF(OR(ISNUMBER(AM64)=FALSE,ISNUMBER(AO64)=FALSE),NA(),AO64*$AW$4+AM64))</f>
        <v>#N/A</v>
      </c>
      <c r="AQ64" s="160" t="e">
        <f>IF('Grid template'!$B$60=FALSE,NA(),IF(OR(ISNUMBER(AN64)=FALSE,ISNUMBER(AO64)=FALSE),NA(),AN64-AO64*$AW$4))</f>
        <v>#N/A</v>
      </c>
      <c r="AR64" s="160" t="e">
        <f>IF('Grid template'!$B$60=FALSE,NA(),(IF(OR(ISNUMBER(AO64)=FALSE,ISNUMBER(AP64)=FALSE),NA(),AO64+'Grid template'!$B$17/2)))</f>
        <v>#N/A</v>
      </c>
      <c r="AS64" s="160" t="e">
        <f>IF('Grid template'!$B$60=FALSE,NA(),(IF(OR(ISNUMBER(AO64)=FALSE,ISNUMBER(AP64)=FALSE),NA(),AP64+$AW$2)))</f>
        <v>#N/A</v>
      </c>
      <c r="AT64" s="45"/>
    </row>
    <row r="65" spans="1:46" ht="13.95" customHeight="1" x14ac:dyDescent="0.3">
      <c r="A65" s="32"/>
      <c r="B65" s="62"/>
      <c r="C65" s="35"/>
      <c r="D65" s="181"/>
      <c r="E65" s="181"/>
      <c r="F65" s="181"/>
      <c r="G65" s="181"/>
      <c r="H65" s="181"/>
      <c r="I65" s="181"/>
      <c r="J65" s="181"/>
      <c r="K65" s="181"/>
      <c r="L65" s="181"/>
      <c r="M65" s="168"/>
      <c r="N65" s="43"/>
      <c r="O65" s="44" t="str">
        <f t="shared" si="4"/>
        <v/>
      </c>
      <c r="P65" s="44" t="str">
        <f t="shared" si="5"/>
        <v/>
      </c>
      <c r="Q65" s="44" t="str">
        <f t="shared" si="6"/>
        <v/>
      </c>
      <c r="R65" s="44" t="str">
        <f t="shared" si="7"/>
        <v/>
      </c>
      <c r="S65" s="44" t="e">
        <f t="shared" si="8"/>
        <v>#N/A</v>
      </c>
      <c r="T65" s="44" t="str">
        <f t="shared" si="9"/>
        <v/>
      </c>
      <c r="U65" s="44" t="str">
        <f t="shared" si="10"/>
        <v/>
      </c>
      <c r="V65" s="44" t="e">
        <f t="shared" si="11"/>
        <v>#N/A</v>
      </c>
      <c r="W65" s="44" t="e">
        <f t="shared" si="12"/>
        <v>#N/A</v>
      </c>
      <c r="X65" s="44" t="e">
        <f t="shared" si="13"/>
        <v>#N/A</v>
      </c>
      <c r="Y65" s="44" t="str">
        <f t="shared" si="14"/>
        <v/>
      </c>
      <c r="Z65" s="44" t="e">
        <f t="shared" si="15"/>
        <v>#N/A</v>
      </c>
      <c r="AA65" s="44" t="e">
        <f t="shared" si="16"/>
        <v>#VALUE!</v>
      </c>
      <c r="AB65" s="44" t="e">
        <f t="shared" si="17"/>
        <v>#N/A</v>
      </c>
      <c r="AC65" s="44" t="str">
        <f t="shared" si="18"/>
        <v/>
      </c>
      <c r="AD65" s="44" t="str">
        <f t="shared" si="19"/>
        <v/>
      </c>
      <c r="AE65" s="44" t="str">
        <f t="shared" si="20"/>
        <v/>
      </c>
      <c r="AF65" s="44" t="str">
        <f t="shared" si="21"/>
        <v/>
      </c>
      <c r="AG65" s="44" t="str">
        <f t="shared" si="22"/>
        <v/>
      </c>
      <c r="AH65" s="44" t="str">
        <f t="shared" si="23"/>
        <v/>
      </c>
      <c r="AI65" s="44" t="e">
        <f>IF('Grid template'!$B$60=FALSE,NA(),IF(OR(ISNUMBER(AC65)=FALSE,ISNUMBER(AD65)=FALSE),NA(),$AW$3*AC65+AD65))</f>
        <v>#N/A</v>
      </c>
      <c r="AJ65" s="44" t="e">
        <f>IF('Grid template'!$B$60=FALSE,NA(),IF(OR(ISNUMBER(AC65)=FALSE,ISNUMBER(AD65)=FALSE),NA(),$AW$2*AC65))</f>
        <v>#N/A</v>
      </c>
      <c r="AK65" s="44" t="e">
        <f>IF('Grid template'!$B$60=FALSE,NA(),IF(OR(ISNUMBER(AF65)=FALSE,ISNUMBER(AG65)=FALSE),NA(),$AW$3*AF65+AG65+1+'Grid template'!$B$17))</f>
        <v>#N/A</v>
      </c>
      <c r="AL65" s="44" t="e">
        <f>IF('Grid template'!$B$60=FALSE,NA(),IF(OR(ISNUMBER(AF65)=FALSE,ISNUMBER(AG65)=FALSE),NA(),$AW$2*AF65))</f>
        <v>#N/A</v>
      </c>
      <c r="AM65" s="44" t="e">
        <f>IF('Grid template'!$B$60=FALSE,NA(),(IF(OR(ISNUMBER(AJ65)=FALSE,ISNUMBER(AI65)=FALSE),NA(),AJ65-$AW$4*AI65)))</f>
        <v>#N/A</v>
      </c>
      <c r="AN65" s="44" t="e">
        <f>IF('Grid template'!$B$60=FALSE,NA(),(IF(OR(ISNUMBER(AK65)=FALSE,ISNUMBER(AL65)=FALSE),NA(),AL65+$AW$4*AK65)))</f>
        <v>#N/A</v>
      </c>
      <c r="AO65" s="44" t="e">
        <f>IF('Grid template'!$B$60=FALSE,NA(),IF(OR(ISNUMBER(AM65)=FALSE,ISNUMBER(AN65)=FALSE),NA(),(AN65-AM65)/(2*$AW$4)))</f>
        <v>#N/A</v>
      </c>
      <c r="AP65" s="44" t="e">
        <f>IF('Grid template'!$B$60=FALSE,NA(),IF(OR(ISNUMBER(AM65)=FALSE,ISNUMBER(AO65)=FALSE),NA(),AO65*$AW$4+AM65))</f>
        <v>#N/A</v>
      </c>
      <c r="AQ65" s="160" t="e">
        <f>IF('Grid template'!$B$60=FALSE,NA(),IF(OR(ISNUMBER(AN65)=FALSE,ISNUMBER(AO65)=FALSE),NA(),AN65-AO65*$AW$4))</f>
        <v>#N/A</v>
      </c>
      <c r="AR65" s="160" t="e">
        <f>IF('Grid template'!$B$60=FALSE,NA(),(IF(OR(ISNUMBER(AO65)=FALSE,ISNUMBER(AP65)=FALSE),NA(),AO65+'Grid template'!$B$17/2)))</f>
        <v>#N/A</v>
      </c>
      <c r="AS65" s="160" t="e">
        <f>IF('Grid template'!$B$60=FALSE,NA(),(IF(OR(ISNUMBER(AO65)=FALSE,ISNUMBER(AP65)=FALSE),NA(),AP65+$AW$2)))</f>
        <v>#N/A</v>
      </c>
      <c r="AT65" s="45"/>
    </row>
    <row r="66" spans="1:46" ht="13.95" customHeight="1" x14ac:dyDescent="0.3">
      <c r="B66" s="62"/>
      <c r="C66" s="35"/>
      <c r="D66" s="181"/>
      <c r="E66" s="181"/>
      <c r="F66" s="181"/>
      <c r="G66" s="181"/>
      <c r="H66" s="181"/>
      <c r="I66" s="181"/>
      <c r="J66" s="181"/>
      <c r="K66" s="181"/>
      <c r="L66" s="181"/>
      <c r="M66" s="168"/>
      <c r="N66" s="43"/>
      <c r="O66" s="44" t="str">
        <f t="shared" si="4"/>
        <v/>
      </c>
      <c r="P66" s="44" t="str">
        <f t="shared" si="5"/>
        <v/>
      </c>
      <c r="Q66" s="44" t="str">
        <f t="shared" si="6"/>
        <v/>
      </c>
      <c r="R66" s="44" t="str">
        <f t="shared" si="7"/>
        <v/>
      </c>
      <c r="S66" s="44" t="e">
        <f t="shared" si="8"/>
        <v>#N/A</v>
      </c>
      <c r="T66" s="44" t="str">
        <f t="shared" si="9"/>
        <v/>
      </c>
      <c r="U66" s="44" t="str">
        <f t="shared" si="10"/>
        <v/>
      </c>
      <c r="V66" s="44" t="e">
        <f t="shared" si="11"/>
        <v>#N/A</v>
      </c>
      <c r="W66" s="44" t="e">
        <f t="shared" si="12"/>
        <v>#N/A</v>
      </c>
      <c r="X66" s="44" t="e">
        <f t="shared" si="13"/>
        <v>#N/A</v>
      </c>
      <c r="Y66" s="44" t="str">
        <f t="shared" si="14"/>
        <v/>
      </c>
      <c r="Z66" s="44" t="e">
        <f t="shared" si="15"/>
        <v>#N/A</v>
      </c>
      <c r="AA66" s="44" t="e">
        <f t="shared" si="16"/>
        <v>#VALUE!</v>
      </c>
      <c r="AB66" s="44" t="e">
        <f t="shared" si="17"/>
        <v>#N/A</v>
      </c>
      <c r="AC66" s="44" t="str">
        <f t="shared" si="18"/>
        <v/>
      </c>
      <c r="AD66" s="44" t="str">
        <f t="shared" si="19"/>
        <v/>
      </c>
      <c r="AE66" s="44" t="str">
        <f t="shared" si="20"/>
        <v/>
      </c>
      <c r="AF66" s="44" t="str">
        <f t="shared" si="21"/>
        <v/>
      </c>
      <c r="AG66" s="44" t="str">
        <f t="shared" si="22"/>
        <v/>
      </c>
      <c r="AH66" s="44" t="str">
        <f t="shared" si="23"/>
        <v/>
      </c>
      <c r="AI66" s="44" t="e">
        <f>IF('Grid template'!$B$60=FALSE,NA(),IF(OR(ISNUMBER(AC66)=FALSE,ISNUMBER(AD66)=FALSE),NA(),$AW$3*AC66+AD66))</f>
        <v>#N/A</v>
      </c>
      <c r="AJ66" s="44" t="e">
        <f>IF('Grid template'!$B$60=FALSE,NA(),IF(OR(ISNUMBER(AC66)=FALSE,ISNUMBER(AD66)=FALSE),NA(),$AW$2*AC66))</f>
        <v>#N/A</v>
      </c>
      <c r="AK66" s="44" t="e">
        <f>IF('Grid template'!$B$60=FALSE,NA(),IF(OR(ISNUMBER(AF66)=FALSE,ISNUMBER(AG66)=FALSE),NA(),$AW$3*AF66+AG66+1+'Grid template'!$B$17))</f>
        <v>#N/A</v>
      </c>
      <c r="AL66" s="44" t="e">
        <f>IF('Grid template'!$B$60=FALSE,NA(),IF(OR(ISNUMBER(AF66)=FALSE,ISNUMBER(AG66)=FALSE),NA(),$AW$2*AF66))</f>
        <v>#N/A</v>
      </c>
      <c r="AM66" s="44" t="e">
        <f>IF('Grid template'!$B$60=FALSE,NA(),(IF(OR(ISNUMBER(AJ66)=FALSE,ISNUMBER(AI66)=FALSE),NA(),AJ66-$AW$4*AI66)))</f>
        <v>#N/A</v>
      </c>
      <c r="AN66" s="44" t="e">
        <f>IF('Grid template'!$B$60=FALSE,NA(),(IF(OR(ISNUMBER(AK66)=FALSE,ISNUMBER(AL66)=FALSE),NA(),AL66+$AW$4*AK66)))</f>
        <v>#N/A</v>
      </c>
      <c r="AO66" s="44" t="e">
        <f>IF('Grid template'!$B$60=FALSE,NA(),IF(OR(ISNUMBER(AM66)=FALSE,ISNUMBER(AN66)=FALSE),NA(),(AN66-AM66)/(2*$AW$4)))</f>
        <v>#N/A</v>
      </c>
      <c r="AP66" s="44" t="e">
        <f>IF('Grid template'!$B$60=FALSE,NA(),IF(OR(ISNUMBER(AM66)=FALSE,ISNUMBER(AO66)=FALSE),NA(),AO66*$AW$4+AM66))</f>
        <v>#N/A</v>
      </c>
      <c r="AQ66" s="160" t="e">
        <f>IF('Grid template'!$B$60=FALSE,NA(),IF(OR(ISNUMBER(AN66)=FALSE,ISNUMBER(AO66)=FALSE),NA(),AN66-AO66*$AW$4))</f>
        <v>#N/A</v>
      </c>
      <c r="AR66" s="160" t="e">
        <f>IF('Grid template'!$B$60=FALSE,NA(),(IF(OR(ISNUMBER(AO66)=FALSE,ISNUMBER(AP66)=FALSE),NA(),AO66+'Grid template'!$B$17/2)))</f>
        <v>#N/A</v>
      </c>
      <c r="AS66" s="160" t="e">
        <f>IF('Grid template'!$B$60=FALSE,NA(),(IF(OR(ISNUMBER(AO66)=FALSE,ISNUMBER(AP66)=FALSE),NA(),AP66+$AW$2)))</f>
        <v>#N/A</v>
      </c>
      <c r="AT66" s="45"/>
    </row>
    <row r="67" spans="1:46" ht="13.95" customHeight="1" x14ac:dyDescent="0.3">
      <c r="B67" s="62"/>
      <c r="C67" s="35"/>
      <c r="D67" s="181"/>
      <c r="E67" s="181"/>
      <c r="F67" s="181"/>
      <c r="G67" s="181"/>
      <c r="H67" s="181"/>
      <c r="I67" s="181"/>
      <c r="J67" s="181"/>
      <c r="K67" s="181"/>
      <c r="L67" s="181"/>
      <c r="M67" s="168"/>
      <c r="N67" s="43"/>
      <c r="O67" s="44" t="str">
        <f t="shared" ref="O67:O130" si="24">IF(ISNUMBER(D67)=FALSE,"",IF($A$3=2,D67,IF($A$3=1,D67/AZ$2*2,"")))</f>
        <v/>
      </c>
      <c r="P67" s="44" t="str">
        <f t="shared" ref="P67:P130" si="25">IF(ISNUMBER(E67)=FALSE,"",IF($A$3=2,E67,IF($A$3=1,E67/BA$2*2,"")))</f>
        <v/>
      </c>
      <c r="Q67" s="44" t="str">
        <f t="shared" ref="Q67:Q130" si="26">IF(ISNUMBER(F67)=FALSE,"",IF($A$3=2,F67,IF($A$3=1,F67/BB$2,"")))</f>
        <v/>
      </c>
      <c r="R67" s="44" t="str">
        <f t="shared" ref="R67:R130" si="27">IF(ISNUMBER(G67)=FALSE,"",IF($A$3=2,G67,IF($A$3=1,G67/BC$2,"")))</f>
        <v/>
      </c>
      <c r="S67" s="44" t="e">
        <f t="shared" ref="S67:S130" si="28">IF(AND(ISNUMBER(Q67),ISNUMBER(R67)),Q67+R67,IF(ISNUMBER(Q67),Q67,IF(ISNUMBER(R67),R67,NA())))</f>
        <v>#N/A</v>
      </c>
      <c r="T67" s="44" t="str">
        <f t="shared" ref="T67:T130" si="29">IF(ISNUMBER(H67)=FALSE,"",IF($A$3=2,H67,IF($A$3=1,H67/BD$2,"")))</f>
        <v/>
      </c>
      <c r="U67" s="44" t="str">
        <f t="shared" ref="U67:U130" si="30">IF(ISNUMBER(I67)=FALSE,"",IF($A$3=2,I67,IF($A$3=1,I67/BE$2*2,"")))</f>
        <v/>
      </c>
      <c r="V67" s="44" t="e">
        <f t="shared" ref="V67:V130" si="31">IF(AND(ISNUMBER(T67),ISNUMBER(U67)),T67+U67,IF(ISNUMBER(T67),T67,IF(ISNUMBER(U67),U67,NA())))</f>
        <v>#N/A</v>
      </c>
      <c r="W67" s="44" t="e">
        <f t="shared" ref="W67:W130" si="32">IF(ISNUMBER(J67)=FALSE,NA(),IF($A$3=2,J67,IF($A$3=1,J67/BF$2,"")))</f>
        <v>#N/A</v>
      </c>
      <c r="X67" s="44" t="e">
        <f t="shared" ref="X67:X130" si="33">IF(ISNUMBER(K67)=FALSE,NA(),IF($A$3=2,K67,IF($A$3=1,K67/BG$2*2,"")))</f>
        <v>#N/A</v>
      </c>
      <c r="Y67" s="44" t="str">
        <f t="shared" ref="Y67:Y130" si="34">IF(ISNUMBER(L67)=FALSE,"",IF($A$3=2,L67,IF($A$3=1,L67/BH$2,"")))</f>
        <v/>
      </c>
      <c r="Z67" s="44" t="e">
        <f t="shared" ref="Z67:Z130" si="35">IF(AND(ISNUMBER(W67),ISNUMBER(Y67)),W67+Y67,IF(ISNUMBER(W67),W67,IF(ISNUMBER(Y67),Y67,NA())))</f>
        <v>#N/A</v>
      </c>
      <c r="AA67" s="44" t="e">
        <f t="shared" ref="AA67:AA130" si="36">IF(O67+P67+S67&gt;0,O67+P67+S67,"")</f>
        <v>#VALUE!</v>
      </c>
      <c r="AB67" s="44" t="e">
        <f t="shared" ref="AB67:AB130" si="37">IF(V67+X67+Z67&gt;0,V67+X67+Z67,NA())</f>
        <v>#N/A</v>
      </c>
      <c r="AC67" s="44" t="str">
        <f t="shared" ref="AC67:AC130" si="38">IF(ISNUMBER(AA67),P67/AA67,"")</f>
        <v/>
      </c>
      <c r="AD67" s="44" t="str">
        <f t="shared" ref="AD67:AD130" si="39">IF(ISNUMBER(AA67),S67/AA67,"")</f>
        <v/>
      </c>
      <c r="AE67" s="44" t="str">
        <f t="shared" ref="AE67:AE130" si="40">IF(ISNUMBER(AA67),O67/AA67,"")</f>
        <v/>
      </c>
      <c r="AF67" s="44" t="str">
        <f t="shared" ref="AF67:AF130" si="41">IF(ISNUMBER(AB67),X67/AB67,"")</f>
        <v/>
      </c>
      <c r="AG67" s="44" t="str">
        <f t="shared" ref="AG67:AG130" si="42">IF(ISNUMBER(AB67),Z67/AB67,"")</f>
        <v/>
      </c>
      <c r="AH67" s="44" t="str">
        <f t="shared" ref="AH67:AH130" si="43">IF(ISNUMBER(AB67),V67/AB67,"")</f>
        <v/>
      </c>
      <c r="AI67" s="44" t="e">
        <f>IF('Grid template'!$B$60=FALSE,NA(),IF(OR(ISNUMBER(AC67)=FALSE,ISNUMBER(AD67)=FALSE),NA(),$AW$3*AC67+AD67))</f>
        <v>#N/A</v>
      </c>
      <c r="AJ67" s="44" t="e">
        <f>IF('Grid template'!$B$60=FALSE,NA(),IF(OR(ISNUMBER(AC67)=FALSE,ISNUMBER(AD67)=FALSE),NA(),$AW$2*AC67))</f>
        <v>#N/A</v>
      </c>
      <c r="AK67" s="44" t="e">
        <f>IF('Grid template'!$B$60=FALSE,NA(),IF(OR(ISNUMBER(AF67)=FALSE,ISNUMBER(AG67)=FALSE),NA(),$AW$3*AF67+AG67+1+'Grid template'!$B$17))</f>
        <v>#N/A</v>
      </c>
      <c r="AL67" s="44" t="e">
        <f>IF('Grid template'!$B$60=FALSE,NA(),IF(OR(ISNUMBER(AF67)=FALSE,ISNUMBER(AG67)=FALSE),NA(),$AW$2*AF67))</f>
        <v>#N/A</v>
      </c>
      <c r="AM67" s="44" t="e">
        <f>IF('Grid template'!$B$60=FALSE,NA(),(IF(OR(ISNUMBER(AJ67)=FALSE,ISNUMBER(AI67)=FALSE),NA(),AJ67-$AW$4*AI67)))</f>
        <v>#N/A</v>
      </c>
      <c r="AN67" s="44" t="e">
        <f>IF('Grid template'!$B$60=FALSE,NA(),(IF(OR(ISNUMBER(AK67)=FALSE,ISNUMBER(AL67)=FALSE),NA(),AL67+$AW$4*AK67)))</f>
        <v>#N/A</v>
      </c>
      <c r="AO67" s="44" t="e">
        <f>IF('Grid template'!$B$60=FALSE,NA(),IF(OR(ISNUMBER(AM67)=FALSE,ISNUMBER(AN67)=FALSE),NA(),(AN67-AM67)/(2*$AW$4)))</f>
        <v>#N/A</v>
      </c>
      <c r="AP67" s="44" t="e">
        <f>IF('Grid template'!$B$60=FALSE,NA(),IF(OR(ISNUMBER(AM67)=FALSE,ISNUMBER(AO67)=FALSE),NA(),AO67*$AW$4+AM67))</f>
        <v>#N/A</v>
      </c>
      <c r="AQ67" s="160" t="e">
        <f>IF('Grid template'!$B$60=FALSE,NA(),IF(OR(ISNUMBER(AN67)=FALSE,ISNUMBER(AO67)=FALSE),NA(),AN67-AO67*$AW$4))</f>
        <v>#N/A</v>
      </c>
      <c r="AR67" s="160" t="e">
        <f>IF('Grid template'!$B$60=FALSE,NA(),(IF(OR(ISNUMBER(AO67)=FALSE,ISNUMBER(AP67)=FALSE),NA(),AO67+'Grid template'!$B$17/2)))</f>
        <v>#N/A</v>
      </c>
      <c r="AS67" s="160" t="e">
        <f>IF('Grid template'!$B$60=FALSE,NA(),(IF(OR(ISNUMBER(AO67)=FALSE,ISNUMBER(AP67)=FALSE),NA(),AP67+$AW$2)))</f>
        <v>#N/A</v>
      </c>
      <c r="AT67" s="45"/>
    </row>
    <row r="68" spans="1:46" ht="13.95" customHeight="1" x14ac:dyDescent="0.3">
      <c r="B68" s="62"/>
      <c r="C68" s="35"/>
      <c r="D68" s="181"/>
      <c r="E68" s="181"/>
      <c r="F68" s="181"/>
      <c r="G68" s="181"/>
      <c r="H68" s="181"/>
      <c r="I68" s="181"/>
      <c r="J68" s="181"/>
      <c r="K68" s="181"/>
      <c r="L68" s="181"/>
      <c r="M68" s="168"/>
      <c r="N68" s="43"/>
      <c r="O68" s="44" t="str">
        <f t="shared" si="24"/>
        <v/>
      </c>
      <c r="P68" s="44" t="str">
        <f t="shared" si="25"/>
        <v/>
      </c>
      <c r="Q68" s="44" t="str">
        <f t="shared" si="26"/>
        <v/>
      </c>
      <c r="R68" s="44" t="str">
        <f t="shared" si="27"/>
        <v/>
      </c>
      <c r="S68" s="44" t="e">
        <f t="shared" si="28"/>
        <v>#N/A</v>
      </c>
      <c r="T68" s="44" t="str">
        <f t="shared" si="29"/>
        <v/>
      </c>
      <c r="U68" s="44" t="str">
        <f t="shared" si="30"/>
        <v/>
      </c>
      <c r="V68" s="44" t="e">
        <f t="shared" si="31"/>
        <v>#N/A</v>
      </c>
      <c r="W68" s="44" t="e">
        <f t="shared" si="32"/>
        <v>#N/A</v>
      </c>
      <c r="X68" s="44" t="e">
        <f t="shared" si="33"/>
        <v>#N/A</v>
      </c>
      <c r="Y68" s="44" t="str">
        <f t="shared" si="34"/>
        <v/>
      </c>
      <c r="Z68" s="44" t="e">
        <f t="shared" si="35"/>
        <v>#N/A</v>
      </c>
      <c r="AA68" s="44" t="e">
        <f t="shared" si="36"/>
        <v>#VALUE!</v>
      </c>
      <c r="AB68" s="44" t="e">
        <f t="shared" si="37"/>
        <v>#N/A</v>
      </c>
      <c r="AC68" s="44" t="str">
        <f t="shared" si="38"/>
        <v/>
      </c>
      <c r="AD68" s="44" t="str">
        <f t="shared" si="39"/>
        <v/>
      </c>
      <c r="AE68" s="44" t="str">
        <f t="shared" si="40"/>
        <v/>
      </c>
      <c r="AF68" s="44" t="str">
        <f t="shared" si="41"/>
        <v/>
      </c>
      <c r="AG68" s="44" t="str">
        <f t="shared" si="42"/>
        <v/>
      </c>
      <c r="AH68" s="44" t="str">
        <f t="shared" si="43"/>
        <v/>
      </c>
      <c r="AI68" s="44" t="e">
        <f>IF('Grid template'!$B$60=FALSE,NA(),IF(OR(ISNUMBER(AC68)=FALSE,ISNUMBER(AD68)=FALSE),NA(),$AW$3*AC68+AD68))</f>
        <v>#N/A</v>
      </c>
      <c r="AJ68" s="44" t="e">
        <f>IF('Grid template'!$B$60=FALSE,NA(),IF(OR(ISNUMBER(AC68)=FALSE,ISNUMBER(AD68)=FALSE),NA(),$AW$2*AC68))</f>
        <v>#N/A</v>
      </c>
      <c r="AK68" s="44" t="e">
        <f>IF('Grid template'!$B$60=FALSE,NA(),IF(OR(ISNUMBER(AF68)=FALSE,ISNUMBER(AG68)=FALSE),NA(),$AW$3*AF68+AG68+1+'Grid template'!$B$17))</f>
        <v>#N/A</v>
      </c>
      <c r="AL68" s="44" t="e">
        <f>IF('Grid template'!$B$60=FALSE,NA(),IF(OR(ISNUMBER(AF68)=FALSE,ISNUMBER(AG68)=FALSE),NA(),$AW$2*AF68))</f>
        <v>#N/A</v>
      </c>
      <c r="AM68" s="44" t="e">
        <f>IF('Grid template'!$B$60=FALSE,NA(),(IF(OR(ISNUMBER(AJ68)=FALSE,ISNUMBER(AI68)=FALSE),NA(),AJ68-$AW$4*AI68)))</f>
        <v>#N/A</v>
      </c>
      <c r="AN68" s="44" t="e">
        <f>IF('Grid template'!$B$60=FALSE,NA(),(IF(OR(ISNUMBER(AK68)=FALSE,ISNUMBER(AL68)=FALSE),NA(),AL68+$AW$4*AK68)))</f>
        <v>#N/A</v>
      </c>
      <c r="AO68" s="44" t="e">
        <f>IF('Grid template'!$B$60=FALSE,NA(),IF(OR(ISNUMBER(AM68)=FALSE,ISNUMBER(AN68)=FALSE),NA(),(AN68-AM68)/(2*$AW$4)))</f>
        <v>#N/A</v>
      </c>
      <c r="AP68" s="44" t="e">
        <f>IF('Grid template'!$B$60=FALSE,NA(),IF(OR(ISNUMBER(AM68)=FALSE,ISNUMBER(AO68)=FALSE),NA(),AO68*$AW$4+AM68))</f>
        <v>#N/A</v>
      </c>
      <c r="AQ68" s="160" t="e">
        <f>IF('Grid template'!$B$60=FALSE,NA(),IF(OR(ISNUMBER(AN68)=FALSE,ISNUMBER(AO68)=FALSE),NA(),AN68-AO68*$AW$4))</f>
        <v>#N/A</v>
      </c>
      <c r="AR68" s="160" t="e">
        <f>IF('Grid template'!$B$60=FALSE,NA(),(IF(OR(ISNUMBER(AO68)=FALSE,ISNUMBER(AP68)=FALSE),NA(),AO68+'Grid template'!$B$17/2)))</f>
        <v>#N/A</v>
      </c>
      <c r="AS68" s="160" t="e">
        <f>IF('Grid template'!$B$60=FALSE,NA(),(IF(OR(ISNUMBER(AO68)=FALSE,ISNUMBER(AP68)=FALSE),NA(),AP68+$AW$2)))</f>
        <v>#N/A</v>
      </c>
      <c r="AT68" s="45"/>
    </row>
    <row r="69" spans="1:46" ht="13.95" customHeight="1" x14ac:dyDescent="0.3">
      <c r="B69" s="62"/>
      <c r="C69" s="35"/>
      <c r="D69" s="181"/>
      <c r="E69" s="181"/>
      <c r="F69" s="181"/>
      <c r="G69" s="181"/>
      <c r="H69" s="181"/>
      <c r="I69" s="181"/>
      <c r="J69" s="181"/>
      <c r="K69" s="181"/>
      <c r="L69" s="181"/>
      <c r="M69" s="168"/>
      <c r="N69" s="43"/>
      <c r="O69" s="44" t="str">
        <f t="shared" si="24"/>
        <v/>
      </c>
      <c r="P69" s="44" t="str">
        <f t="shared" si="25"/>
        <v/>
      </c>
      <c r="Q69" s="44" t="str">
        <f t="shared" si="26"/>
        <v/>
      </c>
      <c r="R69" s="44" t="str">
        <f t="shared" si="27"/>
        <v/>
      </c>
      <c r="S69" s="44" t="e">
        <f t="shared" si="28"/>
        <v>#N/A</v>
      </c>
      <c r="T69" s="44" t="str">
        <f t="shared" si="29"/>
        <v/>
      </c>
      <c r="U69" s="44" t="str">
        <f t="shared" si="30"/>
        <v/>
      </c>
      <c r="V69" s="44" t="e">
        <f t="shared" si="31"/>
        <v>#N/A</v>
      </c>
      <c r="W69" s="44" t="e">
        <f t="shared" si="32"/>
        <v>#N/A</v>
      </c>
      <c r="X69" s="44" t="e">
        <f t="shared" si="33"/>
        <v>#N/A</v>
      </c>
      <c r="Y69" s="44" t="str">
        <f t="shared" si="34"/>
        <v/>
      </c>
      <c r="Z69" s="44" t="e">
        <f t="shared" si="35"/>
        <v>#N/A</v>
      </c>
      <c r="AA69" s="44" t="e">
        <f t="shared" si="36"/>
        <v>#VALUE!</v>
      </c>
      <c r="AB69" s="44" t="e">
        <f t="shared" si="37"/>
        <v>#N/A</v>
      </c>
      <c r="AC69" s="44" t="str">
        <f t="shared" si="38"/>
        <v/>
      </c>
      <c r="AD69" s="44" t="str">
        <f t="shared" si="39"/>
        <v/>
      </c>
      <c r="AE69" s="44" t="str">
        <f t="shared" si="40"/>
        <v/>
      </c>
      <c r="AF69" s="44" t="str">
        <f t="shared" si="41"/>
        <v/>
      </c>
      <c r="AG69" s="44" t="str">
        <f t="shared" si="42"/>
        <v/>
      </c>
      <c r="AH69" s="44" t="str">
        <f t="shared" si="43"/>
        <v/>
      </c>
      <c r="AI69" s="44" t="e">
        <f>IF('Grid template'!$B$60=FALSE,NA(),IF(OR(ISNUMBER(AC69)=FALSE,ISNUMBER(AD69)=FALSE),NA(),$AW$3*AC69+AD69))</f>
        <v>#N/A</v>
      </c>
      <c r="AJ69" s="44" t="e">
        <f>IF('Grid template'!$B$60=FALSE,NA(),IF(OR(ISNUMBER(AC69)=FALSE,ISNUMBER(AD69)=FALSE),NA(),$AW$2*AC69))</f>
        <v>#N/A</v>
      </c>
      <c r="AK69" s="44" t="e">
        <f>IF('Grid template'!$B$60=FALSE,NA(),IF(OR(ISNUMBER(AF69)=FALSE,ISNUMBER(AG69)=FALSE),NA(),$AW$3*AF69+AG69+1+'Grid template'!$B$17))</f>
        <v>#N/A</v>
      </c>
      <c r="AL69" s="44" t="e">
        <f>IF('Grid template'!$B$60=FALSE,NA(),IF(OR(ISNUMBER(AF69)=FALSE,ISNUMBER(AG69)=FALSE),NA(),$AW$2*AF69))</f>
        <v>#N/A</v>
      </c>
      <c r="AM69" s="44" t="e">
        <f>IF('Grid template'!$B$60=FALSE,NA(),(IF(OR(ISNUMBER(AJ69)=FALSE,ISNUMBER(AI69)=FALSE),NA(),AJ69-$AW$4*AI69)))</f>
        <v>#N/A</v>
      </c>
      <c r="AN69" s="44" t="e">
        <f>IF('Grid template'!$B$60=FALSE,NA(),(IF(OR(ISNUMBER(AK69)=FALSE,ISNUMBER(AL69)=FALSE),NA(),AL69+$AW$4*AK69)))</f>
        <v>#N/A</v>
      </c>
      <c r="AO69" s="44" t="e">
        <f>IF('Grid template'!$B$60=FALSE,NA(),IF(OR(ISNUMBER(AM69)=FALSE,ISNUMBER(AN69)=FALSE),NA(),(AN69-AM69)/(2*$AW$4)))</f>
        <v>#N/A</v>
      </c>
      <c r="AP69" s="44" t="e">
        <f>IF('Grid template'!$B$60=FALSE,NA(),IF(OR(ISNUMBER(AM69)=FALSE,ISNUMBER(AO69)=FALSE),NA(),AO69*$AW$4+AM69))</f>
        <v>#N/A</v>
      </c>
      <c r="AQ69" s="160" t="e">
        <f>IF('Grid template'!$B$60=FALSE,NA(),IF(OR(ISNUMBER(AN69)=FALSE,ISNUMBER(AO69)=FALSE),NA(),AN69-AO69*$AW$4))</f>
        <v>#N/A</v>
      </c>
      <c r="AR69" s="160" t="e">
        <f>IF('Grid template'!$B$60=FALSE,NA(),(IF(OR(ISNUMBER(AO69)=FALSE,ISNUMBER(AP69)=FALSE),NA(),AO69+'Grid template'!$B$17/2)))</f>
        <v>#N/A</v>
      </c>
      <c r="AS69" s="160" t="e">
        <f>IF('Grid template'!$B$60=FALSE,NA(),(IF(OR(ISNUMBER(AO69)=FALSE,ISNUMBER(AP69)=FALSE),NA(),AP69+$AW$2)))</f>
        <v>#N/A</v>
      </c>
      <c r="AT69" s="45"/>
    </row>
    <row r="70" spans="1:46" ht="13.95" customHeight="1" x14ac:dyDescent="0.3">
      <c r="B70" s="62"/>
      <c r="C70" s="35"/>
      <c r="D70" s="181"/>
      <c r="E70" s="181"/>
      <c r="F70" s="181"/>
      <c r="G70" s="181"/>
      <c r="H70" s="181"/>
      <c r="I70" s="181"/>
      <c r="J70" s="181"/>
      <c r="K70" s="181"/>
      <c r="L70" s="181"/>
      <c r="M70" s="168"/>
      <c r="N70" s="43"/>
      <c r="O70" s="44" t="str">
        <f t="shared" si="24"/>
        <v/>
      </c>
      <c r="P70" s="44" t="str">
        <f t="shared" si="25"/>
        <v/>
      </c>
      <c r="Q70" s="44" t="str">
        <f t="shared" si="26"/>
        <v/>
      </c>
      <c r="R70" s="44" t="str">
        <f t="shared" si="27"/>
        <v/>
      </c>
      <c r="S70" s="44" t="e">
        <f t="shared" si="28"/>
        <v>#N/A</v>
      </c>
      <c r="T70" s="44" t="str">
        <f t="shared" si="29"/>
        <v/>
      </c>
      <c r="U70" s="44" t="str">
        <f t="shared" si="30"/>
        <v/>
      </c>
      <c r="V70" s="44" t="e">
        <f t="shared" si="31"/>
        <v>#N/A</v>
      </c>
      <c r="W70" s="44" t="e">
        <f t="shared" si="32"/>
        <v>#N/A</v>
      </c>
      <c r="X70" s="44" t="e">
        <f t="shared" si="33"/>
        <v>#N/A</v>
      </c>
      <c r="Y70" s="44" t="str">
        <f t="shared" si="34"/>
        <v/>
      </c>
      <c r="Z70" s="44" t="e">
        <f t="shared" si="35"/>
        <v>#N/A</v>
      </c>
      <c r="AA70" s="44" t="e">
        <f t="shared" si="36"/>
        <v>#VALUE!</v>
      </c>
      <c r="AB70" s="44" t="e">
        <f t="shared" si="37"/>
        <v>#N/A</v>
      </c>
      <c r="AC70" s="44" t="str">
        <f t="shared" si="38"/>
        <v/>
      </c>
      <c r="AD70" s="44" t="str">
        <f t="shared" si="39"/>
        <v/>
      </c>
      <c r="AE70" s="44" t="str">
        <f t="shared" si="40"/>
        <v/>
      </c>
      <c r="AF70" s="44" t="str">
        <f t="shared" si="41"/>
        <v/>
      </c>
      <c r="AG70" s="44" t="str">
        <f t="shared" si="42"/>
        <v/>
      </c>
      <c r="AH70" s="44" t="str">
        <f t="shared" si="43"/>
        <v/>
      </c>
      <c r="AI70" s="44" t="e">
        <f>IF('Grid template'!$B$60=FALSE,NA(),IF(OR(ISNUMBER(AC70)=FALSE,ISNUMBER(AD70)=FALSE),NA(),$AW$3*AC70+AD70))</f>
        <v>#N/A</v>
      </c>
      <c r="AJ70" s="44" t="e">
        <f>IF('Grid template'!$B$60=FALSE,NA(),IF(OR(ISNUMBER(AC70)=FALSE,ISNUMBER(AD70)=FALSE),NA(),$AW$2*AC70))</f>
        <v>#N/A</v>
      </c>
      <c r="AK70" s="44" t="e">
        <f>IF('Grid template'!$B$60=FALSE,NA(),IF(OR(ISNUMBER(AF70)=FALSE,ISNUMBER(AG70)=FALSE),NA(),$AW$3*AF70+AG70+1+'Grid template'!$B$17))</f>
        <v>#N/A</v>
      </c>
      <c r="AL70" s="44" t="e">
        <f>IF('Grid template'!$B$60=FALSE,NA(),IF(OR(ISNUMBER(AF70)=FALSE,ISNUMBER(AG70)=FALSE),NA(),$AW$2*AF70))</f>
        <v>#N/A</v>
      </c>
      <c r="AM70" s="44" t="e">
        <f>IF('Grid template'!$B$60=FALSE,NA(),(IF(OR(ISNUMBER(AJ70)=FALSE,ISNUMBER(AI70)=FALSE),NA(),AJ70-$AW$4*AI70)))</f>
        <v>#N/A</v>
      </c>
      <c r="AN70" s="44" t="e">
        <f>IF('Grid template'!$B$60=FALSE,NA(),(IF(OR(ISNUMBER(AK70)=FALSE,ISNUMBER(AL70)=FALSE),NA(),AL70+$AW$4*AK70)))</f>
        <v>#N/A</v>
      </c>
      <c r="AO70" s="44" t="e">
        <f>IF('Grid template'!$B$60=FALSE,NA(),IF(OR(ISNUMBER(AM70)=FALSE,ISNUMBER(AN70)=FALSE),NA(),(AN70-AM70)/(2*$AW$4)))</f>
        <v>#N/A</v>
      </c>
      <c r="AP70" s="44" t="e">
        <f>IF('Grid template'!$B$60=FALSE,NA(),IF(OR(ISNUMBER(AM70)=FALSE,ISNUMBER(AO70)=FALSE),NA(),AO70*$AW$4+AM70))</f>
        <v>#N/A</v>
      </c>
      <c r="AQ70" s="160" t="e">
        <f>IF('Grid template'!$B$60=FALSE,NA(),IF(OR(ISNUMBER(AN70)=FALSE,ISNUMBER(AO70)=FALSE),NA(),AN70-AO70*$AW$4))</f>
        <v>#N/A</v>
      </c>
      <c r="AR70" s="160" t="e">
        <f>IF('Grid template'!$B$60=FALSE,NA(),(IF(OR(ISNUMBER(AO70)=FALSE,ISNUMBER(AP70)=FALSE),NA(),AO70+'Grid template'!$B$17/2)))</f>
        <v>#N/A</v>
      </c>
      <c r="AS70" s="160" t="e">
        <f>IF('Grid template'!$B$60=FALSE,NA(),(IF(OR(ISNUMBER(AO70)=FALSE,ISNUMBER(AP70)=FALSE),NA(),AP70+$AW$2)))</f>
        <v>#N/A</v>
      </c>
      <c r="AT70" s="45"/>
    </row>
    <row r="71" spans="1:46" ht="13.95" customHeight="1" x14ac:dyDescent="0.3">
      <c r="B71" s="62"/>
      <c r="C71" s="35"/>
      <c r="D71" s="181"/>
      <c r="E71" s="181"/>
      <c r="F71" s="181"/>
      <c r="G71" s="181"/>
      <c r="H71" s="181"/>
      <c r="I71" s="181"/>
      <c r="J71" s="181"/>
      <c r="K71" s="181"/>
      <c r="L71" s="181"/>
      <c r="M71" s="168"/>
      <c r="N71" s="43"/>
      <c r="O71" s="44" t="str">
        <f t="shared" si="24"/>
        <v/>
      </c>
      <c r="P71" s="44" t="str">
        <f t="shared" si="25"/>
        <v/>
      </c>
      <c r="Q71" s="44" t="str">
        <f t="shared" si="26"/>
        <v/>
      </c>
      <c r="R71" s="44" t="str">
        <f t="shared" si="27"/>
        <v/>
      </c>
      <c r="S71" s="44" t="e">
        <f t="shared" si="28"/>
        <v>#N/A</v>
      </c>
      <c r="T71" s="44" t="str">
        <f t="shared" si="29"/>
        <v/>
      </c>
      <c r="U71" s="44" t="str">
        <f t="shared" si="30"/>
        <v/>
      </c>
      <c r="V71" s="44" t="e">
        <f t="shared" si="31"/>
        <v>#N/A</v>
      </c>
      <c r="W71" s="44" t="e">
        <f t="shared" si="32"/>
        <v>#N/A</v>
      </c>
      <c r="X71" s="44" t="e">
        <f t="shared" si="33"/>
        <v>#N/A</v>
      </c>
      <c r="Y71" s="44" t="str">
        <f t="shared" si="34"/>
        <v/>
      </c>
      <c r="Z71" s="44" t="e">
        <f t="shared" si="35"/>
        <v>#N/A</v>
      </c>
      <c r="AA71" s="44" t="e">
        <f t="shared" si="36"/>
        <v>#VALUE!</v>
      </c>
      <c r="AB71" s="44" t="e">
        <f t="shared" si="37"/>
        <v>#N/A</v>
      </c>
      <c r="AC71" s="44" t="str">
        <f t="shared" si="38"/>
        <v/>
      </c>
      <c r="AD71" s="44" t="str">
        <f t="shared" si="39"/>
        <v/>
      </c>
      <c r="AE71" s="44" t="str">
        <f t="shared" si="40"/>
        <v/>
      </c>
      <c r="AF71" s="44" t="str">
        <f t="shared" si="41"/>
        <v/>
      </c>
      <c r="AG71" s="44" t="str">
        <f t="shared" si="42"/>
        <v/>
      </c>
      <c r="AH71" s="44" t="str">
        <f t="shared" si="43"/>
        <v/>
      </c>
      <c r="AI71" s="44" t="e">
        <f>IF('Grid template'!$B$60=FALSE,NA(),IF(OR(ISNUMBER(AC71)=FALSE,ISNUMBER(AD71)=FALSE),NA(),$AW$3*AC71+AD71))</f>
        <v>#N/A</v>
      </c>
      <c r="AJ71" s="44" t="e">
        <f>IF('Grid template'!$B$60=FALSE,NA(),IF(OR(ISNUMBER(AC71)=FALSE,ISNUMBER(AD71)=FALSE),NA(),$AW$2*AC71))</f>
        <v>#N/A</v>
      </c>
      <c r="AK71" s="44" t="e">
        <f>IF('Grid template'!$B$60=FALSE,NA(),IF(OR(ISNUMBER(AF71)=FALSE,ISNUMBER(AG71)=FALSE),NA(),$AW$3*AF71+AG71+1+'Grid template'!$B$17))</f>
        <v>#N/A</v>
      </c>
      <c r="AL71" s="44" t="e">
        <f>IF('Grid template'!$B$60=FALSE,NA(),IF(OR(ISNUMBER(AF71)=FALSE,ISNUMBER(AG71)=FALSE),NA(),$AW$2*AF71))</f>
        <v>#N/A</v>
      </c>
      <c r="AM71" s="44" t="e">
        <f>IF('Grid template'!$B$60=FALSE,NA(),(IF(OR(ISNUMBER(AJ71)=FALSE,ISNUMBER(AI71)=FALSE),NA(),AJ71-$AW$4*AI71)))</f>
        <v>#N/A</v>
      </c>
      <c r="AN71" s="44" t="e">
        <f>IF('Grid template'!$B$60=FALSE,NA(),(IF(OR(ISNUMBER(AK71)=FALSE,ISNUMBER(AL71)=FALSE),NA(),AL71+$AW$4*AK71)))</f>
        <v>#N/A</v>
      </c>
      <c r="AO71" s="44" t="e">
        <f>IF('Grid template'!$B$60=FALSE,NA(),IF(OR(ISNUMBER(AM71)=FALSE,ISNUMBER(AN71)=FALSE),NA(),(AN71-AM71)/(2*$AW$4)))</f>
        <v>#N/A</v>
      </c>
      <c r="AP71" s="44" t="e">
        <f>IF('Grid template'!$B$60=FALSE,NA(),IF(OR(ISNUMBER(AM71)=FALSE,ISNUMBER(AO71)=FALSE),NA(),AO71*$AW$4+AM71))</f>
        <v>#N/A</v>
      </c>
      <c r="AQ71" s="160" t="e">
        <f>IF('Grid template'!$B$60=FALSE,NA(),IF(OR(ISNUMBER(AN71)=FALSE,ISNUMBER(AO71)=FALSE),NA(),AN71-AO71*$AW$4))</f>
        <v>#N/A</v>
      </c>
      <c r="AR71" s="160" t="e">
        <f>IF('Grid template'!$B$60=FALSE,NA(),(IF(OR(ISNUMBER(AO71)=FALSE,ISNUMBER(AP71)=FALSE),NA(),AO71+'Grid template'!$B$17/2)))</f>
        <v>#N/A</v>
      </c>
      <c r="AS71" s="160" t="e">
        <f>IF('Grid template'!$B$60=FALSE,NA(),(IF(OR(ISNUMBER(AO71)=FALSE,ISNUMBER(AP71)=FALSE),NA(),AP71+$AW$2)))</f>
        <v>#N/A</v>
      </c>
      <c r="AT71" s="45"/>
    </row>
    <row r="72" spans="1:46" ht="13.95" customHeight="1" x14ac:dyDescent="0.3">
      <c r="B72" s="62"/>
      <c r="C72" s="35"/>
      <c r="D72" s="181"/>
      <c r="E72" s="181"/>
      <c r="F72" s="181"/>
      <c r="G72" s="181"/>
      <c r="H72" s="181"/>
      <c r="I72" s="181"/>
      <c r="J72" s="181"/>
      <c r="K72" s="181"/>
      <c r="L72" s="181"/>
      <c r="M72" s="168"/>
      <c r="N72" s="43"/>
      <c r="O72" s="44" t="str">
        <f t="shared" si="24"/>
        <v/>
      </c>
      <c r="P72" s="44" t="str">
        <f t="shared" si="25"/>
        <v/>
      </c>
      <c r="Q72" s="44" t="str">
        <f t="shared" si="26"/>
        <v/>
      </c>
      <c r="R72" s="44" t="str">
        <f t="shared" si="27"/>
        <v/>
      </c>
      <c r="S72" s="44" t="e">
        <f t="shared" si="28"/>
        <v>#N/A</v>
      </c>
      <c r="T72" s="44" t="str">
        <f t="shared" si="29"/>
        <v/>
      </c>
      <c r="U72" s="44" t="str">
        <f t="shared" si="30"/>
        <v/>
      </c>
      <c r="V72" s="44" t="e">
        <f t="shared" si="31"/>
        <v>#N/A</v>
      </c>
      <c r="W72" s="44" t="e">
        <f t="shared" si="32"/>
        <v>#N/A</v>
      </c>
      <c r="X72" s="44" t="e">
        <f t="shared" si="33"/>
        <v>#N/A</v>
      </c>
      <c r="Y72" s="44" t="str">
        <f t="shared" si="34"/>
        <v/>
      </c>
      <c r="Z72" s="44" t="e">
        <f t="shared" si="35"/>
        <v>#N/A</v>
      </c>
      <c r="AA72" s="44" t="e">
        <f t="shared" si="36"/>
        <v>#VALUE!</v>
      </c>
      <c r="AB72" s="44" t="e">
        <f t="shared" si="37"/>
        <v>#N/A</v>
      </c>
      <c r="AC72" s="44" t="str">
        <f t="shared" si="38"/>
        <v/>
      </c>
      <c r="AD72" s="44" t="str">
        <f t="shared" si="39"/>
        <v/>
      </c>
      <c r="AE72" s="44" t="str">
        <f t="shared" si="40"/>
        <v/>
      </c>
      <c r="AF72" s="44" t="str">
        <f t="shared" si="41"/>
        <v/>
      </c>
      <c r="AG72" s="44" t="str">
        <f t="shared" si="42"/>
        <v/>
      </c>
      <c r="AH72" s="44" t="str">
        <f t="shared" si="43"/>
        <v/>
      </c>
      <c r="AI72" s="44" t="e">
        <f>IF('Grid template'!$B$60=FALSE,NA(),IF(OR(ISNUMBER(AC72)=FALSE,ISNUMBER(AD72)=FALSE),NA(),$AW$3*AC72+AD72))</f>
        <v>#N/A</v>
      </c>
      <c r="AJ72" s="44" t="e">
        <f>IF('Grid template'!$B$60=FALSE,NA(),IF(OR(ISNUMBER(AC72)=FALSE,ISNUMBER(AD72)=FALSE),NA(),$AW$2*AC72))</f>
        <v>#N/A</v>
      </c>
      <c r="AK72" s="44" t="e">
        <f>IF('Grid template'!$B$60=FALSE,NA(),IF(OR(ISNUMBER(AF72)=FALSE,ISNUMBER(AG72)=FALSE),NA(),$AW$3*AF72+AG72+1+'Grid template'!$B$17))</f>
        <v>#N/A</v>
      </c>
      <c r="AL72" s="44" t="e">
        <f>IF('Grid template'!$B$60=FALSE,NA(),IF(OR(ISNUMBER(AF72)=FALSE,ISNUMBER(AG72)=FALSE),NA(),$AW$2*AF72))</f>
        <v>#N/A</v>
      </c>
      <c r="AM72" s="44" t="e">
        <f>IF('Grid template'!$B$60=FALSE,NA(),(IF(OR(ISNUMBER(AJ72)=FALSE,ISNUMBER(AI72)=FALSE),NA(),AJ72-$AW$4*AI72)))</f>
        <v>#N/A</v>
      </c>
      <c r="AN72" s="44" t="e">
        <f>IF('Grid template'!$B$60=FALSE,NA(),(IF(OR(ISNUMBER(AK72)=FALSE,ISNUMBER(AL72)=FALSE),NA(),AL72+$AW$4*AK72)))</f>
        <v>#N/A</v>
      </c>
      <c r="AO72" s="44" t="e">
        <f>IF('Grid template'!$B$60=FALSE,NA(),IF(OR(ISNUMBER(AM72)=FALSE,ISNUMBER(AN72)=FALSE),NA(),(AN72-AM72)/(2*$AW$4)))</f>
        <v>#N/A</v>
      </c>
      <c r="AP72" s="44" t="e">
        <f>IF('Grid template'!$B$60=FALSE,NA(),IF(OR(ISNUMBER(AM72)=FALSE,ISNUMBER(AO72)=FALSE),NA(),AO72*$AW$4+AM72))</f>
        <v>#N/A</v>
      </c>
      <c r="AQ72" s="160" t="e">
        <f>IF('Grid template'!$B$60=FALSE,NA(),IF(OR(ISNUMBER(AN72)=FALSE,ISNUMBER(AO72)=FALSE),NA(),AN72-AO72*$AW$4))</f>
        <v>#N/A</v>
      </c>
      <c r="AR72" s="160" t="e">
        <f>IF('Grid template'!$B$60=FALSE,NA(),(IF(OR(ISNUMBER(AO72)=FALSE,ISNUMBER(AP72)=FALSE),NA(),AO72+'Grid template'!$B$17/2)))</f>
        <v>#N/A</v>
      </c>
      <c r="AS72" s="160" t="e">
        <f>IF('Grid template'!$B$60=FALSE,NA(),(IF(OR(ISNUMBER(AO72)=FALSE,ISNUMBER(AP72)=FALSE),NA(),AP72+$AW$2)))</f>
        <v>#N/A</v>
      </c>
      <c r="AT72" s="45"/>
    </row>
    <row r="73" spans="1:46" ht="13.95" customHeight="1" x14ac:dyDescent="0.3">
      <c r="B73" s="62"/>
      <c r="C73" s="35"/>
      <c r="D73" s="181"/>
      <c r="E73" s="181"/>
      <c r="F73" s="181"/>
      <c r="G73" s="181"/>
      <c r="H73" s="181"/>
      <c r="I73" s="181"/>
      <c r="J73" s="181"/>
      <c r="K73" s="181"/>
      <c r="L73" s="181"/>
      <c r="M73" s="168"/>
      <c r="N73" s="43"/>
      <c r="O73" s="44" t="str">
        <f t="shared" si="24"/>
        <v/>
      </c>
      <c r="P73" s="44" t="str">
        <f t="shared" si="25"/>
        <v/>
      </c>
      <c r="Q73" s="44" t="str">
        <f t="shared" si="26"/>
        <v/>
      </c>
      <c r="R73" s="44" t="str">
        <f t="shared" si="27"/>
        <v/>
      </c>
      <c r="S73" s="44" t="e">
        <f t="shared" si="28"/>
        <v>#N/A</v>
      </c>
      <c r="T73" s="44" t="str">
        <f t="shared" si="29"/>
        <v/>
      </c>
      <c r="U73" s="44" t="str">
        <f t="shared" si="30"/>
        <v/>
      </c>
      <c r="V73" s="44" t="e">
        <f t="shared" si="31"/>
        <v>#N/A</v>
      </c>
      <c r="W73" s="44" t="e">
        <f t="shared" si="32"/>
        <v>#N/A</v>
      </c>
      <c r="X73" s="44" t="e">
        <f t="shared" si="33"/>
        <v>#N/A</v>
      </c>
      <c r="Y73" s="44" t="str">
        <f t="shared" si="34"/>
        <v/>
      </c>
      <c r="Z73" s="44" t="e">
        <f t="shared" si="35"/>
        <v>#N/A</v>
      </c>
      <c r="AA73" s="44" t="e">
        <f t="shared" si="36"/>
        <v>#VALUE!</v>
      </c>
      <c r="AB73" s="44" t="e">
        <f t="shared" si="37"/>
        <v>#N/A</v>
      </c>
      <c r="AC73" s="44" t="str">
        <f t="shared" si="38"/>
        <v/>
      </c>
      <c r="AD73" s="44" t="str">
        <f t="shared" si="39"/>
        <v/>
      </c>
      <c r="AE73" s="44" t="str">
        <f t="shared" si="40"/>
        <v/>
      </c>
      <c r="AF73" s="44" t="str">
        <f t="shared" si="41"/>
        <v/>
      </c>
      <c r="AG73" s="44" t="str">
        <f t="shared" si="42"/>
        <v/>
      </c>
      <c r="AH73" s="44" t="str">
        <f t="shared" si="43"/>
        <v/>
      </c>
      <c r="AI73" s="44" t="e">
        <f>IF('Grid template'!$B$60=FALSE,NA(),IF(OR(ISNUMBER(AC73)=FALSE,ISNUMBER(AD73)=FALSE),NA(),$AW$3*AC73+AD73))</f>
        <v>#N/A</v>
      </c>
      <c r="AJ73" s="44" t="e">
        <f>IF('Grid template'!$B$60=FALSE,NA(),IF(OR(ISNUMBER(AC73)=FALSE,ISNUMBER(AD73)=FALSE),NA(),$AW$2*AC73))</f>
        <v>#N/A</v>
      </c>
      <c r="AK73" s="44" t="e">
        <f>IF('Grid template'!$B$60=FALSE,NA(),IF(OR(ISNUMBER(AF73)=FALSE,ISNUMBER(AG73)=FALSE),NA(),$AW$3*AF73+AG73+1+'Grid template'!$B$17))</f>
        <v>#N/A</v>
      </c>
      <c r="AL73" s="44" t="e">
        <f>IF('Grid template'!$B$60=FALSE,NA(),IF(OR(ISNUMBER(AF73)=FALSE,ISNUMBER(AG73)=FALSE),NA(),$AW$2*AF73))</f>
        <v>#N/A</v>
      </c>
      <c r="AM73" s="44" t="e">
        <f>IF('Grid template'!$B$60=FALSE,NA(),(IF(OR(ISNUMBER(AJ73)=FALSE,ISNUMBER(AI73)=FALSE),NA(),AJ73-$AW$4*AI73)))</f>
        <v>#N/A</v>
      </c>
      <c r="AN73" s="44" t="e">
        <f>IF('Grid template'!$B$60=FALSE,NA(),(IF(OR(ISNUMBER(AK73)=FALSE,ISNUMBER(AL73)=FALSE),NA(),AL73+$AW$4*AK73)))</f>
        <v>#N/A</v>
      </c>
      <c r="AO73" s="44" t="e">
        <f>IF('Grid template'!$B$60=FALSE,NA(),IF(OR(ISNUMBER(AM73)=FALSE,ISNUMBER(AN73)=FALSE),NA(),(AN73-AM73)/(2*$AW$4)))</f>
        <v>#N/A</v>
      </c>
      <c r="AP73" s="44" t="e">
        <f>IF('Grid template'!$B$60=FALSE,NA(),IF(OR(ISNUMBER(AM73)=FALSE,ISNUMBER(AO73)=FALSE),NA(),AO73*$AW$4+AM73))</f>
        <v>#N/A</v>
      </c>
      <c r="AQ73" s="160" t="e">
        <f>IF('Grid template'!$B$60=FALSE,NA(),IF(OR(ISNUMBER(AN73)=FALSE,ISNUMBER(AO73)=FALSE),NA(),AN73-AO73*$AW$4))</f>
        <v>#N/A</v>
      </c>
      <c r="AR73" s="160" t="e">
        <f>IF('Grid template'!$B$60=FALSE,NA(),(IF(OR(ISNUMBER(AO73)=FALSE,ISNUMBER(AP73)=FALSE),NA(),AO73+'Grid template'!$B$17/2)))</f>
        <v>#N/A</v>
      </c>
      <c r="AS73" s="160" t="e">
        <f>IF('Grid template'!$B$60=FALSE,NA(),(IF(OR(ISNUMBER(AO73)=FALSE,ISNUMBER(AP73)=FALSE),NA(),AP73+$AW$2)))</f>
        <v>#N/A</v>
      </c>
      <c r="AT73" s="45"/>
    </row>
    <row r="74" spans="1:46" ht="13.95" customHeight="1" x14ac:dyDescent="0.3">
      <c r="B74" s="62"/>
      <c r="C74" s="35"/>
      <c r="D74" s="181"/>
      <c r="E74" s="181"/>
      <c r="F74" s="181"/>
      <c r="G74" s="181"/>
      <c r="H74" s="181"/>
      <c r="I74" s="181"/>
      <c r="J74" s="181"/>
      <c r="K74" s="181"/>
      <c r="L74" s="181"/>
      <c r="M74" s="168"/>
      <c r="N74" s="43"/>
      <c r="O74" s="44" t="str">
        <f t="shared" si="24"/>
        <v/>
      </c>
      <c r="P74" s="44" t="str">
        <f t="shared" si="25"/>
        <v/>
      </c>
      <c r="Q74" s="44" t="str">
        <f t="shared" si="26"/>
        <v/>
      </c>
      <c r="R74" s="44" t="str">
        <f t="shared" si="27"/>
        <v/>
      </c>
      <c r="S74" s="44" t="e">
        <f t="shared" si="28"/>
        <v>#N/A</v>
      </c>
      <c r="T74" s="44" t="str">
        <f t="shared" si="29"/>
        <v/>
      </c>
      <c r="U74" s="44" t="str">
        <f t="shared" si="30"/>
        <v/>
      </c>
      <c r="V74" s="44" t="e">
        <f t="shared" si="31"/>
        <v>#N/A</v>
      </c>
      <c r="W74" s="44" t="e">
        <f t="shared" si="32"/>
        <v>#N/A</v>
      </c>
      <c r="X74" s="44" t="e">
        <f t="shared" si="33"/>
        <v>#N/A</v>
      </c>
      <c r="Y74" s="44" t="str">
        <f t="shared" si="34"/>
        <v/>
      </c>
      <c r="Z74" s="44" t="e">
        <f t="shared" si="35"/>
        <v>#N/A</v>
      </c>
      <c r="AA74" s="44" t="e">
        <f t="shared" si="36"/>
        <v>#VALUE!</v>
      </c>
      <c r="AB74" s="44" t="e">
        <f t="shared" si="37"/>
        <v>#N/A</v>
      </c>
      <c r="AC74" s="44" t="str">
        <f t="shared" si="38"/>
        <v/>
      </c>
      <c r="AD74" s="44" t="str">
        <f t="shared" si="39"/>
        <v/>
      </c>
      <c r="AE74" s="44" t="str">
        <f t="shared" si="40"/>
        <v/>
      </c>
      <c r="AF74" s="44" t="str">
        <f t="shared" si="41"/>
        <v/>
      </c>
      <c r="AG74" s="44" t="str">
        <f t="shared" si="42"/>
        <v/>
      </c>
      <c r="AH74" s="44" t="str">
        <f t="shared" si="43"/>
        <v/>
      </c>
      <c r="AI74" s="44" t="e">
        <f>IF('Grid template'!$B$60=FALSE,NA(),IF(OR(ISNUMBER(AC74)=FALSE,ISNUMBER(AD74)=FALSE),NA(),$AW$3*AC74+AD74))</f>
        <v>#N/A</v>
      </c>
      <c r="AJ74" s="44" t="e">
        <f>IF('Grid template'!$B$60=FALSE,NA(),IF(OR(ISNUMBER(AC74)=FALSE,ISNUMBER(AD74)=FALSE),NA(),$AW$2*AC74))</f>
        <v>#N/A</v>
      </c>
      <c r="AK74" s="44" t="e">
        <f>IF('Grid template'!$B$60=FALSE,NA(),IF(OR(ISNUMBER(AF74)=FALSE,ISNUMBER(AG74)=FALSE),NA(),$AW$3*AF74+AG74+1+'Grid template'!$B$17))</f>
        <v>#N/A</v>
      </c>
      <c r="AL74" s="44" t="e">
        <f>IF('Grid template'!$B$60=FALSE,NA(),IF(OR(ISNUMBER(AF74)=FALSE,ISNUMBER(AG74)=FALSE),NA(),$AW$2*AF74))</f>
        <v>#N/A</v>
      </c>
      <c r="AM74" s="44" t="e">
        <f>IF('Grid template'!$B$60=FALSE,NA(),(IF(OR(ISNUMBER(AJ74)=FALSE,ISNUMBER(AI74)=FALSE),NA(),AJ74-$AW$4*AI74)))</f>
        <v>#N/A</v>
      </c>
      <c r="AN74" s="44" t="e">
        <f>IF('Grid template'!$B$60=FALSE,NA(),(IF(OR(ISNUMBER(AK74)=FALSE,ISNUMBER(AL74)=FALSE),NA(),AL74+$AW$4*AK74)))</f>
        <v>#N/A</v>
      </c>
      <c r="AO74" s="44" t="e">
        <f>IF('Grid template'!$B$60=FALSE,NA(),IF(OR(ISNUMBER(AM74)=FALSE,ISNUMBER(AN74)=FALSE),NA(),(AN74-AM74)/(2*$AW$4)))</f>
        <v>#N/A</v>
      </c>
      <c r="AP74" s="44" t="e">
        <f>IF('Grid template'!$B$60=FALSE,NA(),IF(OR(ISNUMBER(AM74)=FALSE,ISNUMBER(AO74)=FALSE),NA(),AO74*$AW$4+AM74))</f>
        <v>#N/A</v>
      </c>
      <c r="AQ74" s="160" t="e">
        <f>IF('Grid template'!$B$60=FALSE,NA(),IF(OR(ISNUMBER(AN74)=FALSE,ISNUMBER(AO74)=FALSE),NA(),AN74-AO74*$AW$4))</f>
        <v>#N/A</v>
      </c>
      <c r="AR74" s="160" t="e">
        <f>IF('Grid template'!$B$60=FALSE,NA(),(IF(OR(ISNUMBER(AO74)=FALSE,ISNUMBER(AP74)=FALSE),NA(),AO74+'Grid template'!$B$17/2)))</f>
        <v>#N/A</v>
      </c>
      <c r="AS74" s="160" t="e">
        <f>IF('Grid template'!$B$60=FALSE,NA(),(IF(OR(ISNUMBER(AO74)=FALSE,ISNUMBER(AP74)=FALSE),NA(),AP74+$AW$2)))</f>
        <v>#N/A</v>
      </c>
      <c r="AT74" s="45"/>
    </row>
    <row r="75" spans="1:46" ht="13.95" customHeight="1" x14ac:dyDescent="0.3">
      <c r="B75" s="62"/>
      <c r="C75" s="35"/>
      <c r="D75" s="181"/>
      <c r="E75" s="181"/>
      <c r="F75" s="181"/>
      <c r="G75" s="181"/>
      <c r="H75" s="181"/>
      <c r="I75" s="181"/>
      <c r="J75" s="181"/>
      <c r="K75" s="181"/>
      <c r="L75" s="181"/>
      <c r="M75" s="168"/>
      <c r="N75" s="43"/>
      <c r="O75" s="44" t="str">
        <f t="shared" si="24"/>
        <v/>
      </c>
      <c r="P75" s="44" t="str">
        <f t="shared" si="25"/>
        <v/>
      </c>
      <c r="Q75" s="44" t="str">
        <f t="shared" si="26"/>
        <v/>
      </c>
      <c r="R75" s="44" t="str">
        <f t="shared" si="27"/>
        <v/>
      </c>
      <c r="S75" s="44" t="e">
        <f t="shared" si="28"/>
        <v>#N/A</v>
      </c>
      <c r="T75" s="44" t="str">
        <f t="shared" si="29"/>
        <v/>
      </c>
      <c r="U75" s="44" t="str">
        <f t="shared" si="30"/>
        <v/>
      </c>
      <c r="V75" s="44" t="e">
        <f t="shared" si="31"/>
        <v>#N/A</v>
      </c>
      <c r="W75" s="44" t="e">
        <f t="shared" si="32"/>
        <v>#N/A</v>
      </c>
      <c r="X75" s="44" t="e">
        <f t="shared" si="33"/>
        <v>#N/A</v>
      </c>
      <c r="Y75" s="44" t="str">
        <f t="shared" si="34"/>
        <v/>
      </c>
      <c r="Z75" s="44" t="e">
        <f t="shared" si="35"/>
        <v>#N/A</v>
      </c>
      <c r="AA75" s="44" t="e">
        <f t="shared" si="36"/>
        <v>#VALUE!</v>
      </c>
      <c r="AB75" s="44" t="e">
        <f t="shared" si="37"/>
        <v>#N/A</v>
      </c>
      <c r="AC75" s="44" t="str">
        <f t="shared" si="38"/>
        <v/>
      </c>
      <c r="AD75" s="44" t="str">
        <f t="shared" si="39"/>
        <v/>
      </c>
      <c r="AE75" s="44" t="str">
        <f t="shared" si="40"/>
        <v/>
      </c>
      <c r="AF75" s="44" t="str">
        <f t="shared" si="41"/>
        <v/>
      </c>
      <c r="AG75" s="44" t="str">
        <f t="shared" si="42"/>
        <v/>
      </c>
      <c r="AH75" s="44" t="str">
        <f t="shared" si="43"/>
        <v/>
      </c>
      <c r="AI75" s="44" t="e">
        <f>IF('Grid template'!$B$60=FALSE,NA(),IF(OR(ISNUMBER(AC75)=FALSE,ISNUMBER(AD75)=FALSE),NA(),$AW$3*AC75+AD75))</f>
        <v>#N/A</v>
      </c>
      <c r="AJ75" s="44" t="e">
        <f>IF('Grid template'!$B$60=FALSE,NA(),IF(OR(ISNUMBER(AC75)=FALSE,ISNUMBER(AD75)=FALSE),NA(),$AW$2*AC75))</f>
        <v>#N/A</v>
      </c>
      <c r="AK75" s="44" t="e">
        <f>IF('Grid template'!$B$60=FALSE,NA(),IF(OR(ISNUMBER(AF75)=FALSE,ISNUMBER(AG75)=FALSE),NA(),$AW$3*AF75+AG75+1+'Grid template'!$B$17))</f>
        <v>#N/A</v>
      </c>
      <c r="AL75" s="44" t="e">
        <f>IF('Grid template'!$B$60=FALSE,NA(),IF(OR(ISNUMBER(AF75)=FALSE,ISNUMBER(AG75)=FALSE),NA(),$AW$2*AF75))</f>
        <v>#N/A</v>
      </c>
      <c r="AM75" s="44" t="e">
        <f>IF('Grid template'!$B$60=FALSE,NA(),(IF(OR(ISNUMBER(AJ75)=FALSE,ISNUMBER(AI75)=FALSE),NA(),AJ75-$AW$4*AI75)))</f>
        <v>#N/A</v>
      </c>
      <c r="AN75" s="44" t="e">
        <f>IF('Grid template'!$B$60=FALSE,NA(),(IF(OR(ISNUMBER(AK75)=FALSE,ISNUMBER(AL75)=FALSE),NA(),AL75+$AW$4*AK75)))</f>
        <v>#N/A</v>
      </c>
      <c r="AO75" s="44" t="e">
        <f>IF('Grid template'!$B$60=FALSE,NA(),IF(OR(ISNUMBER(AM75)=FALSE,ISNUMBER(AN75)=FALSE),NA(),(AN75-AM75)/(2*$AW$4)))</f>
        <v>#N/A</v>
      </c>
      <c r="AP75" s="44" t="e">
        <f>IF('Grid template'!$B$60=FALSE,NA(),IF(OR(ISNUMBER(AM75)=FALSE,ISNUMBER(AO75)=FALSE),NA(),AO75*$AW$4+AM75))</f>
        <v>#N/A</v>
      </c>
      <c r="AQ75" s="160" t="e">
        <f>IF('Grid template'!$B$60=FALSE,NA(),IF(OR(ISNUMBER(AN75)=FALSE,ISNUMBER(AO75)=FALSE),NA(),AN75-AO75*$AW$4))</f>
        <v>#N/A</v>
      </c>
      <c r="AR75" s="160" t="e">
        <f>IF('Grid template'!$B$60=FALSE,NA(),(IF(OR(ISNUMBER(AO75)=FALSE,ISNUMBER(AP75)=FALSE),NA(),AO75+'Grid template'!$B$17/2)))</f>
        <v>#N/A</v>
      </c>
      <c r="AS75" s="160" t="e">
        <f>IF('Grid template'!$B$60=FALSE,NA(),(IF(OR(ISNUMBER(AO75)=FALSE,ISNUMBER(AP75)=FALSE),NA(),AP75+$AW$2)))</f>
        <v>#N/A</v>
      </c>
      <c r="AT75" s="45"/>
    </row>
    <row r="76" spans="1:46" ht="13.95" customHeight="1" x14ac:dyDescent="0.3">
      <c r="B76" s="62"/>
      <c r="C76" s="35"/>
      <c r="D76" s="181"/>
      <c r="E76" s="181"/>
      <c r="F76" s="181"/>
      <c r="G76" s="181"/>
      <c r="H76" s="181"/>
      <c r="I76" s="181"/>
      <c r="J76" s="181"/>
      <c r="K76" s="181"/>
      <c r="L76" s="181"/>
      <c r="M76" s="168"/>
      <c r="N76" s="43"/>
      <c r="O76" s="44" t="str">
        <f t="shared" si="24"/>
        <v/>
      </c>
      <c r="P76" s="44" t="str">
        <f t="shared" si="25"/>
        <v/>
      </c>
      <c r="Q76" s="44" t="str">
        <f t="shared" si="26"/>
        <v/>
      </c>
      <c r="R76" s="44" t="str">
        <f t="shared" si="27"/>
        <v/>
      </c>
      <c r="S76" s="44" t="e">
        <f t="shared" si="28"/>
        <v>#N/A</v>
      </c>
      <c r="T76" s="44" t="str">
        <f t="shared" si="29"/>
        <v/>
      </c>
      <c r="U76" s="44" t="str">
        <f t="shared" si="30"/>
        <v/>
      </c>
      <c r="V76" s="44" t="e">
        <f t="shared" si="31"/>
        <v>#N/A</v>
      </c>
      <c r="W76" s="44" t="e">
        <f t="shared" si="32"/>
        <v>#N/A</v>
      </c>
      <c r="X76" s="44" t="e">
        <f t="shared" si="33"/>
        <v>#N/A</v>
      </c>
      <c r="Y76" s="44" t="str">
        <f t="shared" si="34"/>
        <v/>
      </c>
      <c r="Z76" s="44" t="e">
        <f t="shared" si="35"/>
        <v>#N/A</v>
      </c>
      <c r="AA76" s="44" t="e">
        <f t="shared" si="36"/>
        <v>#VALUE!</v>
      </c>
      <c r="AB76" s="44" t="e">
        <f t="shared" si="37"/>
        <v>#N/A</v>
      </c>
      <c r="AC76" s="44" t="str">
        <f t="shared" si="38"/>
        <v/>
      </c>
      <c r="AD76" s="44" t="str">
        <f t="shared" si="39"/>
        <v/>
      </c>
      <c r="AE76" s="44" t="str">
        <f t="shared" si="40"/>
        <v/>
      </c>
      <c r="AF76" s="44" t="str">
        <f t="shared" si="41"/>
        <v/>
      </c>
      <c r="AG76" s="44" t="str">
        <f t="shared" si="42"/>
        <v/>
      </c>
      <c r="AH76" s="44" t="str">
        <f t="shared" si="43"/>
        <v/>
      </c>
      <c r="AI76" s="44" t="e">
        <f>IF('Grid template'!$B$60=FALSE,NA(),IF(OR(ISNUMBER(AC76)=FALSE,ISNUMBER(AD76)=FALSE),NA(),$AW$3*AC76+AD76))</f>
        <v>#N/A</v>
      </c>
      <c r="AJ76" s="44" t="e">
        <f>IF('Grid template'!$B$60=FALSE,NA(),IF(OR(ISNUMBER(AC76)=FALSE,ISNUMBER(AD76)=FALSE),NA(),$AW$2*AC76))</f>
        <v>#N/A</v>
      </c>
      <c r="AK76" s="44" t="e">
        <f>IF('Grid template'!$B$60=FALSE,NA(),IF(OR(ISNUMBER(AF76)=FALSE,ISNUMBER(AG76)=FALSE),NA(),$AW$3*AF76+AG76+1+'Grid template'!$B$17))</f>
        <v>#N/A</v>
      </c>
      <c r="AL76" s="44" t="e">
        <f>IF('Grid template'!$B$60=FALSE,NA(),IF(OR(ISNUMBER(AF76)=FALSE,ISNUMBER(AG76)=FALSE),NA(),$AW$2*AF76))</f>
        <v>#N/A</v>
      </c>
      <c r="AM76" s="44" t="e">
        <f>IF('Grid template'!$B$60=FALSE,NA(),(IF(OR(ISNUMBER(AJ76)=FALSE,ISNUMBER(AI76)=FALSE),NA(),AJ76-$AW$4*AI76)))</f>
        <v>#N/A</v>
      </c>
      <c r="AN76" s="44" t="e">
        <f>IF('Grid template'!$B$60=FALSE,NA(),(IF(OR(ISNUMBER(AK76)=FALSE,ISNUMBER(AL76)=FALSE),NA(),AL76+$AW$4*AK76)))</f>
        <v>#N/A</v>
      </c>
      <c r="AO76" s="44" t="e">
        <f>IF('Grid template'!$B$60=FALSE,NA(),IF(OR(ISNUMBER(AM76)=FALSE,ISNUMBER(AN76)=FALSE),NA(),(AN76-AM76)/(2*$AW$4)))</f>
        <v>#N/A</v>
      </c>
      <c r="AP76" s="44" t="e">
        <f>IF('Grid template'!$B$60=FALSE,NA(),IF(OR(ISNUMBER(AM76)=FALSE,ISNUMBER(AO76)=FALSE),NA(),AO76*$AW$4+AM76))</f>
        <v>#N/A</v>
      </c>
      <c r="AQ76" s="160" t="e">
        <f>IF('Grid template'!$B$60=FALSE,NA(),IF(OR(ISNUMBER(AN76)=FALSE,ISNUMBER(AO76)=FALSE),NA(),AN76-AO76*$AW$4))</f>
        <v>#N/A</v>
      </c>
      <c r="AR76" s="160" t="e">
        <f>IF('Grid template'!$B$60=FALSE,NA(),(IF(OR(ISNUMBER(AO76)=FALSE,ISNUMBER(AP76)=FALSE),NA(),AO76+'Grid template'!$B$17/2)))</f>
        <v>#N/A</v>
      </c>
      <c r="AS76" s="160" t="e">
        <f>IF('Grid template'!$B$60=FALSE,NA(),(IF(OR(ISNUMBER(AO76)=FALSE,ISNUMBER(AP76)=FALSE),NA(),AP76+$AW$2)))</f>
        <v>#N/A</v>
      </c>
      <c r="AT76" s="45"/>
    </row>
    <row r="77" spans="1:46" ht="13.95" customHeight="1" x14ac:dyDescent="0.3">
      <c r="B77" s="62"/>
      <c r="C77" s="35"/>
      <c r="D77" s="181"/>
      <c r="E77" s="181"/>
      <c r="F77" s="181"/>
      <c r="G77" s="181"/>
      <c r="H77" s="181"/>
      <c r="I77" s="181"/>
      <c r="J77" s="181"/>
      <c r="K77" s="181"/>
      <c r="L77" s="181"/>
      <c r="M77" s="168"/>
      <c r="N77" s="43"/>
      <c r="O77" s="44" t="str">
        <f t="shared" si="24"/>
        <v/>
      </c>
      <c r="P77" s="44" t="str">
        <f t="shared" si="25"/>
        <v/>
      </c>
      <c r="Q77" s="44" t="str">
        <f t="shared" si="26"/>
        <v/>
      </c>
      <c r="R77" s="44" t="str">
        <f t="shared" si="27"/>
        <v/>
      </c>
      <c r="S77" s="44" t="e">
        <f t="shared" si="28"/>
        <v>#N/A</v>
      </c>
      <c r="T77" s="44" t="str">
        <f t="shared" si="29"/>
        <v/>
      </c>
      <c r="U77" s="44" t="str">
        <f t="shared" si="30"/>
        <v/>
      </c>
      <c r="V77" s="44" t="e">
        <f t="shared" si="31"/>
        <v>#N/A</v>
      </c>
      <c r="W77" s="44" t="e">
        <f t="shared" si="32"/>
        <v>#N/A</v>
      </c>
      <c r="X77" s="44" t="e">
        <f t="shared" si="33"/>
        <v>#N/A</v>
      </c>
      <c r="Y77" s="44" t="str">
        <f t="shared" si="34"/>
        <v/>
      </c>
      <c r="Z77" s="44" t="e">
        <f t="shared" si="35"/>
        <v>#N/A</v>
      </c>
      <c r="AA77" s="44" t="e">
        <f t="shared" si="36"/>
        <v>#VALUE!</v>
      </c>
      <c r="AB77" s="44" t="e">
        <f t="shared" si="37"/>
        <v>#N/A</v>
      </c>
      <c r="AC77" s="44" t="str">
        <f t="shared" si="38"/>
        <v/>
      </c>
      <c r="AD77" s="44" t="str">
        <f t="shared" si="39"/>
        <v/>
      </c>
      <c r="AE77" s="44" t="str">
        <f t="shared" si="40"/>
        <v/>
      </c>
      <c r="AF77" s="44" t="str">
        <f t="shared" si="41"/>
        <v/>
      </c>
      <c r="AG77" s="44" t="str">
        <f t="shared" si="42"/>
        <v/>
      </c>
      <c r="AH77" s="44" t="str">
        <f t="shared" si="43"/>
        <v/>
      </c>
      <c r="AI77" s="44" t="e">
        <f>IF('Grid template'!$B$60=FALSE,NA(),IF(OR(ISNUMBER(AC77)=FALSE,ISNUMBER(AD77)=FALSE),NA(),$AW$3*AC77+AD77))</f>
        <v>#N/A</v>
      </c>
      <c r="AJ77" s="44" t="e">
        <f>IF('Grid template'!$B$60=FALSE,NA(),IF(OR(ISNUMBER(AC77)=FALSE,ISNUMBER(AD77)=FALSE),NA(),$AW$2*AC77))</f>
        <v>#N/A</v>
      </c>
      <c r="AK77" s="44" t="e">
        <f>IF('Grid template'!$B$60=FALSE,NA(),IF(OR(ISNUMBER(AF77)=FALSE,ISNUMBER(AG77)=FALSE),NA(),$AW$3*AF77+AG77+1+'Grid template'!$B$17))</f>
        <v>#N/A</v>
      </c>
      <c r="AL77" s="44" t="e">
        <f>IF('Grid template'!$B$60=FALSE,NA(),IF(OR(ISNUMBER(AF77)=FALSE,ISNUMBER(AG77)=FALSE),NA(),$AW$2*AF77))</f>
        <v>#N/A</v>
      </c>
      <c r="AM77" s="44" t="e">
        <f>IF('Grid template'!$B$60=FALSE,NA(),(IF(OR(ISNUMBER(AJ77)=FALSE,ISNUMBER(AI77)=FALSE),NA(),AJ77-$AW$4*AI77)))</f>
        <v>#N/A</v>
      </c>
      <c r="AN77" s="44" t="e">
        <f>IF('Grid template'!$B$60=FALSE,NA(),(IF(OR(ISNUMBER(AK77)=FALSE,ISNUMBER(AL77)=FALSE),NA(),AL77+$AW$4*AK77)))</f>
        <v>#N/A</v>
      </c>
      <c r="AO77" s="44" t="e">
        <f>IF('Grid template'!$B$60=FALSE,NA(),IF(OR(ISNUMBER(AM77)=FALSE,ISNUMBER(AN77)=FALSE),NA(),(AN77-AM77)/(2*$AW$4)))</f>
        <v>#N/A</v>
      </c>
      <c r="AP77" s="44" t="e">
        <f>IF('Grid template'!$B$60=FALSE,NA(),IF(OR(ISNUMBER(AM77)=FALSE,ISNUMBER(AO77)=FALSE),NA(),AO77*$AW$4+AM77))</f>
        <v>#N/A</v>
      </c>
      <c r="AQ77" s="160" t="e">
        <f>IF('Grid template'!$B$60=FALSE,NA(),IF(OR(ISNUMBER(AN77)=FALSE,ISNUMBER(AO77)=FALSE),NA(),AN77-AO77*$AW$4))</f>
        <v>#N/A</v>
      </c>
      <c r="AR77" s="160" t="e">
        <f>IF('Grid template'!$B$60=FALSE,NA(),(IF(OR(ISNUMBER(AO77)=FALSE,ISNUMBER(AP77)=FALSE),NA(),AO77+'Grid template'!$B$17/2)))</f>
        <v>#N/A</v>
      </c>
      <c r="AS77" s="160" t="e">
        <f>IF('Grid template'!$B$60=FALSE,NA(),(IF(OR(ISNUMBER(AO77)=FALSE,ISNUMBER(AP77)=FALSE),NA(),AP77+$AW$2)))</f>
        <v>#N/A</v>
      </c>
      <c r="AT77" s="45"/>
    </row>
    <row r="78" spans="1:46" ht="13.95" customHeight="1" x14ac:dyDescent="0.3">
      <c r="B78" s="62"/>
      <c r="C78" s="35"/>
      <c r="D78" s="181"/>
      <c r="E78" s="181"/>
      <c r="F78" s="181"/>
      <c r="G78" s="181"/>
      <c r="H78" s="181"/>
      <c r="I78" s="181"/>
      <c r="J78" s="181"/>
      <c r="K78" s="181"/>
      <c r="L78" s="181"/>
      <c r="M78" s="168"/>
      <c r="N78" s="43"/>
      <c r="O78" s="44" t="str">
        <f t="shared" si="24"/>
        <v/>
      </c>
      <c r="P78" s="44" t="str">
        <f t="shared" si="25"/>
        <v/>
      </c>
      <c r="Q78" s="44" t="str">
        <f t="shared" si="26"/>
        <v/>
      </c>
      <c r="R78" s="44" t="str">
        <f t="shared" si="27"/>
        <v/>
      </c>
      <c r="S78" s="44" t="e">
        <f t="shared" si="28"/>
        <v>#N/A</v>
      </c>
      <c r="T78" s="44" t="str">
        <f t="shared" si="29"/>
        <v/>
      </c>
      <c r="U78" s="44" t="str">
        <f t="shared" si="30"/>
        <v/>
      </c>
      <c r="V78" s="44" t="e">
        <f t="shared" si="31"/>
        <v>#N/A</v>
      </c>
      <c r="W78" s="44" t="e">
        <f t="shared" si="32"/>
        <v>#N/A</v>
      </c>
      <c r="X78" s="44" t="e">
        <f t="shared" si="33"/>
        <v>#N/A</v>
      </c>
      <c r="Y78" s="44" t="str">
        <f t="shared" si="34"/>
        <v/>
      </c>
      <c r="Z78" s="44" t="e">
        <f t="shared" si="35"/>
        <v>#N/A</v>
      </c>
      <c r="AA78" s="44" t="e">
        <f t="shared" si="36"/>
        <v>#VALUE!</v>
      </c>
      <c r="AB78" s="44" t="e">
        <f t="shared" si="37"/>
        <v>#N/A</v>
      </c>
      <c r="AC78" s="44" t="str">
        <f t="shared" si="38"/>
        <v/>
      </c>
      <c r="AD78" s="44" t="str">
        <f t="shared" si="39"/>
        <v/>
      </c>
      <c r="AE78" s="44" t="str">
        <f t="shared" si="40"/>
        <v/>
      </c>
      <c r="AF78" s="44" t="str">
        <f t="shared" si="41"/>
        <v/>
      </c>
      <c r="AG78" s="44" t="str">
        <f t="shared" si="42"/>
        <v/>
      </c>
      <c r="AH78" s="44" t="str">
        <f t="shared" si="43"/>
        <v/>
      </c>
      <c r="AI78" s="44" t="e">
        <f>IF('Grid template'!$B$60=FALSE,NA(),IF(OR(ISNUMBER(AC78)=FALSE,ISNUMBER(AD78)=FALSE),NA(),$AW$3*AC78+AD78))</f>
        <v>#N/A</v>
      </c>
      <c r="AJ78" s="44" t="e">
        <f>IF('Grid template'!$B$60=FALSE,NA(),IF(OR(ISNUMBER(AC78)=FALSE,ISNUMBER(AD78)=FALSE),NA(),$AW$2*AC78))</f>
        <v>#N/A</v>
      </c>
      <c r="AK78" s="44" t="e">
        <f>IF('Grid template'!$B$60=FALSE,NA(),IF(OR(ISNUMBER(AF78)=FALSE,ISNUMBER(AG78)=FALSE),NA(),$AW$3*AF78+AG78+1+'Grid template'!$B$17))</f>
        <v>#N/A</v>
      </c>
      <c r="AL78" s="44" t="e">
        <f>IF('Grid template'!$B$60=FALSE,NA(),IF(OR(ISNUMBER(AF78)=FALSE,ISNUMBER(AG78)=FALSE),NA(),$AW$2*AF78))</f>
        <v>#N/A</v>
      </c>
      <c r="AM78" s="44" t="e">
        <f>IF('Grid template'!$B$60=FALSE,NA(),(IF(OR(ISNUMBER(AJ78)=FALSE,ISNUMBER(AI78)=FALSE),NA(),AJ78-$AW$4*AI78)))</f>
        <v>#N/A</v>
      </c>
      <c r="AN78" s="44" t="e">
        <f>IF('Grid template'!$B$60=FALSE,NA(),(IF(OR(ISNUMBER(AK78)=FALSE,ISNUMBER(AL78)=FALSE),NA(),AL78+$AW$4*AK78)))</f>
        <v>#N/A</v>
      </c>
      <c r="AO78" s="44" t="e">
        <f>IF('Grid template'!$B$60=FALSE,NA(),IF(OR(ISNUMBER(AM78)=FALSE,ISNUMBER(AN78)=FALSE),NA(),(AN78-AM78)/(2*$AW$4)))</f>
        <v>#N/A</v>
      </c>
      <c r="AP78" s="44" t="e">
        <f>IF('Grid template'!$B$60=FALSE,NA(),IF(OR(ISNUMBER(AM78)=FALSE,ISNUMBER(AO78)=FALSE),NA(),AO78*$AW$4+AM78))</f>
        <v>#N/A</v>
      </c>
      <c r="AQ78" s="160" t="e">
        <f>IF('Grid template'!$B$60=FALSE,NA(),IF(OR(ISNUMBER(AN78)=FALSE,ISNUMBER(AO78)=FALSE),NA(),AN78-AO78*$AW$4))</f>
        <v>#N/A</v>
      </c>
      <c r="AR78" s="160" t="e">
        <f>IF('Grid template'!$B$60=FALSE,NA(),(IF(OR(ISNUMBER(AO78)=FALSE,ISNUMBER(AP78)=FALSE),NA(),AO78+'Grid template'!$B$17/2)))</f>
        <v>#N/A</v>
      </c>
      <c r="AS78" s="160" t="e">
        <f>IF('Grid template'!$B$60=FALSE,NA(),(IF(OR(ISNUMBER(AO78)=FALSE,ISNUMBER(AP78)=FALSE),NA(),AP78+$AW$2)))</f>
        <v>#N/A</v>
      </c>
      <c r="AT78" s="45"/>
    </row>
    <row r="79" spans="1:46" ht="13.95" customHeight="1" x14ac:dyDescent="0.3">
      <c r="B79" s="62"/>
      <c r="C79" s="35"/>
      <c r="D79" s="181"/>
      <c r="E79" s="181"/>
      <c r="F79" s="181"/>
      <c r="G79" s="181"/>
      <c r="H79" s="181"/>
      <c r="I79" s="181"/>
      <c r="J79" s="181"/>
      <c r="K79" s="181"/>
      <c r="L79" s="181"/>
      <c r="M79" s="168"/>
      <c r="N79" s="43"/>
      <c r="O79" s="44" t="str">
        <f t="shared" si="24"/>
        <v/>
      </c>
      <c r="P79" s="44" t="str">
        <f t="shared" si="25"/>
        <v/>
      </c>
      <c r="Q79" s="44" t="str">
        <f t="shared" si="26"/>
        <v/>
      </c>
      <c r="R79" s="44" t="str">
        <f t="shared" si="27"/>
        <v/>
      </c>
      <c r="S79" s="44" t="e">
        <f t="shared" si="28"/>
        <v>#N/A</v>
      </c>
      <c r="T79" s="44" t="str">
        <f t="shared" si="29"/>
        <v/>
      </c>
      <c r="U79" s="44" t="str">
        <f t="shared" si="30"/>
        <v/>
      </c>
      <c r="V79" s="44" t="e">
        <f t="shared" si="31"/>
        <v>#N/A</v>
      </c>
      <c r="W79" s="44" t="e">
        <f t="shared" si="32"/>
        <v>#N/A</v>
      </c>
      <c r="X79" s="44" t="e">
        <f t="shared" si="33"/>
        <v>#N/A</v>
      </c>
      <c r="Y79" s="44" t="str">
        <f t="shared" si="34"/>
        <v/>
      </c>
      <c r="Z79" s="44" t="e">
        <f t="shared" si="35"/>
        <v>#N/A</v>
      </c>
      <c r="AA79" s="44" t="e">
        <f t="shared" si="36"/>
        <v>#VALUE!</v>
      </c>
      <c r="AB79" s="44" t="e">
        <f t="shared" si="37"/>
        <v>#N/A</v>
      </c>
      <c r="AC79" s="44" t="str">
        <f t="shared" si="38"/>
        <v/>
      </c>
      <c r="AD79" s="44" t="str">
        <f t="shared" si="39"/>
        <v/>
      </c>
      <c r="AE79" s="44" t="str">
        <f t="shared" si="40"/>
        <v/>
      </c>
      <c r="AF79" s="44" t="str">
        <f t="shared" si="41"/>
        <v/>
      </c>
      <c r="AG79" s="44" t="str">
        <f t="shared" si="42"/>
        <v/>
      </c>
      <c r="AH79" s="44" t="str">
        <f t="shared" si="43"/>
        <v/>
      </c>
      <c r="AI79" s="44" t="e">
        <f>IF('Grid template'!$B$60=FALSE,NA(),IF(OR(ISNUMBER(AC79)=FALSE,ISNUMBER(AD79)=FALSE),NA(),$AW$3*AC79+AD79))</f>
        <v>#N/A</v>
      </c>
      <c r="AJ79" s="44" t="e">
        <f>IF('Grid template'!$B$60=FALSE,NA(),IF(OR(ISNUMBER(AC79)=FALSE,ISNUMBER(AD79)=FALSE),NA(),$AW$2*AC79))</f>
        <v>#N/A</v>
      </c>
      <c r="AK79" s="44" t="e">
        <f>IF('Grid template'!$B$60=FALSE,NA(),IF(OR(ISNUMBER(AF79)=FALSE,ISNUMBER(AG79)=FALSE),NA(),$AW$3*AF79+AG79+1+'Grid template'!$B$17))</f>
        <v>#N/A</v>
      </c>
      <c r="AL79" s="44" t="e">
        <f>IF('Grid template'!$B$60=FALSE,NA(),IF(OR(ISNUMBER(AF79)=FALSE,ISNUMBER(AG79)=FALSE),NA(),$AW$2*AF79))</f>
        <v>#N/A</v>
      </c>
      <c r="AM79" s="44" t="e">
        <f>IF('Grid template'!$B$60=FALSE,NA(),(IF(OR(ISNUMBER(AJ79)=FALSE,ISNUMBER(AI79)=FALSE),NA(),AJ79-$AW$4*AI79)))</f>
        <v>#N/A</v>
      </c>
      <c r="AN79" s="44" t="e">
        <f>IF('Grid template'!$B$60=FALSE,NA(),(IF(OR(ISNUMBER(AK79)=FALSE,ISNUMBER(AL79)=FALSE),NA(),AL79+$AW$4*AK79)))</f>
        <v>#N/A</v>
      </c>
      <c r="AO79" s="44" t="e">
        <f>IF('Grid template'!$B$60=FALSE,NA(),IF(OR(ISNUMBER(AM79)=FALSE,ISNUMBER(AN79)=FALSE),NA(),(AN79-AM79)/(2*$AW$4)))</f>
        <v>#N/A</v>
      </c>
      <c r="AP79" s="44" t="e">
        <f>IF('Grid template'!$B$60=FALSE,NA(),IF(OR(ISNUMBER(AM79)=FALSE,ISNUMBER(AO79)=FALSE),NA(),AO79*$AW$4+AM79))</f>
        <v>#N/A</v>
      </c>
      <c r="AQ79" s="160" t="e">
        <f>IF('Grid template'!$B$60=FALSE,NA(),IF(OR(ISNUMBER(AN79)=FALSE,ISNUMBER(AO79)=FALSE),NA(),AN79-AO79*$AW$4))</f>
        <v>#N/A</v>
      </c>
      <c r="AR79" s="160" t="e">
        <f>IF('Grid template'!$B$60=FALSE,NA(),(IF(OR(ISNUMBER(AO79)=FALSE,ISNUMBER(AP79)=FALSE),NA(),AO79+'Grid template'!$B$17/2)))</f>
        <v>#N/A</v>
      </c>
      <c r="AS79" s="160" t="e">
        <f>IF('Grid template'!$B$60=FALSE,NA(),(IF(OR(ISNUMBER(AO79)=FALSE,ISNUMBER(AP79)=FALSE),NA(),AP79+$AW$2)))</f>
        <v>#N/A</v>
      </c>
      <c r="AT79" s="45"/>
    </row>
    <row r="80" spans="1:46" ht="13.95" customHeight="1" x14ac:dyDescent="0.3">
      <c r="B80" s="62"/>
      <c r="C80" s="35"/>
      <c r="D80" s="181"/>
      <c r="E80" s="181"/>
      <c r="F80" s="181"/>
      <c r="G80" s="181"/>
      <c r="H80" s="181"/>
      <c r="I80" s="181"/>
      <c r="J80" s="181"/>
      <c r="K80" s="181"/>
      <c r="L80" s="181"/>
      <c r="M80" s="168"/>
      <c r="N80" s="43"/>
      <c r="O80" s="44" t="str">
        <f t="shared" si="24"/>
        <v/>
      </c>
      <c r="P80" s="44" t="str">
        <f t="shared" si="25"/>
        <v/>
      </c>
      <c r="Q80" s="44" t="str">
        <f t="shared" si="26"/>
        <v/>
      </c>
      <c r="R80" s="44" t="str">
        <f t="shared" si="27"/>
        <v/>
      </c>
      <c r="S80" s="44" t="e">
        <f t="shared" si="28"/>
        <v>#N/A</v>
      </c>
      <c r="T80" s="44" t="str">
        <f t="shared" si="29"/>
        <v/>
      </c>
      <c r="U80" s="44" t="str">
        <f t="shared" si="30"/>
        <v/>
      </c>
      <c r="V80" s="44" t="e">
        <f t="shared" si="31"/>
        <v>#N/A</v>
      </c>
      <c r="W80" s="44" t="e">
        <f t="shared" si="32"/>
        <v>#N/A</v>
      </c>
      <c r="X80" s="44" t="e">
        <f t="shared" si="33"/>
        <v>#N/A</v>
      </c>
      <c r="Y80" s="44" t="str">
        <f t="shared" si="34"/>
        <v/>
      </c>
      <c r="Z80" s="44" t="e">
        <f t="shared" si="35"/>
        <v>#N/A</v>
      </c>
      <c r="AA80" s="44" t="e">
        <f t="shared" si="36"/>
        <v>#VALUE!</v>
      </c>
      <c r="AB80" s="44" t="e">
        <f t="shared" si="37"/>
        <v>#N/A</v>
      </c>
      <c r="AC80" s="44" t="str">
        <f t="shared" si="38"/>
        <v/>
      </c>
      <c r="AD80" s="44" t="str">
        <f t="shared" si="39"/>
        <v/>
      </c>
      <c r="AE80" s="44" t="str">
        <f t="shared" si="40"/>
        <v/>
      </c>
      <c r="AF80" s="44" t="str">
        <f t="shared" si="41"/>
        <v/>
      </c>
      <c r="AG80" s="44" t="str">
        <f t="shared" si="42"/>
        <v/>
      </c>
      <c r="AH80" s="44" t="str">
        <f t="shared" si="43"/>
        <v/>
      </c>
      <c r="AI80" s="44" t="e">
        <f>IF('Grid template'!$B$60=FALSE,NA(),IF(OR(ISNUMBER(AC80)=FALSE,ISNUMBER(AD80)=FALSE),NA(),$AW$3*AC80+AD80))</f>
        <v>#N/A</v>
      </c>
      <c r="AJ80" s="44" t="e">
        <f>IF('Grid template'!$B$60=FALSE,NA(),IF(OR(ISNUMBER(AC80)=FALSE,ISNUMBER(AD80)=FALSE),NA(),$AW$2*AC80))</f>
        <v>#N/A</v>
      </c>
      <c r="AK80" s="44" t="e">
        <f>IF('Grid template'!$B$60=FALSE,NA(),IF(OR(ISNUMBER(AF80)=FALSE,ISNUMBER(AG80)=FALSE),NA(),$AW$3*AF80+AG80+1+'Grid template'!$B$17))</f>
        <v>#N/A</v>
      </c>
      <c r="AL80" s="44" t="e">
        <f>IF('Grid template'!$B$60=FALSE,NA(),IF(OR(ISNUMBER(AF80)=FALSE,ISNUMBER(AG80)=FALSE),NA(),$AW$2*AF80))</f>
        <v>#N/A</v>
      </c>
      <c r="AM80" s="44" t="e">
        <f>IF('Grid template'!$B$60=FALSE,NA(),(IF(OR(ISNUMBER(AJ80)=FALSE,ISNUMBER(AI80)=FALSE),NA(),AJ80-$AW$4*AI80)))</f>
        <v>#N/A</v>
      </c>
      <c r="AN80" s="44" t="e">
        <f>IF('Grid template'!$B$60=FALSE,NA(),(IF(OR(ISNUMBER(AK80)=FALSE,ISNUMBER(AL80)=FALSE),NA(),AL80+$AW$4*AK80)))</f>
        <v>#N/A</v>
      </c>
      <c r="AO80" s="44" t="e">
        <f>IF('Grid template'!$B$60=FALSE,NA(),IF(OR(ISNUMBER(AM80)=FALSE,ISNUMBER(AN80)=FALSE),NA(),(AN80-AM80)/(2*$AW$4)))</f>
        <v>#N/A</v>
      </c>
      <c r="AP80" s="44" t="e">
        <f>IF('Grid template'!$B$60=FALSE,NA(),IF(OR(ISNUMBER(AM80)=FALSE,ISNUMBER(AO80)=FALSE),NA(),AO80*$AW$4+AM80))</f>
        <v>#N/A</v>
      </c>
      <c r="AQ80" s="160" t="e">
        <f>IF('Grid template'!$B$60=FALSE,NA(),IF(OR(ISNUMBER(AN80)=FALSE,ISNUMBER(AO80)=FALSE),NA(),AN80-AO80*$AW$4))</f>
        <v>#N/A</v>
      </c>
      <c r="AR80" s="160" t="e">
        <f>IF('Grid template'!$B$60=FALSE,NA(),(IF(OR(ISNUMBER(AO80)=FALSE,ISNUMBER(AP80)=FALSE),NA(),AO80+'Grid template'!$B$17/2)))</f>
        <v>#N/A</v>
      </c>
      <c r="AS80" s="160" t="e">
        <f>IF('Grid template'!$B$60=FALSE,NA(),(IF(OR(ISNUMBER(AO80)=FALSE,ISNUMBER(AP80)=FALSE),NA(),AP80+$AW$2)))</f>
        <v>#N/A</v>
      </c>
      <c r="AT80" s="45"/>
    </row>
    <row r="81" spans="2:46" ht="13.95" customHeight="1" x14ac:dyDescent="0.3">
      <c r="B81" s="62"/>
      <c r="C81" s="35"/>
      <c r="D81" s="181"/>
      <c r="E81" s="181"/>
      <c r="F81" s="181"/>
      <c r="G81" s="181"/>
      <c r="H81" s="181"/>
      <c r="I81" s="181"/>
      <c r="J81" s="181"/>
      <c r="K81" s="181"/>
      <c r="L81" s="181"/>
      <c r="M81" s="168"/>
      <c r="N81" s="43"/>
      <c r="O81" s="44" t="str">
        <f t="shared" si="24"/>
        <v/>
      </c>
      <c r="P81" s="44" t="str">
        <f t="shared" si="25"/>
        <v/>
      </c>
      <c r="Q81" s="44" t="str">
        <f t="shared" si="26"/>
        <v/>
      </c>
      <c r="R81" s="44" t="str">
        <f t="shared" si="27"/>
        <v/>
      </c>
      <c r="S81" s="44" t="e">
        <f t="shared" si="28"/>
        <v>#N/A</v>
      </c>
      <c r="T81" s="44" t="str">
        <f t="shared" si="29"/>
        <v/>
      </c>
      <c r="U81" s="44" t="str">
        <f t="shared" si="30"/>
        <v/>
      </c>
      <c r="V81" s="44" t="e">
        <f t="shared" si="31"/>
        <v>#N/A</v>
      </c>
      <c r="W81" s="44" t="e">
        <f t="shared" si="32"/>
        <v>#N/A</v>
      </c>
      <c r="X81" s="44" t="e">
        <f t="shared" si="33"/>
        <v>#N/A</v>
      </c>
      <c r="Y81" s="44" t="str">
        <f t="shared" si="34"/>
        <v/>
      </c>
      <c r="Z81" s="44" t="e">
        <f t="shared" si="35"/>
        <v>#N/A</v>
      </c>
      <c r="AA81" s="44" t="e">
        <f t="shared" si="36"/>
        <v>#VALUE!</v>
      </c>
      <c r="AB81" s="44" t="e">
        <f t="shared" si="37"/>
        <v>#N/A</v>
      </c>
      <c r="AC81" s="44" t="str">
        <f t="shared" si="38"/>
        <v/>
      </c>
      <c r="AD81" s="44" t="str">
        <f t="shared" si="39"/>
        <v/>
      </c>
      <c r="AE81" s="44" t="str">
        <f t="shared" si="40"/>
        <v/>
      </c>
      <c r="AF81" s="44" t="str">
        <f t="shared" si="41"/>
        <v/>
      </c>
      <c r="AG81" s="44" t="str">
        <f t="shared" si="42"/>
        <v/>
      </c>
      <c r="AH81" s="44" t="str">
        <f t="shared" si="43"/>
        <v/>
      </c>
      <c r="AI81" s="44" t="e">
        <f>IF('Grid template'!$B$60=FALSE,NA(),IF(OR(ISNUMBER(AC81)=FALSE,ISNUMBER(AD81)=FALSE),NA(),$AW$3*AC81+AD81))</f>
        <v>#N/A</v>
      </c>
      <c r="AJ81" s="44" t="e">
        <f>IF('Grid template'!$B$60=FALSE,NA(),IF(OR(ISNUMBER(AC81)=FALSE,ISNUMBER(AD81)=FALSE),NA(),$AW$2*AC81))</f>
        <v>#N/A</v>
      </c>
      <c r="AK81" s="44" t="e">
        <f>IF('Grid template'!$B$60=FALSE,NA(),IF(OR(ISNUMBER(AF81)=FALSE,ISNUMBER(AG81)=FALSE),NA(),$AW$3*AF81+AG81+1+'Grid template'!$B$17))</f>
        <v>#N/A</v>
      </c>
      <c r="AL81" s="44" t="e">
        <f>IF('Grid template'!$B$60=FALSE,NA(),IF(OR(ISNUMBER(AF81)=FALSE,ISNUMBER(AG81)=FALSE),NA(),$AW$2*AF81))</f>
        <v>#N/A</v>
      </c>
      <c r="AM81" s="44" t="e">
        <f>IF('Grid template'!$B$60=FALSE,NA(),(IF(OR(ISNUMBER(AJ81)=FALSE,ISNUMBER(AI81)=FALSE),NA(),AJ81-$AW$4*AI81)))</f>
        <v>#N/A</v>
      </c>
      <c r="AN81" s="44" t="e">
        <f>IF('Grid template'!$B$60=FALSE,NA(),(IF(OR(ISNUMBER(AK81)=FALSE,ISNUMBER(AL81)=FALSE),NA(),AL81+$AW$4*AK81)))</f>
        <v>#N/A</v>
      </c>
      <c r="AO81" s="44" t="e">
        <f>IF('Grid template'!$B$60=FALSE,NA(),IF(OR(ISNUMBER(AM81)=FALSE,ISNUMBER(AN81)=FALSE),NA(),(AN81-AM81)/(2*$AW$4)))</f>
        <v>#N/A</v>
      </c>
      <c r="AP81" s="44" t="e">
        <f>IF('Grid template'!$B$60=FALSE,NA(),IF(OR(ISNUMBER(AM81)=FALSE,ISNUMBER(AO81)=FALSE),NA(),AO81*$AW$4+AM81))</f>
        <v>#N/A</v>
      </c>
      <c r="AQ81" s="160" t="e">
        <f>IF('Grid template'!$B$60=FALSE,NA(),IF(OR(ISNUMBER(AN81)=FALSE,ISNUMBER(AO81)=FALSE),NA(),AN81-AO81*$AW$4))</f>
        <v>#N/A</v>
      </c>
      <c r="AR81" s="160" t="e">
        <f>IF('Grid template'!$B$60=FALSE,NA(),(IF(OR(ISNUMBER(AO81)=FALSE,ISNUMBER(AP81)=FALSE),NA(),AO81+'Grid template'!$B$17/2)))</f>
        <v>#N/A</v>
      </c>
      <c r="AS81" s="160" t="e">
        <f>IF('Grid template'!$B$60=FALSE,NA(),(IF(OR(ISNUMBER(AO81)=FALSE,ISNUMBER(AP81)=FALSE),NA(),AP81+$AW$2)))</f>
        <v>#N/A</v>
      </c>
      <c r="AT81" s="45"/>
    </row>
    <row r="82" spans="2:46" ht="13.95" customHeight="1" x14ac:dyDescent="0.3">
      <c r="B82" s="62"/>
      <c r="C82" s="35"/>
      <c r="D82" s="181"/>
      <c r="E82" s="181"/>
      <c r="F82" s="181"/>
      <c r="G82" s="181"/>
      <c r="H82" s="181"/>
      <c r="I82" s="181"/>
      <c r="J82" s="181"/>
      <c r="K82" s="181"/>
      <c r="L82" s="181"/>
      <c r="M82" s="168"/>
      <c r="N82" s="43"/>
      <c r="O82" s="44" t="str">
        <f t="shared" si="24"/>
        <v/>
      </c>
      <c r="P82" s="44" t="str">
        <f t="shared" si="25"/>
        <v/>
      </c>
      <c r="Q82" s="44" t="str">
        <f t="shared" si="26"/>
        <v/>
      </c>
      <c r="R82" s="44" t="str">
        <f t="shared" si="27"/>
        <v/>
      </c>
      <c r="S82" s="44" t="e">
        <f t="shared" si="28"/>
        <v>#N/A</v>
      </c>
      <c r="T82" s="44" t="str">
        <f t="shared" si="29"/>
        <v/>
      </c>
      <c r="U82" s="44" t="str">
        <f t="shared" si="30"/>
        <v/>
      </c>
      <c r="V82" s="44" t="e">
        <f t="shared" si="31"/>
        <v>#N/A</v>
      </c>
      <c r="W82" s="44" t="e">
        <f t="shared" si="32"/>
        <v>#N/A</v>
      </c>
      <c r="X82" s="44" t="e">
        <f t="shared" si="33"/>
        <v>#N/A</v>
      </c>
      <c r="Y82" s="44" t="str">
        <f t="shared" si="34"/>
        <v/>
      </c>
      <c r="Z82" s="44" t="e">
        <f t="shared" si="35"/>
        <v>#N/A</v>
      </c>
      <c r="AA82" s="44" t="e">
        <f t="shared" si="36"/>
        <v>#VALUE!</v>
      </c>
      <c r="AB82" s="44" t="e">
        <f t="shared" si="37"/>
        <v>#N/A</v>
      </c>
      <c r="AC82" s="44" t="str">
        <f t="shared" si="38"/>
        <v/>
      </c>
      <c r="AD82" s="44" t="str">
        <f t="shared" si="39"/>
        <v/>
      </c>
      <c r="AE82" s="44" t="str">
        <f t="shared" si="40"/>
        <v/>
      </c>
      <c r="AF82" s="44" t="str">
        <f t="shared" si="41"/>
        <v/>
      </c>
      <c r="AG82" s="44" t="str">
        <f t="shared" si="42"/>
        <v/>
      </c>
      <c r="AH82" s="44" t="str">
        <f t="shared" si="43"/>
        <v/>
      </c>
      <c r="AI82" s="44" t="e">
        <f>IF('Grid template'!$B$60=FALSE,NA(),IF(OR(ISNUMBER(AC82)=FALSE,ISNUMBER(AD82)=FALSE),NA(),$AW$3*AC82+AD82))</f>
        <v>#N/A</v>
      </c>
      <c r="AJ82" s="44" t="e">
        <f>IF('Grid template'!$B$60=FALSE,NA(),IF(OR(ISNUMBER(AC82)=FALSE,ISNUMBER(AD82)=FALSE),NA(),$AW$2*AC82))</f>
        <v>#N/A</v>
      </c>
      <c r="AK82" s="44" t="e">
        <f>IF('Grid template'!$B$60=FALSE,NA(),IF(OR(ISNUMBER(AF82)=FALSE,ISNUMBER(AG82)=FALSE),NA(),$AW$3*AF82+AG82+1+'Grid template'!$B$17))</f>
        <v>#N/A</v>
      </c>
      <c r="AL82" s="44" t="e">
        <f>IF('Grid template'!$B$60=FALSE,NA(),IF(OR(ISNUMBER(AF82)=FALSE,ISNUMBER(AG82)=FALSE),NA(),$AW$2*AF82))</f>
        <v>#N/A</v>
      </c>
      <c r="AM82" s="44" t="e">
        <f>IF('Grid template'!$B$60=FALSE,NA(),(IF(OR(ISNUMBER(AJ82)=FALSE,ISNUMBER(AI82)=FALSE),NA(),AJ82-$AW$4*AI82)))</f>
        <v>#N/A</v>
      </c>
      <c r="AN82" s="44" t="e">
        <f>IF('Grid template'!$B$60=FALSE,NA(),(IF(OR(ISNUMBER(AK82)=FALSE,ISNUMBER(AL82)=FALSE),NA(),AL82+$AW$4*AK82)))</f>
        <v>#N/A</v>
      </c>
      <c r="AO82" s="44" t="e">
        <f>IF('Grid template'!$B$60=FALSE,NA(),IF(OR(ISNUMBER(AM82)=FALSE,ISNUMBER(AN82)=FALSE),NA(),(AN82-AM82)/(2*$AW$4)))</f>
        <v>#N/A</v>
      </c>
      <c r="AP82" s="44" t="e">
        <f>IF('Grid template'!$B$60=FALSE,NA(),IF(OR(ISNUMBER(AM82)=FALSE,ISNUMBER(AO82)=FALSE),NA(),AO82*$AW$4+AM82))</f>
        <v>#N/A</v>
      </c>
      <c r="AQ82" s="160" t="e">
        <f>IF('Grid template'!$B$60=FALSE,NA(),IF(OR(ISNUMBER(AN82)=FALSE,ISNUMBER(AO82)=FALSE),NA(),AN82-AO82*$AW$4))</f>
        <v>#N/A</v>
      </c>
      <c r="AR82" s="160" t="e">
        <f>IF('Grid template'!$B$60=FALSE,NA(),(IF(OR(ISNUMBER(AO82)=FALSE,ISNUMBER(AP82)=FALSE),NA(),AO82+'Grid template'!$B$17/2)))</f>
        <v>#N/A</v>
      </c>
      <c r="AS82" s="160" t="e">
        <f>IF('Grid template'!$B$60=FALSE,NA(),(IF(OR(ISNUMBER(AO82)=FALSE,ISNUMBER(AP82)=FALSE),NA(),AP82+$AW$2)))</f>
        <v>#N/A</v>
      </c>
      <c r="AT82" s="45"/>
    </row>
    <row r="83" spans="2:46" ht="13.95" customHeight="1" x14ac:dyDescent="0.3">
      <c r="B83" s="62"/>
      <c r="C83" s="35"/>
      <c r="D83" s="181"/>
      <c r="E83" s="181"/>
      <c r="F83" s="181"/>
      <c r="G83" s="181"/>
      <c r="H83" s="181"/>
      <c r="I83" s="181"/>
      <c r="J83" s="181"/>
      <c r="K83" s="181"/>
      <c r="L83" s="181"/>
      <c r="M83" s="168"/>
      <c r="N83" s="43"/>
      <c r="O83" s="44" t="str">
        <f t="shared" si="24"/>
        <v/>
      </c>
      <c r="P83" s="44" t="str">
        <f t="shared" si="25"/>
        <v/>
      </c>
      <c r="Q83" s="44" t="str">
        <f t="shared" si="26"/>
        <v/>
      </c>
      <c r="R83" s="44" t="str">
        <f t="shared" si="27"/>
        <v/>
      </c>
      <c r="S83" s="44" t="e">
        <f t="shared" si="28"/>
        <v>#N/A</v>
      </c>
      <c r="T83" s="44" t="str">
        <f t="shared" si="29"/>
        <v/>
      </c>
      <c r="U83" s="44" t="str">
        <f t="shared" si="30"/>
        <v/>
      </c>
      <c r="V83" s="44" t="e">
        <f t="shared" si="31"/>
        <v>#N/A</v>
      </c>
      <c r="W83" s="44" t="e">
        <f t="shared" si="32"/>
        <v>#N/A</v>
      </c>
      <c r="X83" s="44" t="e">
        <f t="shared" si="33"/>
        <v>#N/A</v>
      </c>
      <c r="Y83" s="44" t="str">
        <f t="shared" si="34"/>
        <v/>
      </c>
      <c r="Z83" s="44" t="e">
        <f t="shared" si="35"/>
        <v>#N/A</v>
      </c>
      <c r="AA83" s="44" t="e">
        <f t="shared" si="36"/>
        <v>#VALUE!</v>
      </c>
      <c r="AB83" s="44" t="e">
        <f t="shared" si="37"/>
        <v>#N/A</v>
      </c>
      <c r="AC83" s="44" t="str">
        <f t="shared" si="38"/>
        <v/>
      </c>
      <c r="AD83" s="44" t="str">
        <f t="shared" si="39"/>
        <v/>
      </c>
      <c r="AE83" s="44" t="str">
        <f t="shared" si="40"/>
        <v/>
      </c>
      <c r="AF83" s="44" t="str">
        <f t="shared" si="41"/>
        <v/>
      </c>
      <c r="AG83" s="44" t="str">
        <f t="shared" si="42"/>
        <v/>
      </c>
      <c r="AH83" s="44" t="str">
        <f t="shared" si="43"/>
        <v/>
      </c>
      <c r="AI83" s="44" t="e">
        <f>IF('Grid template'!$B$60=FALSE,NA(),IF(OR(ISNUMBER(AC83)=FALSE,ISNUMBER(AD83)=FALSE),NA(),$AW$3*AC83+AD83))</f>
        <v>#N/A</v>
      </c>
      <c r="AJ83" s="44" t="e">
        <f>IF('Grid template'!$B$60=FALSE,NA(),IF(OR(ISNUMBER(AC83)=FALSE,ISNUMBER(AD83)=FALSE),NA(),$AW$2*AC83))</f>
        <v>#N/A</v>
      </c>
      <c r="AK83" s="44" t="e">
        <f>IF('Grid template'!$B$60=FALSE,NA(),IF(OR(ISNUMBER(AF83)=FALSE,ISNUMBER(AG83)=FALSE),NA(),$AW$3*AF83+AG83+1+'Grid template'!$B$17))</f>
        <v>#N/A</v>
      </c>
      <c r="AL83" s="44" t="e">
        <f>IF('Grid template'!$B$60=FALSE,NA(),IF(OR(ISNUMBER(AF83)=FALSE,ISNUMBER(AG83)=FALSE),NA(),$AW$2*AF83))</f>
        <v>#N/A</v>
      </c>
      <c r="AM83" s="44" t="e">
        <f>IF('Grid template'!$B$60=FALSE,NA(),(IF(OR(ISNUMBER(AJ83)=FALSE,ISNUMBER(AI83)=FALSE),NA(),AJ83-$AW$4*AI83)))</f>
        <v>#N/A</v>
      </c>
      <c r="AN83" s="44" t="e">
        <f>IF('Grid template'!$B$60=FALSE,NA(),(IF(OR(ISNUMBER(AK83)=FALSE,ISNUMBER(AL83)=FALSE),NA(),AL83+$AW$4*AK83)))</f>
        <v>#N/A</v>
      </c>
      <c r="AO83" s="44" t="e">
        <f>IF('Grid template'!$B$60=FALSE,NA(),IF(OR(ISNUMBER(AM83)=FALSE,ISNUMBER(AN83)=FALSE),NA(),(AN83-AM83)/(2*$AW$4)))</f>
        <v>#N/A</v>
      </c>
      <c r="AP83" s="44" t="e">
        <f>IF('Grid template'!$B$60=FALSE,NA(),IF(OR(ISNUMBER(AM83)=FALSE,ISNUMBER(AO83)=FALSE),NA(),AO83*$AW$4+AM83))</f>
        <v>#N/A</v>
      </c>
      <c r="AQ83" s="160" t="e">
        <f>IF('Grid template'!$B$60=FALSE,NA(),IF(OR(ISNUMBER(AN83)=FALSE,ISNUMBER(AO83)=FALSE),NA(),AN83-AO83*$AW$4))</f>
        <v>#N/A</v>
      </c>
      <c r="AR83" s="160" t="e">
        <f>IF('Grid template'!$B$60=FALSE,NA(),(IF(OR(ISNUMBER(AO83)=FALSE,ISNUMBER(AP83)=FALSE),NA(),AO83+'Grid template'!$B$17/2)))</f>
        <v>#N/A</v>
      </c>
      <c r="AS83" s="160" t="e">
        <f>IF('Grid template'!$B$60=FALSE,NA(),(IF(OR(ISNUMBER(AO83)=FALSE,ISNUMBER(AP83)=FALSE),NA(),AP83+$AW$2)))</f>
        <v>#N/A</v>
      </c>
      <c r="AT83" s="45"/>
    </row>
    <row r="84" spans="2:46" ht="13.95" customHeight="1" x14ac:dyDescent="0.3">
      <c r="B84" s="62"/>
      <c r="C84" s="35"/>
      <c r="D84" s="181"/>
      <c r="E84" s="181"/>
      <c r="F84" s="181"/>
      <c r="G84" s="181"/>
      <c r="H84" s="181"/>
      <c r="I84" s="181"/>
      <c r="J84" s="181"/>
      <c r="K84" s="181"/>
      <c r="L84" s="181"/>
      <c r="M84" s="168"/>
      <c r="N84" s="43"/>
      <c r="O84" s="44" t="str">
        <f t="shared" si="24"/>
        <v/>
      </c>
      <c r="P84" s="44" t="str">
        <f t="shared" si="25"/>
        <v/>
      </c>
      <c r="Q84" s="44" t="str">
        <f t="shared" si="26"/>
        <v/>
      </c>
      <c r="R84" s="44" t="str">
        <f t="shared" si="27"/>
        <v/>
      </c>
      <c r="S84" s="44" t="e">
        <f t="shared" si="28"/>
        <v>#N/A</v>
      </c>
      <c r="T84" s="44" t="str">
        <f t="shared" si="29"/>
        <v/>
      </c>
      <c r="U84" s="44" t="str">
        <f t="shared" si="30"/>
        <v/>
      </c>
      <c r="V84" s="44" t="e">
        <f t="shared" si="31"/>
        <v>#N/A</v>
      </c>
      <c r="W84" s="44" t="e">
        <f t="shared" si="32"/>
        <v>#N/A</v>
      </c>
      <c r="X84" s="44" t="e">
        <f t="shared" si="33"/>
        <v>#N/A</v>
      </c>
      <c r="Y84" s="44" t="str">
        <f t="shared" si="34"/>
        <v/>
      </c>
      <c r="Z84" s="44" t="e">
        <f t="shared" si="35"/>
        <v>#N/A</v>
      </c>
      <c r="AA84" s="44" t="e">
        <f t="shared" si="36"/>
        <v>#VALUE!</v>
      </c>
      <c r="AB84" s="44" t="e">
        <f t="shared" si="37"/>
        <v>#N/A</v>
      </c>
      <c r="AC84" s="44" t="str">
        <f t="shared" si="38"/>
        <v/>
      </c>
      <c r="AD84" s="44" t="str">
        <f t="shared" si="39"/>
        <v/>
      </c>
      <c r="AE84" s="44" t="str">
        <f t="shared" si="40"/>
        <v/>
      </c>
      <c r="AF84" s="44" t="str">
        <f t="shared" si="41"/>
        <v/>
      </c>
      <c r="AG84" s="44" t="str">
        <f t="shared" si="42"/>
        <v/>
      </c>
      <c r="AH84" s="44" t="str">
        <f t="shared" si="43"/>
        <v/>
      </c>
      <c r="AI84" s="44" t="e">
        <f>IF('Grid template'!$B$60=FALSE,NA(),IF(OR(ISNUMBER(AC84)=FALSE,ISNUMBER(AD84)=FALSE),NA(),$AW$3*AC84+AD84))</f>
        <v>#N/A</v>
      </c>
      <c r="AJ84" s="44" t="e">
        <f>IF('Grid template'!$B$60=FALSE,NA(),IF(OR(ISNUMBER(AC84)=FALSE,ISNUMBER(AD84)=FALSE),NA(),$AW$2*AC84))</f>
        <v>#N/A</v>
      </c>
      <c r="AK84" s="44" t="e">
        <f>IF('Grid template'!$B$60=FALSE,NA(),IF(OR(ISNUMBER(AF84)=FALSE,ISNUMBER(AG84)=FALSE),NA(),$AW$3*AF84+AG84+1+'Grid template'!$B$17))</f>
        <v>#N/A</v>
      </c>
      <c r="AL84" s="44" t="e">
        <f>IF('Grid template'!$B$60=FALSE,NA(),IF(OR(ISNUMBER(AF84)=FALSE,ISNUMBER(AG84)=FALSE),NA(),$AW$2*AF84))</f>
        <v>#N/A</v>
      </c>
      <c r="AM84" s="44" t="e">
        <f>IF('Grid template'!$B$60=FALSE,NA(),(IF(OR(ISNUMBER(AJ84)=FALSE,ISNUMBER(AI84)=FALSE),NA(),AJ84-$AW$4*AI84)))</f>
        <v>#N/A</v>
      </c>
      <c r="AN84" s="44" t="e">
        <f>IF('Grid template'!$B$60=FALSE,NA(),(IF(OR(ISNUMBER(AK84)=FALSE,ISNUMBER(AL84)=FALSE),NA(),AL84+$AW$4*AK84)))</f>
        <v>#N/A</v>
      </c>
      <c r="AO84" s="44" t="e">
        <f>IF('Grid template'!$B$60=FALSE,NA(),IF(OR(ISNUMBER(AM84)=FALSE,ISNUMBER(AN84)=FALSE),NA(),(AN84-AM84)/(2*$AW$4)))</f>
        <v>#N/A</v>
      </c>
      <c r="AP84" s="44" t="e">
        <f>IF('Grid template'!$B$60=FALSE,NA(),IF(OR(ISNUMBER(AM84)=FALSE,ISNUMBER(AO84)=FALSE),NA(),AO84*$AW$4+AM84))</f>
        <v>#N/A</v>
      </c>
      <c r="AQ84" s="160" t="e">
        <f>IF('Grid template'!$B$60=FALSE,NA(),IF(OR(ISNUMBER(AN84)=FALSE,ISNUMBER(AO84)=FALSE),NA(),AN84-AO84*$AW$4))</f>
        <v>#N/A</v>
      </c>
      <c r="AR84" s="160" t="e">
        <f>IF('Grid template'!$B$60=FALSE,NA(),(IF(OR(ISNUMBER(AO84)=FALSE,ISNUMBER(AP84)=FALSE),NA(),AO84+'Grid template'!$B$17/2)))</f>
        <v>#N/A</v>
      </c>
      <c r="AS84" s="160" t="e">
        <f>IF('Grid template'!$B$60=FALSE,NA(),(IF(OR(ISNUMBER(AO84)=FALSE,ISNUMBER(AP84)=FALSE),NA(),AP84+$AW$2)))</f>
        <v>#N/A</v>
      </c>
      <c r="AT84" s="45"/>
    </row>
    <row r="85" spans="2:46" ht="13.95" customHeight="1" x14ac:dyDescent="0.3">
      <c r="B85" s="62"/>
      <c r="C85" s="35"/>
      <c r="D85" s="181"/>
      <c r="E85" s="181"/>
      <c r="F85" s="181"/>
      <c r="G85" s="181"/>
      <c r="H85" s="181"/>
      <c r="I85" s="181"/>
      <c r="J85" s="181"/>
      <c r="K85" s="181"/>
      <c r="L85" s="181"/>
      <c r="M85" s="168"/>
      <c r="N85" s="43"/>
      <c r="O85" s="44" t="str">
        <f t="shared" si="24"/>
        <v/>
      </c>
      <c r="P85" s="44" t="str">
        <f t="shared" si="25"/>
        <v/>
      </c>
      <c r="Q85" s="44" t="str">
        <f t="shared" si="26"/>
        <v/>
      </c>
      <c r="R85" s="44" t="str">
        <f t="shared" si="27"/>
        <v/>
      </c>
      <c r="S85" s="44" t="e">
        <f t="shared" si="28"/>
        <v>#N/A</v>
      </c>
      <c r="T85" s="44" t="str">
        <f t="shared" si="29"/>
        <v/>
      </c>
      <c r="U85" s="44" t="str">
        <f t="shared" si="30"/>
        <v/>
      </c>
      <c r="V85" s="44" t="e">
        <f t="shared" si="31"/>
        <v>#N/A</v>
      </c>
      <c r="W85" s="44" t="e">
        <f t="shared" si="32"/>
        <v>#N/A</v>
      </c>
      <c r="X85" s="44" t="e">
        <f t="shared" si="33"/>
        <v>#N/A</v>
      </c>
      <c r="Y85" s="44" t="str">
        <f t="shared" si="34"/>
        <v/>
      </c>
      <c r="Z85" s="44" t="e">
        <f t="shared" si="35"/>
        <v>#N/A</v>
      </c>
      <c r="AA85" s="44" t="e">
        <f t="shared" si="36"/>
        <v>#VALUE!</v>
      </c>
      <c r="AB85" s="44" t="e">
        <f t="shared" si="37"/>
        <v>#N/A</v>
      </c>
      <c r="AC85" s="44" t="str">
        <f t="shared" si="38"/>
        <v/>
      </c>
      <c r="AD85" s="44" t="str">
        <f t="shared" si="39"/>
        <v/>
      </c>
      <c r="AE85" s="44" t="str">
        <f t="shared" si="40"/>
        <v/>
      </c>
      <c r="AF85" s="44" t="str">
        <f t="shared" si="41"/>
        <v/>
      </c>
      <c r="AG85" s="44" t="str">
        <f t="shared" si="42"/>
        <v/>
      </c>
      <c r="AH85" s="44" t="str">
        <f t="shared" si="43"/>
        <v/>
      </c>
      <c r="AI85" s="44" t="e">
        <f>IF('Grid template'!$B$60=FALSE,NA(),IF(OR(ISNUMBER(AC85)=FALSE,ISNUMBER(AD85)=FALSE),NA(),$AW$3*AC85+AD85))</f>
        <v>#N/A</v>
      </c>
      <c r="AJ85" s="44" t="e">
        <f>IF('Grid template'!$B$60=FALSE,NA(),IF(OR(ISNUMBER(AC85)=FALSE,ISNUMBER(AD85)=FALSE),NA(),$AW$2*AC85))</f>
        <v>#N/A</v>
      </c>
      <c r="AK85" s="44" t="e">
        <f>IF('Grid template'!$B$60=FALSE,NA(),IF(OR(ISNUMBER(AF85)=FALSE,ISNUMBER(AG85)=FALSE),NA(),$AW$3*AF85+AG85+1+'Grid template'!$B$17))</f>
        <v>#N/A</v>
      </c>
      <c r="AL85" s="44" t="e">
        <f>IF('Grid template'!$B$60=FALSE,NA(),IF(OR(ISNUMBER(AF85)=FALSE,ISNUMBER(AG85)=FALSE),NA(),$AW$2*AF85))</f>
        <v>#N/A</v>
      </c>
      <c r="AM85" s="44" t="e">
        <f>IF('Grid template'!$B$60=FALSE,NA(),(IF(OR(ISNUMBER(AJ85)=FALSE,ISNUMBER(AI85)=FALSE),NA(),AJ85-$AW$4*AI85)))</f>
        <v>#N/A</v>
      </c>
      <c r="AN85" s="44" t="e">
        <f>IF('Grid template'!$B$60=FALSE,NA(),(IF(OR(ISNUMBER(AK85)=FALSE,ISNUMBER(AL85)=FALSE),NA(),AL85+$AW$4*AK85)))</f>
        <v>#N/A</v>
      </c>
      <c r="AO85" s="44" t="e">
        <f>IF('Grid template'!$B$60=FALSE,NA(),IF(OR(ISNUMBER(AM85)=FALSE,ISNUMBER(AN85)=FALSE),NA(),(AN85-AM85)/(2*$AW$4)))</f>
        <v>#N/A</v>
      </c>
      <c r="AP85" s="44" t="e">
        <f>IF('Grid template'!$B$60=FALSE,NA(),IF(OR(ISNUMBER(AM85)=FALSE,ISNUMBER(AO85)=FALSE),NA(),AO85*$AW$4+AM85))</f>
        <v>#N/A</v>
      </c>
      <c r="AQ85" s="160" t="e">
        <f>IF('Grid template'!$B$60=FALSE,NA(),IF(OR(ISNUMBER(AN85)=FALSE,ISNUMBER(AO85)=FALSE),NA(),AN85-AO85*$AW$4))</f>
        <v>#N/A</v>
      </c>
      <c r="AR85" s="160" t="e">
        <f>IF('Grid template'!$B$60=FALSE,NA(),(IF(OR(ISNUMBER(AO85)=FALSE,ISNUMBER(AP85)=FALSE),NA(),AO85+'Grid template'!$B$17/2)))</f>
        <v>#N/A</v>
      </c>
      <c r="AS85" s="160" t="e">
        <f>IF('Grid template'!$B$60=FALSE,NA(),(IF(OR(ISNUMBER(AO85)=FALSE,ISNUMBER(AP85)=FALSE),NA(),AP85+$AW$2)))</f>
        <v>#N/A</v>
      </c>
      <c r="AT85" s="45"/>
    </row>
    <row r="86" spans="2:46" ht="13.95" customHeight="1" x14ac:dyDescent="0.3">
      <c r="B86" s="62"/>
      <c r="C86" s="35"/>
      <c r="D86" s="181"/>
      <c r="E86" s="181"/>
      <c r="F86" s="181"/>
      <c r="G86" s="181"/>
      <c r="H86" s="181"/>
      <c r="I86" s="181"/>
      <c r="J86" s="181"/>
      <c r="K86" s="181"/>
      <c r="L86" s="181"/>
      <c r="M86" s="168"/>
      <c r="N86" s="43"/>
      <c r="O86" s="44" t="str">
        <f t="shared" si="24"/>
        <v/>
      </c>
      <c r="P86" s="44" t="str">
        <f t="shared" si="25"/>
        <v/>
      </c>
      <c r="Q86" s="44" t="str">
        <f t="shared" si="26"/>
        <v/>
      </c>
      <c r="R86" s="44" t="str">
        <f t="shared" si="27"/>
        <v/>
      </c>
      <c r="S86" s="44" t="e">
        <f t="shared" si="28"/>
        <v>#N/A</v>
      </c>
      <c r="T86" s="44" t="str">
        <f t="shared" si="29"/>
        <v/>
      </c>
      <c r="U86" s="44" t="str">
        <f t="shared" si="30"/>
        <v/>
      </c>
      <c r="V86" s="44" t="e">
        <f t="shared" si="31"/>
        <v>#N/A</v>
      </c>
      <c r="W86" s="44" t="e">
        <f t="shared" si="32"/>
        <v>#N/A</v>
      </c>
      <c r="X86" s="44" t="e">
        <f t="shared" si="33"/>
        <v>#N/A</v>
      </c>
      <c r="Y86" s="44" t="str">
        <f t="shared" si="34"/>
        <v/>
      </c>
      <c r="Z86" s="44" t="e">
        <f t="shared" si="35"/>
        <v>#N/A</v>
      </c>
      <c r="AA86" s="44" t="e">
        <f t="shared" si="36"/>
        <v>#VALUE!</v>
      </c>
      <c r="AB86" s="44" t="e">
        <f t="shared" si="37"/>
        <v>#N/A</v>
      </c>
      <c r="AC86" s="44" t="str">
        <f t="shared" si="38"/>
        <v/>
      </c>
      <c r="AD86" s="44" t="str">
        <f t="shared" si="39"/>
        <v/>
      </c>
      <c r="AE86" s="44" t="str">
        <f t="shared" si="40"/>
        <v/>
      </c>
      <c r="AF86" s="44" t="str">
        <f t="shared" si="41"/>
        <v/>
      </c>
      <c r="AG86" s="44" t="str">
        <f t="shared" si="42"/>
        <v/>
      </c>
      <c r="AH86" s="44" t="str">
        <f t="shared" si="43"/>
        <v/>
      </c>
      <c r="AI86" s="44" t="e">
        <f>IF('Grid template'!$B$60=FALSE,NA(),IF(OR(ISNUMBER(AC86)=FALSE,ISNUMBER(AD86)=FALSE),NA(),$AW$3*AC86+AD86))</f>
        <v>#N/A</v>
      </c>
      <c r="AJ86" s="44" t="e">
        <f>IF('Grid template'!$B$60=FALSE,NA(),IF(OR(ISNUMBER(AC86)=FALSE,ISNUMBER(AD86)=FALSE),NA(),$AW$2*AC86))</f>
        <v>#N/A</v>
      </c>
      <c r="AK86" s="44" t="e">
        <f>IF('Grid template'!$B$60=FALSE,NA(),IF(OR(ISNUMBER(AF86)=FALSE,ISNUMBER(AG86)=FALSE),NA(),$AW$3*AF86+AG86+1+'Grid template'!$B$17))</f>
        <v>#N/A</v>
      </c>
      <c r="AL86" s="44" t="e">
        <f>IF('Grid template'!$B$60=FALSE,NA(),IF(OR(ISNUMBER(AF86)=FALSE,ISNUMBER(AG86)=FALSE),NA(),$AW$2*AF86))</f>
        <v>#N/A</v>
      </c>
      <c r="AM86" s="44" t="e">
        <f>IF('Grid template'!$B$60=FALSE,NA(),(IF(OR(ISNUMBER(AJ86)=FALSE,ISNUMBER(AI86)=FALSE),NA(),AJ86-$AW$4*AI86)))</f>
        <v>#N/A</v>
      </c>
      <c r="AN86" s="44" t="e">
        <f>IF('Grid template'!$B$60=FALSE,NA(),(IF(OR(ISNUMBER(AK86)=FALSE,ISNUMBER(AL86)=FALSE),NA(),AL86+$AW$4*AK86)))</f>
        <v>#N/A</v>
      </c>
      <c r="AO86" s="44" t="e">
        <f>IF('Grid template'!$B$60=FALSE,NA(),IF(OR(ISNUMBER(AM86)=FALSE,ISNUMBER(AN86)=FALSE),NA(),(AN86-AM86)/(2*$AW$4)))</f>
        <v>#N/A</v>
      </c>
      <c r="AP86" s="44" t="e">
        <f>IF('Grid template'!$B$60=FALSE,NA(),IF(OR(ISNUMBER(AM86)=FALSE,ISNUMBER(AO86)=FALSE),NA(),AO86*$AW$4+AM86))</f>
        <v>#N/A</v>
      </c>
      <c r="AQ86" s="160" t="e">
        <f>IF('Grid template'!$B$60=FALSE,NA(),IF(OR(ISNUMBER(AN86)=FALSE,ISNUMBER(AO86)=FALSE),NA(),AN86-AO86*$AW$4))</f>
        <v>#N/A</v>
      </c>
      <c r="AR86" s="160" t="e">
        <f>IF('Grid template'!$B$60=FALSE,NA(),(IF(OR(ISNUMBER(AO86)=FALSE,ISNUMBER(AP86)=FALSE),NA(),AO86+'Grid template'!$B$17/2)))</f>
        <v>#N/A</v>
      </c>
      <c r="AS86" s="160" t="e">
        <f>IF('Grid template'!$B$60=FALSE,NA(),(IF(OR(ISNUMBER(AO86)=FALSE,ISNUMBER(AP86)=FALSE),NA(),AP86+$AW$2)))</f>
        <v>#N/A</v>
      </c>
      <c r="AT86" s="45"/>
    </row>
    <row r="87" spans="2:46" ht="13.95" customHeight="1" x14ac:dyDescent="0.3">
      <c r="B87" s="62"/>
      <c r="C87" s="35"/>
      <c r="D87" s="181"/>
      <c r="E87" s="181"/>
      <c r="F87" s="181"/>
      <c r="G87" s="181"/>
      <c r="H87" s="181"/>
      <c r="I87" s="181"/>
      <c r="J87" s="181"/>
      <c r="K87" s="181"/>
      <c r="L87" s="181"/>
      <c r="M87" s="168"/>
      <c r="N87" s="43"/>
      <c r="O87" s="44" t="str">
        <f t="shared" si="24"/>
        <v/>
      </c>
      <c r="P87" s="44" t="str">
        <f t="shared" si="25"/>
        <v/>
      </c>
      <c r="Q87" s="44" t="str">
        <f t="shared" si="26"/>
        <v/>
      </c>
      <c r="R87" s="44" t="str">
        <f t="shared" si="27"/>
        <v/>
      </c>
      <c r="S87" s="44" t="e">
        <f t="shared" si="28"/>
        <v>#N/A</v>
      </c>
      <c r="T87" s="44" t="str">
        <f t="shared" si="29"/>
        <v/>
      </c>
      <c r="U87" s="44" t="str">
        <f t="shared" si="30"/>
        <v/>
      </c>
      <c r="V87" s="44" t="e">
        <f t="shared" si="31"/>
        <v>#N/A</v>
      </c>
      <c r="W87" s="44" t="e">
        <f t="shared" si="32"/>
        <v>#N/A</v>
      </c>
      <c r="X87" s="44" t="e">
        <f t="shared" si="33"/>
        <v>#N/A</v>
      </c>
      <c r="Y87" s="44" t="str">
        <f t="shared" si="34"/>
        <v/>
      </c>
      <c r="Z87" s="44" t="e">
        <f t="shared" si="35"/>
        <v>#N/A</v>
      </c>
      <c r="AA87" s="44" t="e">
        <f t="shared" si="36"/>
        <v>#VALUE!</v>
      </c>
      <c r="AB87" s="44" t="e">
        <f t="shared" si="37"/>
        <v>#N/A</v>
      </c>
      <c r="AC87" s="44" t="str">
        <f t="shared" si="38"/>
        <v/>
      </c>
      <c r="AD87" s="44" t="str">
        <f t="shared" si="39"/>
        <v/>
      </c>
      <c r="AE87" s="44" t="str">
        <f t="shared" si="40"/>
        <v/>
      </c>
      <c r="AF87" s="44" t="str">
        <f t="shared" si="41"/>
        <v/>
      </c>
      <c r="AG87" s="44" t="str">
        <f t="shared" si="42"/>
        <v/>
      </c>
      <c r="AH87" s="44" t="str">
        <f t="shared" si="43"/>
        <v/>
      </c>
      <c r="AI87" s="44" t="e">
        <f>IF('Grid template'!$B$60=FALSE,NA(),IF(OR(ISNUMBER(AC87)=FALSE,ISNUMBER(AD87)=FALSE),NA(),$AW$3*AC87+AD87))</f>
        <v>#N/A</v>
      </c>
      <c r="AJ87" s="44" t="e">
        <f>IF('Grid template'!$B$60=FALSE,NA(),IF(OR(ISNUMBER(AC87)=FALSE,ISNUMBER(AD87)=FALSE),NA(),$AW$2*AC87))</f>
        <v>#N/A</v>
      </c>
      <c r="AK87" s="44" t="e">
        <f>IF('Grid template'!$B$60=FALSE,NA(),IF(OR(ISNUMBER(AF87)=FALSE,ISNUMBER(AG87)=FALSE),NA(),$AW$3*AF87+AG87+1+'Grid template'!$B$17))</f>
        <v>#N/A</v>
      </c>
      <c r="AL87" s="44" t="e">
        <f>IF('Grid template'!$B$60=FALSE,NA(),IF(OR(ISNUMBER(AF87)=FALSE,ISNUMBER(AG87)=FALSE),NA(),$AW$2*AF87))</f>
        <v>#N/A</v>
      </c>
      <c r="AM87" s="44" t="e">
        <f>IF('Grid template'!$B$60=FALSE,NA(),(IF(OR(ISNUMBER(AJ87)=FALSE,ISNUMBER(AI87)=FALSE),NA(),AJ87-$AW$4*AI87)))</f>
        <v>#N/A</v>
      </c>
      <c r="AN87" s="44" t="e">
        <f>IF('Grid template'!$B$60=FALSE,NA(),(IF(OR(ISNUMBER(AK87)=FALSE,ISNUMBER(AL87)=FALSE),NA(),AL87+$AW$4*AK87)))</f>
        <v>#N/A</v>
      </c>
      <c r="AO87" s="44" t="e">
        <f>IF('Grid template'!$B$60=FALSE,NA(),IF(OR(ISNUMBER(AM87)=FALSE,ISNUMBER(AN87)=FALSE),NA(),(AN87-AM87)/(2*$AW$4)))</f>
        <v>#N/A</v>
      </c>
      <c r="AP87" s="44" t="e">
        <f>IF('Grid template'!$B$60=FALSE,NA(),IF(OR(ISNUMBER(AM87)=FALSE,ISNUMBER(AO87)=FALSE),NA(),AO87*$AW$4+AM87))</f>
        <v>#N/A</v>
      </c>
      <c r="AQ87" s="160" t="e">
        <f>IF('Grid template'!$B$60=FALSE,NA(),IF(OR(ISNUMBER(AN87)=FALSE,ISNUMBER(AO87)=FALSE),NA(),AN87-AO87*$AW$4))</f>
        <v>#N/A</v>
      </c>
      <c r="AR87" s="160" t="e">
        <f>IF('Grid template'!$B$60=FALSE,NA(),(IF(OR(ISNUMBER(AO87)=FALSE,ISNUMBER(AP87)=FALSE),NA(),AO87+'Grid template'!$B$17/2)))</f>
        <v>#N/A</v>
      </c>
      <c r="AS87" s="160" t="e">
        <f>IF('Grid template'!$B$60=FALSE,NA(),(IF(OR(ISNUMBER(AO87)=FALSE,ISNUMBER(AP87)=FALSE),NA(),AP87+$AW$2)))</f>
        <v>#N/A</v>
      </c>
      <c r="AT87" s="45"/>
    </row>
    <row r="88" spans="2:46" ht="13.95" customHeight="1" x14ac:dyDescent="0.3">
      <c r="B88" s="62"/>
      <c r="C88" s="35"/>
      <c r="D88" s="181"/>
      <c r="E88" s="181"/>
      <c r="F88" s="181"/>
      <c r="G88" s="181"/>
      <c r="H88" s="181"/>
      <c r="I88" s="181"/>
      <c r="J88" s="181"/>
      <c r="K88" s="181"/>
      <c r="L88" s="181"/>
      <c r="M88" s="168"/>
      <c r="N88" s="43"/>
      <c r="O88" s="44" t="str">
        <f t="shared" si="24"/>
        <v/>
      </c>
      <c r="P88" s="44" t="str">
        <f t="shared" si="25"/>
        <v/>
      </c>
      <c r="Q88" s="44" t="str">
        <f t="shared" si="26"/>
        <v/>
      </c>
      <c r="R88" s="44" t="str">
        <f t="shared" si="27"/>
        <v/>
      </c>
      <c r="S88" s="44" t="e">
        <f t="shared" si="28"/>
        <v>#N/A</v>
      </c>
      <c r="T88" s="44" t="str">
        <f t="shared" si="29"/>
        <v/>
      </c>
      <c r="U88" s="44" t="str">
        <f t="shared" si="30"/>
        <v/>
      </c>
      <c r="V88" s="44" t="e">
        <f t="shared" si="31"/>
        <v>#N/A</v>
      </c>
      <c r="W88" s="44" t="e">
        <f t="shared" si="32"/>
        <v>#N/A</v>
      </c>
      <c r="X88" s="44" t="e">
        <f t="shared" si="33"/>
        <v>#N/A</v>
      </c>
      <c r="Y88" s="44" t="str">
        <f t="shared" si="34"/>
        <v/>
      </c>
      <c r="Z88" s="44" t="e">
        <f t="shared" si="35"/>
        <v>#N/A</v>
      </c>
      <c r="AA88" s="44" t="e">
        <f t="shared" si="36"/>
        <v>#VALUE!</v>
      </c>
      <c r="AB88" s="44" t="e">
        <f t="shared" si="37"/>
        <v>#N/A</v>
      </c>
      <c r="AC88" s="44" t="str">
        <f t="shared" si="38"/>
        <v/>
      </c>
      <c r="AD88" s="44" t="str">
        <f t="shared" si="39"/>
        <v/>
      </c>
      <c r="AE88" s="44" t="str">
        <f t="shared" si="40"/>
        <v/>
      </c>
      <c r="AF88" s="44" t="str">
        <f t="shared" si="41"/>
        <v/>
      </c>
      <c r="AG88" s="44" t="str">
        <f t="shared" si="42"/>
        <v/>
      </c>
      <c r="AH88" s="44" t="str">
        <f t="shared" si="43"/>
        <v/>
      </c>
      <c r="AI88" s="44" t="e">
        <f>IF('Grid template'!$B$60=FALSE,NA(),IF(OR(ISNUMBER(AC88)=FALSE,ISNUMBER(AD88)=FALSE),NA(),$AW$3*AC88+AD88))</f>
        <v>#N/A</v>
      </c>
      <c r="AJ88" s="44" t="e">
        <f>IF('Grid template'!$B$60=FALSE,NA(),IF(OR(ISNUMBER(AC88)=FALSE,ISNUMBER(AD88)=FALSE),NA(),$AW$2*AC88))</f>
        <v>#N/A</v>
      </c>
      <c r="AK88" s="44" t="e">
        <f>IF('Grid template'!$B$60=FALSE,NA(),IF(OR(ISNUMBER(AF88)=FALSE,ISNUMBER(AG88)=FALSE),NA(),$AW$3*AF88+AG88+1+'Grid template'!$B$17))</f>
        <v>#N/A</v>
      </c>
      <c r="AL88" s="44" t="e">
        <f>IF('Grid template'!$B$60=FALSE,NA(),IF(OR(ISNUMBER(AF88)=FALSE,ISNUMBER(AG88)=FALSE),NA(),$AW$2*AF88))</f>
        <v>#N/A</v>
      </c>
      <c r="AM88" s="44" t="e">
        <f>IF('Grid template'!$B$60=FALSE,NA(),(IF(OR(ISNUMBER(AJ88)=FALSE,ISNUMBER(AI88)=FALSE),NA(),AJ88-$AW$4*AI88)))</f>
        <v>#N/A</v>
      </c>
      <c r="AN88" s="44" t="e">
        <f>IF('Grid template'!$B$60=FALSE,NA(),(IF(OR(ISNUMBER(AK88)=FALSE,ISNUMBER(AL88)=FALSE),NA(),AL88+$AW$4*AK88)))</f>
        <v>#N/A</v>
      </c>
      <c r="AO88" s="44" t="e">
        <f>IF('Grid template'!$B$60=FALSE,NA(),IF(OR(ISNUMBER(AM88)=FALSE,ISNUMBER(AN88)=FALSE),NA(),(AN88-AM88)/(2*$AW$4)))</f>
        <v>#N/A</v>
      </c>
      <c r="AP88" s="44" t="e">
        <f>IF('Grid template'!$B$60=FALSE,NA(),IF(OR(ISNUMBER(AM88)=FALSE,ISNUMBER(AO88)=FALSE),NA(),AO88*$AW$4+AM88))</f>
        <v>#N/A</v>
      </c>
      <c r="AQ88" s="160" t="e">
        <f>IF('Grid template'!$B$60=FALSE,NA(),IF(OR(ISNUMBER(AN88)=FALSE,ISNUMBER(AO88)=FALSE),NA(),AN88-AO88*$AW$4))</f>
        <v>#N/A</v>
      </c>
      <c r="AR88" s="160" t="e">
        <f>IF('Grid template'!$B$60=FALSE,NA(),(IF(OR(ISNUMBER(AO88)=FALSE,ISNUMBER(AP88)=FALSE),NA(),AO88+'Grid template'!$B$17/2)))</f>
        <v>#N/A</v>
      </c>
      <c r="AS88" s="160" t="e">
        <f>IF('Grid template'!$B$60=FALSE,NA(),(IF(OR(ISNUMBER(AO88)=FALSE,ISNUMBER(AP88)=FALSE),NA(),AP88+$AW$2)))</f>
        <v>#N/A</v>
      </c>
      <c r="AT88" s="45"/>
    </row>
    <row r="89" spans="2:46" ht="13.95" customHeight="1" x14ac:dyDescent="0.3">
      <c r="B89" s="62"/>
      <c r="C89" s="35"/>
      <c r="D89" s="181"/>
      <c r="E89" s="181"/>
      <c r="F89" s="181"/>
      <c r="G89" s="181"/>
      <c r="H89" s="181"/>
      <c r="I89" s="181"/>
      <c r="J89" s="181"/>
      <c r="K89" s="181"/>
      <c r="L89" s="181"/>
      <c r="M89" s="168"/>
      <c r="N89" s="43"/>
      <c r="O89" s="44" t="str">
        <f t="shared" si="24"/>
        <v/>
      </c>
      <c r="P89" s="44" t="str">
        <f t="shared" si="25"/>
        <v/>
      </c>
      <c r="Q89" s="44" t="str">
        <f t="shared" si="26"/>
        <v/>
      </c>
      <c r="R89" s="44" t="str">
        <f t="shared" si="27"/>
        <v/>
      </c>
      <c r="S89" s="44" t="e">
        <f t="shared" si="28"/>
        <v>#N/A</v>
      </c>
      <c r="T89" s="44" t="str">
        <f t="shared" si="29"/>
        <v/>
      </c>
      <c r="U89" s="44" t="str">
        <f t="shared" si="30"/>
        <v/>
      </c>
      <c r="V89" s="44" t="e">
        <f t="shared" si="31"/>
        <v>#N/A</v>
      </c>
      <c r="W89" s="44" t="e">
        <f t="shared" si="32"/>
        <v>#N/A</v>
      </c>
      <c r="X89" s="44" t="e">
        <f t="shared" si="33"/>
        <v>#N/A</v>
      </c>
      <c r="Y89" s="44" t="str">
        <f t="shared" si="34"/>
        <v/>
      </c>
      <c r="Z89" s="44" t="e">
        <f t="shared" si="35"/>
        <v>#N/A</v>
      </c>
      <c r="AA89" s="44" t="e">
        <f t="shared" si="36"/>
        <v>#VALUE!</v>
      </c>
      <c r="AB89" s="44" t="e">
        <f t="shared" si="37"/>
        <v>#N/A</v>
      </c>
      <c r="AC89" s="44" t="str">
        <f t="shared" si="38"/>
        <v/>
      </c>
      <c r="AD89" s="44" t="str">
        <f t="shared" si="39"/>
        <v/>
      </c>
      <c r="AE89" s="44" t="str">
        <f t="shared" si="40"/>
        <v/>
      </c>
      <c r="AF89" s="44" t="str">
        <f t="shared" si="41"/>
        <v/>
      </c>
      <c r="AG89" s="44" t="str">
        <f t="shared" si="42"/>
        <v/>
      </c>
      <c r="AH89" s="44" t="str">
        <f t="shared" si="43"/>
        <v/>
      </c>
      <c r="AI89" s="44" t="e">
        <f>IF('Grid template'!$B$60=FALSE,NA(),IF(OR(ISNUMBER(AC89)=FALSE,ISNUMBER(AD89)=FALSE),NA(),$AW$3*AC89+AD89))</f>
        <v>#N/A</v>
      </c>
      <c r="AJ89" s="44" t="e">
        <f>IF('Grid template'!$B$60=FALSE,NA(),IF(OR(ISNUMBER(AC89)=FALSE,ISNUMBER(AD89)=FALSE),NA(),$AW$2*AC89))</f>
        <v>#N/A</v>
      </c>
      <c r="AK89" s="44" t="e">
        <f>IF('Grid template'!$B$60=FALSE,NA(),IF(OR(ISNUMBER(AF89)=FALSE,ISNUMBER(AG89)=FALSE),NA(),$AW$3*AF89+AG89+1+'Grid template'!$B$17))</f>
        <v>#N/A</v>
      </c>
      <c r="AL89" s="44" t="e">
        <f>IF('Grid template'!$B$60=FALSE,NA(),IF(OR(ISNUMBER(AF89)=FALSE,ISNUMBER(AG89)=FALSE),NA(),$AW$2*AF89))</f>
        <v>#N/A</v>
      </c>
      <c r="AM89" s="44" t="e">
        <f>IF('Grid template'!$B$60=FALSE,NA(),(IF(OR(ISNUMBER(AJ89)=FALSE,ISNUMBER(AI89)=FALSE),NA(),AJ89-$AW$4*AI89)))</f>
        <v>#N/A</v>
      </c>
      <c r="AN89" s="44" t="e">
        <f>IF('Grid template'!$B$60=FALSE,NA(),(IF(OR(ISNUMBER(AK89)=FALSE,ISNUMBER(AL89)=FALSE),NA(),AL89+$AW$4*AK89)))</f>
        <v>#N/A</v>
      </c>
      <c r="AO89" s="44" t="e">
        <f>IF('Grid template'!$B$60=FALSE,NA(),IF(OR(ISNUMBER(AM89)=FALSE,ISNUMBER(AN89)=FALSE),NA(),(AN89-AM89)/(2*$AW$4)))</f>
        <v>#N/A</v>
      </c>
      <c r="AP89" s="44" t="e">
        <f>IF('Grid template'!$B$60=FALSE,NA(),IF(OR(ISNUMBER(AM89)=FALSE,ISNUMBER(AO89)=FALSE),NA(),AO89*$AW$4+AM89))</f>
        <v>#N/A</v>
      </c>
      <c r="AQ89" s="160" t="e">
        <f>IF('Grid template'!$B$60=FALSE,NA(),IF(OR(ISNUMBER(AN89)=FALSE,ISNUMBER(AO89)=FALSE),NA(),AN89-AO89*$AW$4))</f>
        <v>#N/A</v>
      </c>
      <c r="AR89" s="160" t="e">
        <f>IF('Grid template'!$B$60=FALSE,NA(),(IF(OR(ISNUMBER(AO89)=FALSE,ISNUMBER(AP89)=FALSE),NA(),AO89+'Grid template'!$B$17/2)))</f>
        <v>#N/A</v>
      </c>
      <c r="AS89" s="160" t="e">
        <f>IF('Grid template'!$B$60=FALSE,NA(),(IF(OR(ISNUMBER(AO89)=FALSE,ISNUMBER(AP89)=FALSE),NA(),AP89+$AW$2)))</f>
        <v>#N/A</v>
      </c>
      <c r="AT89" s="45"/>
    </row>
    <row r="90" spans="2:46" ht="13.95" customHeight="1" x14ac:dyDescent="0.3">
      <c r="B90" s="62"/>
      <c r="C90" s="35"/>
      <c r="D90" s="181"/>
      <c r="E90" s="181"/>
      <c r="F90" s="181"/>
      <c r="G90" s="181"/>
      <c r="H90" s="181"/>
      <c r="I90" s="181"/>
      <c r="J90" s="181"/>
      <c r="K90" s="181"/>
      <c r="L90" s="181"/>
      <c r="M90" s="168"/>
      <c r="N90" s="43"/>
      <c r="O90" s="44" t="str">
        <f t="shared" si="24"/>
        <v/>
      </c>
      <c r="P90" s="44" t="str">
        <f t="shared" si="25"/>
        <v/>
      </c>
      <c r="Q90" s="44" t="str">
        <f t="shared" si="26"/>
        <v/>
      </c>
      <c r="R90" s="44" t="str">
        <f t="shared" si="27"/>
        <v/>
      </c>
      <c r="S90" s="44" t="e">
        <f t="shared" si="28"/>
        <v>#N/A</v>
      </c>
      <c r="T90" s="44" t="str">
        <f t="shared" si="29"/>
        <v/>
      </c>
      <c r="U90" s="44" t="str">
        <f t="shared" si="30"/>
        <v/>
      </c>
      <c r="V90" s="44" t="e">
        <f t="shared" si="31"/>
        <v>#N/A</v>
      </c>
      <c r="W90" s="44" t="e">
        <f t="shared" si="32"/>
        <v>#N/A</v>
      </c>
      <c r="X90" s="44" t="e">
        <f t="shared" si="33"/>
        <v>#N/A</v>
      </c>
      <c r="Y90" s="44" t="str">
        <f t="shared" si="34"/>
        <v/>
      </c>
      <c r="Z90" s="44" t="e">
        <f t="shared" si="35"/>
        <v>#N/A</v>
      </c>
      <c r="AA90" s="44" t="e">
        <f t="shared" si="36"/>
        <v>#VALUE!</v>
      </c>
      <c r="AB90" s="44" t="e">
        <f t="shared" si="37"/>
        <v>#N/A</v>
      </c>
      <c r="AC90" s="44" t="str">
        <f t="shared" si="38"/>
        <v/>
      </c>
      <c r="AD90" s="44" t="str">
        <f t="shared" si="39"/>
        <v/>
      </c>
      <c r="AE90" s="44" t="str">
        <f t="shared" si="40"/>
        <v/>
      </c>
      <c r="AF90" s="44" t="str">
        <f t="shared" si="41"/>
        <v/>
      </c>
      <c r="AG90" s="44" t="str">
        <f t="shared" si="42"/>
        <v/>
      </c>
      <c r="AH90" s="44" t="str">
        <f t="shared" si="43"/>
        <v/>
      </c>
      <c r="AI90" s="44" t="e">
        <f>IF('Grid template'!$B$60=FALSE,NA(),IF(OR(ISNUMBER(AC90)=FALSE,ISNUMBER(AD90)=FALSE),NA(),$AW$3*AC90+AD90))</f>
        <v>#N/A</v>
      </c>
      <c r="AJ90" s="44" t="e">
        <f>IF('Grid template'!$B$60=FALSE,NA(),IF(OR(ISNUMBER(AC90)=FALSE,ISNUMBER(AD90)=FALSE),NA(),$AW$2*AC90))</f>
        <v>#N/A</v>
      </c>
      <c r="AK90" s="44" t="e">
        <f>IF('Grid template'!$B$60=FALSE,NA(),IF(OR(ISNUMBER(AF90)=FALSE,ISNUMBER(AG90)=FALSE),NA(),$AW$3*AF90+AG90+1+'Grid template'!$B$17))</f>
        <v>#N/A</v>
      </c>
      <c r="AL90" s="44" t="e">
        <f>IF('Grid template'!$B$60=FALSE,NA(),IF(OR(ISNUMBER(AF90)=FALSE,ISNUMBER(AG90)=FALSE),NA(),$AW$2*AF90))</f>
        <v>#N/A</v>
      </c>
      <c r="AM90" s="44" t="e">
        <f>IF('Grid template'!$B$60=FALSE,NA(),(IF(OR(ISNUMBER(AJ90)=FALSE,ISNUMBER(AI90)=FALSE),NA(),AJ90-$AW$4*AI90)))</f>
        <v>#N/A</v>
      </c>
      <c r="AN90" s="44" t="e">
        <f>IF('Grid template'!$B$60=FALSE,NA(),(IF(OR(ISNUMBER(AK90)=FALSE,ISNUMBER(AL90)=FALSE),NA(),AL90+$AW$4*AK90)))</f>
        <v>#N/A</v>
      </c>
      <c r="AO90" s="44" t="e">
        <f>IF('Grid template'!$B$60=FALSE,NA(),IF(OR(ISNUMBER(AM90)=FALSE,ISNUMBER(AN90)=FALSE),NA(),(AN90-AM90)/(2*$AW$4)))</f>
        <v>#N/A</v>
      </c>
      <c r="AP90" s="44" t="e">
        <f>IF('Grid template'!$B$60=FALSE,NA(),IF(OR(ISNUMBER(AM90)=FALSE,ISNUMBER(AO90)=FALSE),NA(),AO90*$AW$4+AM90))</f>
        <v>#N/A</v>
      </c>
      <c r="AQ90" s="160" t="e">
        <f>IF('Grid template'!$B$60=FALSE,NA(),IF(OR(ISNUMBER(AN90)=FALSE,ISNUMBER(AO90)=FALSE),NA(),AN90-AO90*$AW$4))</f>
        <v>#N/A</v>
      </c>
      <c r="AR90" s="160" t="e">
        <f>IF('Grid template'!$B$60=FALSE,NA(),(IF(OR(ISNUMBER(AO90)=FALSE,ISNUMBER(AP90)=FALSE),NA(),AO90+'Grid template'!$B$17/2)))</f>
        <v>#N/A</v>
      </c>
      <c r="AS90" s="160" t="e">
        <f>IF('Grid template'!$B$60=FALSE,NA(),(IF(OR(ISNUMBER(AO90)=FALSE,ISNUMBER(AP90)=FALSE),NA(),AP90+$AW$2)))</f>
        <v>#N/A</v>
      </c>
      <c r="AT90" s="45"/>
    </row>
    <row r="91" spans="2:46" ht="13.95" customHeight="1" x14ac:dyDescent="0.3">
      <c r="B91" s="62"/>
      <c r="C91" s="35"/>
      <c r="D91" s="181"/>
      <c r="E91" s="181"/>
      <c r="F91" s="181"/>
      <c r="G91" s="181"/>
      <c r="H91" s="181"/>
      <c r="I91" s="181"/>
      <c r="J91" s="181"/>
      <c r="K91" s="181"/>
      <c r="L91" s="181"/>
      <c r="M91" s="168"/>
      <c r="N91" s="43"/>
      <c r="O91" s="44" t="str">
        <f t="shared" si="24"/>
        <v/>
      </c>
      <c r="P91" s="44" t="str">
        <f t="shared" si="25"/>
        <v/>
      </c>
      <c r="Q91" s="44" t="str">
        <f t="shared" si="26"/>
        <v/>
      </c>
      <c r="R91" s="44" t="str">
        <f t="shared" si="27"/>
        <v/>
      </c>
      <c r="S91" s="44" t="e">
        <f t="shared" si="28"/>
        <v>#N/A</v>
      </c>
      <c r="T91" s="44" t="str">
        <f t="shared" si="29"/>
        <v/>
      </c>
      <c r="U91" s="44" t="str">
        <f t="shared" si="30"/>
        <v/>
      </c>
      <c r="V91" s="44" t="e">
        <f t="shared" si="31"/>
        <v>#N/A</v>
      </c>
      <c r="W91" s="44" t="e">
        <f t="shared" si="32"/>
        <v>#N/A</v>
      </c>
      <c r="X91" s="44" t="e">
        <f t="shared" si="33"/>
        <v>#N/A</v>
      </c>
      <c r="Y91" s="44" t="str">
        <f t="shared" si="34"/>
        <v/>
      </c>
      <c r="Z91" s="44" t="e">
        <f t="shared" si="35"/>
        <v>#N/A</v>
      </c>
      <c r="AA91" s="44" t="e">
        <f t="shared" si="36"/>
        <v>#VALUE!</v>
      </c>
      <c r="AB91" s="44" t="e">
        <f t="shared" si="37"/>
        <v>#N/A</v>
      </c>
      <c r="AC91" s="44" t="str">
        <f t="shared" si="38"/>
        <v/>
      </c>
      <c r="AD91" s="44" t="str">
        <f t="shared" si="39"/>
        <v/>
      </c>
      <c r="AE91" s="44" t="str">
        <f t="shared" si="40"/>
        <v/>
      </c>
      <c r="AF91" s="44" t="str">
        <f t="shared" si="41"/>
        <v/>
      </c>
      <c r="AG91" s="44" t="str">
        <f t="shared" si="42"/>
        <v/>
      </c>
      <c r="AH91" s="44" t="str">
        <f t="shared" si="43"/>
        <v/>
      </c>
      <c r="AI91" s="44" t="e">
        <f>IF('Grid template'!$B$60=FALSE,NA(),IF(OR(ISNUMBER(AC91)=FALSE,ISNUMBER(AD91)=FALSE),NA(),$AW$3*AC91+AD91))</f>
        <v>#N/A</v>
      </c>
      <c r="AJ91" s="44" t="e">
        <f>IF('Grid template'!$B$60=FALSE,NA(),IF(OR(ISNUMBER(AC91)=FALSE,ISNUMBER(AD91)=FALSE),NA(),$AW$2*AC91))</f>
        <v>#N/A</v>
      </c>
      <c r="AK91" s="44" t="e">
        <f>IF('Grid template'!$B$60=FALSE,NA(),IF(OR(ISNUMBER(AF91)=FALSE,ISNUMBER(AG91)=FALSE),NA(),$AW$3*AF91+AG91+1+'Grid template'!$B$17))</f>
        <v>#N/A</v>
      </c>
      <c r="AL91" s="44" t="e">
        <f>IF('Grid template'!$B$60=FALSE,NA(),IF(OR(ISNUMBER(AF91)=FALSE,ISNUMBER(AG91)=FALSE),NA(),$AW$2*AF91))</f>
        <v>#N/A</v>
      </c>
      <c r="AM91" s="44" t="e">
        <f>IF('Grid template'!$B$60=FALSE,NA(),(IF(OR(ISNUMBER(AJ91)=FALSE,ISNUMBER(AI91)=FALSE),NA(),AJ91-$AW$4*AI91)))</f>
        <v>#N/A</v>
      </c>
      <c r="AN91" s="44" t="e">
        <f>IF('Grid template'!$B$60=FALSE,NA(),(IF(OR(ISNUMBER(AK91)=FALSE,ISNUMBER(AL91)=FALSE),NA(),AL91+$AW$4*AK91)))</f>
        <v>#N/A</v>
      </c>
      <c r="AO91" s="44" t="e">
        <f>IF('Grid template'!$B$60=FALSE,NA(),IF(OR(ISNUMBER(AM91)=FALSE,ISNUMBER(AN91)=FALSE),NA(),(AN91-AM91)/(2*$AW$4)))</f>
        <v>#N/A</v>
      </c>
      <c r="AP91" s="44" t="e">
        <f>IF('Grid template'!$B$60=FALSE,NA(),IF(OR(ISNUMBER(AM91)=FALSE,ISNUMBER(AO91)=FALSE),NA(),AO91*$AW$4+AM91))</f>
        <v>#N/A</v>
      </c>
      <c r="AQ91" s="160" t="e">
        <f>IF('Grid template'!$B$60=FALSE,NA(),IF(OR(ISNUMBER(AN91)=FALSE,ISNUMBER(AO91)=FALSE),NA(),AN91-AO91*$AW$4))</f>
        <v>#N/A</v>
      </c>
      <c r="AR91" s="160" t="e">
        <f>IF('Grid template'!$B$60=FALSE,NA(),(IF(OR(ISNUMBER(AO91)=FALSE,ISNUMBER(AP91)=FALSE),NA(),AO91+'Grid template'!$B$17/2)))</f>
        <v>#N/A</v>
      </c>
      <c r="AS91" s="160" t="e">
        <f>IF('Grid template'!$B$60=FALSE,NA(),(IF(OR(ISNUMBER(AO91)=FALSE,ISNUMBER(AP91)=FALSE),NA(),AP91+$AW$2)))</f>
        <v>#N/A</v>
      </c>
      <c r="AT91" s="45"/>
    </row>
    <row r="92" spans="2:46" ht="13.95" customHeight="1" x14ac:dyDescent="0.3">
      <c r="B92" s="62"/>
      <c r="C92" s="35"/>
      <c r="D92" s="181"/>
      <c r="E92" s="181"/>
      <c r="F92" s="181"/>
      <c r="G92" s="181"/>
      <c r="H92" s="181"/>
      <c r="I92" s="181"/>
      <c r="J92" s="181"/>
      <c r="K92" s="181"/>
      <c r="L92" s="181"/>
      <c r="M92" s="168"/>
      <c r="N92" s="43"/>
      <c r="O92" s="44" t="str">
        <f t="shared" si="24"/>
        <v/>
      </c>
      <c r="P92" s="44" t="str">
        <f t="shared" si="25"/>
        <v/>
      </c>
      <c r="Q92" s="44" t="str">
        <f t="shared" si="26"/>
        <v/>
      </c>
      <c r="R92" s="44" t="str">
        <f t="shared" si="27"/>
        <v/>
      </c>
      <c r="S92" s="44" t="e">
        <f t="shared" si="28"/>
        <v>#N/A</v>
      </c>
      <c r="T92" s="44" t="str">
        <f t="shared" si="29"/>
        <v/>
      </c>
      <c r="U92" s="44" t="str">
        <f t="shared" si="30"/>
        <v/>
      </c>
      <c r="V92" s="44" t="e">
        <f t="shared" si="31"/>
        <v>#N/A</v>
      </c>
      <c r="W92" s="44" t="e">
        <f t="shared" si="32"/>
        <v>#N/A</v>
      </c>
      <c r="X92" s="44" t="e">
        <f t="shared" si="33"/>
        <v>#N/A</v>
      </c>
      <c r="Y92" s="44" t="str">
        <f t="shared" si="34"/>
        <v/>
      </c>
      <c r="Z92" s="44" t="e">
        <f t="shared" si="35"/>
        <v>#N/A</v>
      </c>
      <c r="AA92" s="44" t="e">
        <f t="shared" si="36"/>
        <v>#VALUE!</v>
      </c>
      <c r="AB92" s="44" t="e">
        <f t="shared" si="37"/>
        <v>#N/A</v>
      </c>
      <c r="AC92" s="44" t="str">
        <f t="shared" si="38"/>
        <v/>
      </c>
      <c r="AD92" s="44" t="str">
        <f t="shared" si="39"/>
        <v/>
      </c>
      <c r="AE92" s="44" t="str">
        <f t="shared" si="40"/>
        <v/>
      </c>
      <c r="AF92" s="44" t="str">
        <f t="shared" si="41"/>
        <v/>
      </c>
      <c r="AG92" s="44" t="str">
        <f t="shared" si="42"/>
        <v/>
      </c>
      <c r="AH92" s="44" t="str">
        <f t="shared" si="43"/>
        <v/>
      </c>
      <c r="AI92" s="44" t="e">
        <f>IF('Grid template'!$B$60=FALSE,NA(),IF(OR(ISNUMBER(AC92)=FALSE,ISNUMBER(AD92)=FALSE),NA(),$AW$3*AC92+AD92))</f>
        <v>#N/A</v>
      </c>
      <c r="AJ92" s="44" t="e">
        <f>IF('Grid template'!$B$60=FALSE,NA(),IF(OR(ISNUMBER(AC92)=FALSE,ISNUMBER(AD92)=FALSE),NA(),$AW$2*AC92))</f>
        <v>#N/A</v>
      </c>
      <c r="AK92" s="44" t="e">
        <f>IF('Grid template'!$B$60=FALSE,NA(),IF(OR(ISNUMBER(AF92)=FALSE,ISNUMBER(AG92)=FALSE),NA(),$AW$3*AF92+AG92+1+'Grid template'!$B$17))</f>
        <v>#N/A</v>
      </c>
      <c r="AL92" s="44" t="e">
        <f>IF('Grid template'!$B$60=FALSE,NA(),IF(OR(ISNUMBER(AF92)=FALSE,ISNUMBER(AG92)=FALSE),NA(),$AW$2*AF92))</f>
        <v>#N/A</v>
      </c>
      <c r="AM92" s="44" t="e">
        <f>IF('Grid template'!$B$60=FALSE,NA(),(IF(OR(ISNUMBER(AJ92)=FALSE,ISNUMBER(AI92)=FALSE),NA(),AJ92-$AW$4*AI92)))</f>
        <v>#N/A</v>
      </c>
      <c r="AN92" s="44" t="e">
        <f>IF('Grid template'!$B$60=FALSE,NA(),(IF(OR(ISNUMBER(AK92)=FALSE,ISNUMBER(AL92)=FALSE),NA(),AL92+$AW$4*AK92)))</f>
        <v>#N/A</v>
      </c>
      <c r="AO92" s="44" t="e">
        <f>IF('Grid template'!$B$60=FALSE,NA(),IF(OR(ISNUMBER(AM92)=FALSE,ISNUMBER(AN92)=FALSE),NA(),(AN92-AM92)/(2*$AW$4)))</f>
        <v>#N/A</v>
      </c>
      <c r="AP92" s="44" t="e">
        <f>IF('Grid template'!$B$60=FALSE,NA(),IF(OR(ISNUMBER(AM92)=FALSE,ISNUMBER(AO92)=FALSE),NA(),AO92*$AW$4+AM92))</f>
        <v>#N/A</v>
      </c>
      <c r="AQ92" s="160" t="e">
        <f>IF('Grid template'!$B$60=FALSE,NA(),IF(OR(ISNUMBER(AN92)=FALSE,ISNUMBER(AO92)=FALSE),NA(),AN92-AO92*$AW$4))</f>
        <v>#N/A</v>
      </c>
      <c r="AR92" s="160" t="e">
        <f>IF('Grid template'!$B$60=FALSE,NA(),(IF(OR(ISNUMBER(AO92)=FALSE,ISNUMBER(AP92)=FALSE),NA(),AO92+'Grid template'!$B$17/2)))</f>
        <v>#N/A</v>
      </c>
      <c r="AS92" s="160" t="e">
        <f>IF('Grid template'!$B$60=FALSE,NA(),(IF(OR(ISNUMBER(AO92)=FALSE,ISNUMBER(AP92)=FALSE),NA(),AP92+$AW$2)))</f>
        <v>#N/A</v>
      </c>
      <c r="AT92" s="45"/>
    </row>
    <row r="93" spans="2:46" ht="13.95" customHeight="1" x14ac:dyDescent="0.3">
      <c r="B93" s="62"/>
      <c r="C93" s="35"/>
      <c r="D93" s="181"/>
      <c r="E93" s="181"/>
      <c r="F93" s="181"/>
      <c r="G93" s="181"/>
      <c r="H93" s="181"/>
      <c r="I93" s="181"/>
      <c r="J93" s="181"/>
      <c r="K93" s="181"/>
      <c r="L93" s="181"/>
      <c r="M93" s="168"/>
      <c r="N93" s="43"/>
      <c r="O93" s="44" t="str">
        <f t="shared" si="24"/>
        <v/>
      </c>
      <c r="P93" s="44" t="str">
        <f t="shared" si="25"/>
        <v/>
      </c>
      <c r="Q93" s="44" t="str">
        <f t="shared" si="26"/>
        <v/>
      </c>
      <c r="R93" s="44" t="str">
        <f t="shared" si="27"/>
        <v/>
      </c>
      <c r="S93" s="44" t="e">
        <f t="shared" si="28"/>
        <v>#N/A</v>
      </c>
      <c r="T93" s="44" t="str">
        <f t="shared" si="29"/>
        <v/>
      </c>
      <c r="U93" s="44" t="str">
        <f t="shared" si="30"/>
        <v/>
      </c>
      <c r="V93" s="44" t="e">
        <f t="shared" si="31"/>
        <v>#N/A</v>
      </c>
      <c r="W93" s="44" t="e">
        <f t="shared" si="32"/>
        <v>#N/A</v>
      </c>
      <c r="X93" s="44" t="e">
        <f t="shared" si="33"/>
        <v>#N/A</v>
      </c>
      <c r="Y93" s="44" t="str">
        <f t="shared" si="34"/>
        <v/>
      </c>
      <c r="Z93" s="44" t="e">
        <f t="shared" si="35"/>
        <v>#N/A</v>
      </c>
      <c r="AA93" s="44" t="e">
        <f t="shared" si="36"/>
        <v>#VALUE!</v>
      </c>
      <c r="AB93" s="44" t="e">
        <f t="shared" si="37"/>
        <v>#N/A</v>
      </c>
      <c r="AC93" s="44" t="str">
        <f t="shared" si="38"/>
        <v/>
      </c>
      <c r="AD93" s="44" t="str">
        <f t="shared" si="39"/>
        <v/>
      </c>
      <c r="AE93" s="44" t="str">
        <f t="shared" si="40"/>
        <v/>
      </c>
      <c r="AF93" s="44" t="str">
        <f t="shared" si="41"/>
        <v/>
      </c>
      <c r="AG93" s="44" t="str">
        <f t="shared" si="42"/>
        <v/>
      </c>
      <c r="AH93" s="44" t="str">
        <f t="shared" si="43"/>
        <v/>
      </c>
      <c r="AI93" s="44" t="e">
        <f>IF('Grid template'!$B$60=FALSE,NA(),IF(OR(ISNUMBER(AC93)=FALSE,ISNUMBER(AD93)=FALSE),NA(),$AW$3*AC93+AD93))</f>
        <v>#N/A</v>
      </c>
      <c r="AJ93" s="44" t="e">
        <f>IF('Grid template'!$B$60=FALSE,NA(),IF(OR(ISNUMBER(AC93)=FALSE,ISNUMBER(AD93)=FALSE),NA(),$AW$2*AC93))</f>
        <v>#N/A</v>
      </c>
      <c r="AK93" s="44" t="e">
        <f>IF('Grid template'!$B$60=FALSE,NA(),IF(OR(ISNUMBER(AF93)=FALSE,ISNUMBER(AG93)=FALSE),NA(),$AW$3*AF93+AG93+1+'Grid template'!$B$17))</f>
        <v>#N/A</v>
      </c>
      <c r="AL93" s="44" t="e">
        <f>IF('Grid template'!$B$60=FALSE,NA(),IF(OR(ISNUMBER(AF93)=FALSE,ISNUMBER(AG93)=FALSE),NA(),$AW$2*AF93))</f>
        <v>#N/A</v>
      </c>
      <c r="AM93" s="44" t="e">
        <f>IF('Grid template'!$B$60=FALSE,NA(),(IF(OR(ISNUMBER(AJ93)=FALSE,ISNUMBER(AI93)=FALSE),NA(),AJ93-$AW$4*AI93)))</f>
        <v>#N/A</v>
      </c>
      <c r="AN93" s="44" t="e">
        <f>IF('Grid template'!$B$60=FALSE,NA(),(IF(OR(ISNUMBER(AK93)=FALSE,ISNUMBER(AL93)=FALSE),NA(),AL93+$AW$4*AK93)))</f>
        <v>#N/A</v>
      </c>
      <c r="AO93" s="44" t="e">
        <f>IF('Grid template'!$B$60=FALSE,NA(),IF(OR(ISNUMBER(AM93)=FALSE,ISNUMBER(AN93)=FALSE),NA(),(AN93-AM93)/(2*$AW$4)))</f>
        <v>#N/A</v>
      </c>
      <c r="AP93" s="44" t="e">
        <f>IF('Grid template'!$B$60=FALSE,NA(),IF(OR(ISNUMBER(AM93)=FALSE,ISNUMBER(AO93)=FALSE),NA(),AO93*$AW$4+AM93))</f>
        <v>#N/A</v>
      </c>
      <c r="AQ93" s="160" t="e">
        <f>IF('Grid template'!$B$60=FALSE,NA(),IF(OR(ISNUMBER(AN93)=FALSE,ISNUMBER(AO93)=FALSE),NA(),AN93-AO93*$AW$4))</f>
        <v>#N/A</v>
      </c>
      <c r="AR93" s="160" t="e">
        <f>IF('Grid template'!$B$60=FALSE,NA(),(IF(OR(ISNUMBER(AO93)=FALSE,ISNUMBER(AP93)=FALSE),NA(),AO93+'Grid template'!$B$17/2)))</f>
        <v>#N/A</v>
      </c>
      <c r="AS93" s="160" t="e">
        <f>IF('Grid template'!$B$60=FALSE,NA(),(IF(OR(ISNUMBER(AO93)=FALSE,ISNUMBER(AP93)=FALSE),NA(),AP93+$AW$2)))</f>
        <v>#N/A</v>
      </c>
      <c r="AT93" s="45"/>
    </row>
    <row r="94" spans="2:46" ht="13.95" customHeight="1" x14ac:dyDescent="0.3">
      <c r="B94" s="62"/>
      <c r="C94" s="35"/>
      <c r="D94" s="181"/>
      <c r="E94" s="181"/>
      <c r="F94" s="181"/>
      <c r="G94" s="181"/>
      <c r="H94" s="181"/>
      <c r="I94" s="181"/>
      <c r="J94" s="181"/>
      <c r="K94" s="181"/>
      <c r="L94" s="181"/>
      <c r="M94" s="168"/>
      <c r="N94" s="43"/>
      <c r="O94" s="44" t="str">
        <f t="shared" si="24"/>
        <v/>
      </c>
      <c r="P94" s="44" t="str">
        <f t="shared" si="25"/>
        <v/>
      </c>
      <c r="Q94" s="44" t="str">
        <f t="shared" si="26"/>
        <v/>
      </c>
      <c r="R94" s="44" t="str">
        <f t="shared" si="27"/>
        <v/>
      </c>
      <c r="S94" s="44" t="e">
        <f t="shared" si="28"/>
        <v>#N/A</v>
      </c>
      <c r="T94" s="44" t="str">
        <f t="shared" si="29"/>
        <v/>
      </c>
      <c r="U94" s="44" t="str">
        <f t="shared" si="30"/>
        <v/>
      </c>
      <c r="V94" s="44" t="e">
        <f t="shared" si="31"/>
        <v>#N/A</v>
      </c>
      <c r="W94" s="44" t="e">
        <f t="shared" si="32"/>
        <v>#N/A</v>
      </c>
      <c r="X94" s="44" t="e">
        <f t="shared" si="33"/>
        <v>#N/A</v>
      </c>
      <c r="Y94" s="44" t="str">
        <f t="shared" si="34"/>
        <v/>
      </c>
      <c r="Z94" s="44" t="e">
        <f t="shared" si="35"/>
        <v>#N/A</v>
      </c>
      <c r="AA94" s="44" t="e">
        <f t="shared" si="36"/>
        <v>#VALUE!</v>
      </c>
      <c r="AB94" s="44" t="e">
        <f t="shared" si="37"/>
        <v>#N/A</v>
      </c>
      <c r="AC94" s="44" t="str">
        <f t="shared" si="38"/>
        <v/>
      </c>
      <c r="AD94" s="44" t="str">
        <f t="shared" si="39"/>
        <v/>
      </c>
      <c r="AE94" s="44" t="str">
        <f t="shared" si="40"/>
        <v/>
      </c>
      <c r="AF94" s="44" t="str">
        <f t="shared" si="41"/>
        <v/>
      </c>
      <c r="AG94" s="44" t="str">
        <f t="shared" si="42"/>
        <v/>
      </c>
      <c r="AH94" s="44" t="str">
        <f t="shared" si="43"/>
        <v/>
      </c>
      <c r="AI94" s="44" t="e">
        <f>IF('Grid template'!$B$60=FALSE,NA(),IF(OR(ISNUMBER(AC94)=FALSE,ISNUMBER(AD94)=FALSE),NA(),$AW$3*AC94+AD94))</f>
        <v>#N/A</v>
      </c>
      <c r="AJ94" s="44" t="e">
        <f>IF('Grid template'!$B$60=FALSE,NA(),IF(OR(ISNUMBER(AC94)=FALSE,ISNUMBER(AD94)=FALSE),NA(),$AW$2*AC94))</f>
        <v>#N/A</v>
      </c>
      <c r="AK94" s="44" t="e">
        <f>IF('Grid template'!$B$60=FALSE,NA(),IF(OR(ISNUMBER(AF94)=FALSE,ISNUMBER(AG94)=FALSE),NA(),$AW$3*AF94+AG94+1+'Grid template'!$B$17))</f>
        <v>#N/A</v>
      </c>
      <c r="AL94" s="44" t="e">
        <f>IF('Grid template'!$B$60=FALSE,NA(),IF(OR(ISNUMBER(AF94)=FALSE,ISNUMBER(AG94)=FALSE),NA(),$AW$2*AF94))</f>
        <v>#N/A</v>
      </c>
      <c r="AM94" s="44" t="e">
        <f>IF('Grid template'!$B$60=FALSE,NA(),(IF(OR(ISNUMBER(AJ94)=FALSE,ISNUMBER(AI94)=FALSE),NA(),AJ94-$AW$4*AI94)))</f>
        <v>#N/A</v>
      </c>
      <c r="AN94" s="44" t="e">
        <f>IF('Grid template'!$B$60=FALSE,NA(),(IF(OR(ISNUMBER(AK94)=FALSE,ISNUMBER(AL94)=FALSE),NA(),AL94+$AW$4*AK94)))</f>
        <v>#N/A</v>
      </c>
      <c r="AO94" s="44" t="e">
        <f>IF('Grid template'!$B$60=FALSE,NA(),IF(OR(ISNUMBER(AM94)=FALSE,ISNUMBER(AN94)=FALSE),NA(),(AN94-AM94)/(2*$AW$4)))</f>
        <v>#N/A</v>
      </c>
      <c r="AP94" s="44" t="e">
        <f>IF('Grid template'!$B$60=FALSE,NA(),IF(OR(ISNUMBER(AM94)=FALSE,ISNUMBER(AO94)=FALSE),NA(),AO94*$AW$4+AM94))</f>
        <v>#N/A</v>
      </c>
      <c r="AQ94" s="160" t="e">
        <f>IF('Grid template'!$B$60=FALSE,NA(),IF(OR(ISNUMBER(AN94)=FALSE,ISNUMBER(AO94)=FALSE),NA(),AN94-AO94*$AW$4))</f>
        <v>#N/A</v>
      </c>
      <c r="AR94" s="160" t="e">
        <f>IF('Grid template'!$B$60=FALSE,NA(),(IF(OR(ISNUMBER(AO94)=FALSE,ISNUMBER(AP94)=FALSE),NA(),AO94+'Grid template'!$B$17/2)))</f>
        <v>#N/A</v>
      </c>
      <c r="AS94" s="160" t="e">
        <f>IF('Grid template'!$B$60=FALSE,NA(),(IF(OR(ISNUMBER(AO94)=FALSE,ISNUMBER(AP94)=FALSE),NA(),AP94+$AW$2)))</f>
        <v>#N/A</v>
      </c>
      <c r="AT94" s="45"/>
    </row>
    <row r="95" spans="2:46" ht="13.95" customHeight="1" x14ac:dyDescent="0.3">
      <c r="B95" s="62"/>
      <c r="C95" s="35"/>
      <c r="D95" s="181"/>
      <c r="E95" s="181"/>
      <c r="F95" s="181"/>
      <c r="G95" s="181"/>
      <c r="H95" s="181"/>
      <c r="I95" s="181"/>
      <c r="J95" s="181"/>
      <c r="K95" s="181"/>
      <c r="L95" s="181"/>
      <c r="M95" s="168"/>
      <c r="N95" s="43"/>
      <c r="O95" s="44" t="str">
        <f t="shared" si="24"/>
        <v/>
      </c>
      <c r="P95" s="44" t="str">
        <f t="shared" si="25"/>
        <v/>
      </c>
      <c r="Q95" s="44" t="str">
        <f t="shared" si="26"/>
        <v/>
      </c>
      <c r="R95" s="44" t="str">
        <f t="shared" si="27"/>
        <v/>
      </c>
      <c r="S95" s="44" t="e">
        <f t="shared" si="28"/>
        <v>#N/A</v>
      </c>
      <c r="T95" s="44" t="str">
        <f t="shared" si="29"/>
        <v/>
      </c>
      <c r="U95" s="44" t="str">
        <f t="shared" si="30"/>
        <v/>
      </c>
      <c r="V95" s="44" t="e">
        <f t="shared" si="31"/>
        <v>#N/A</v>
      </c>
      <c r="W95" s="44" t="e">
        <f t="shared" si="32"/>
        <v>#N/A</v>
      </c>
      <c r="X95" s="44" t="e">
        <f t="shared" si="33"/>
        <v>#N/A</v>
      </c>
      <c r="Y95" s="44" t="str">
        <f t="shared" si="34"/>
        <v/>
      </c>
      <c r="Z95" s="44" t="e">
        <f t="shared" si="35"/>
        <v>#N/A</v>
      </c>
      <c r="AA95" s="44" t="e">
        <f t="shared" si="36"/>
        <v>#VALUE!</v>
      </c>
      <c r="AB95" s="44" t="e">
        <f t="shared" si="37"/>
        <v>#N/A</v>
      </c>
      <c r="AC95" s="44" t="str">
        <f t="shared" si="38"/>
        <v/>
      </c>
      <c r="AD95" s="44" t="str">
        <f t="shared" si="39"/>
        <v/>
      </c>
      <c r="AE95" s="44" t="str">
        <f t="shared" si="40"/>
        <v/>
      </c>
      <c r="AF95" s="44" t="str">
        <f t="shared" si="41"/>
        <v/>
      </c>
      <c r="AG95" s="44" t="str">
        <f t="shared" si="42"/>
        <v/>
      </c>
      <c r="AH95" s="44" t="str">
        <f t="shared" si="43"/>
        <v/>
      </c>
      <c r="AI95" s="44" t="e">
        <f>IF('Grid template'!$B$60=FALSE,NA(),IF(OR(ISNUMBER(AC95)=FALSE,ISNUMBER(AD95)=FALSE),NA(),$AW$3*AC95+AD95))</f>
        <v>#N/A</v>
      </c>
      <c r="AJ95" s="44" t="e">
        <f>IF('Grid template'!$B$60=FALSE,NA(),IF(OR(ISNUMBER(AC95)=FALSE,ISNUMBER(AD95)=FALSE),NA(),$AW$2*AC95))</f>
        <v>#N/A</v>
      </c>
      <c r="AK95" s="44" t="e">
        <f>IF('Grid template'!$B$60=FALSE,NA(),IF(OR(ISNUMBER(AF95)=FALSE,ISNUMBER(AG95)=FALSE),NA(),$AW$3*AF95+AG95+1+'Grid template'!$B$17))</f>
        <v>#N/A</v>
      </c>
      <c r="AL95" s="44" t="e">
        <f>IF('Grid template'!$B$60=FALSE,NA(),IF(OR(ISNUMBER(AF95)=FALSE,ISNUMBER(AG95)=FALSE),NA(),$AW$2*AF95))</f>
        <v>#N/A</v>
      </c>
      <c r="AM95" s="44" t="e">
        <f>IF('Grid template'!$B$60=FALSE,NA(),(IF(OR(ISNUMBER(AJ95)=FALSE,ISNUMBER(AI95)=FALSE),NA(),AJ95-$AW$4*AI95)))</f>
        <v>#N/A</v>
      </c>
      <c r="AN95" s="44" t="e">
        <f>IF('Grid template'!$B$60=FALSE,NA(),(IF(OR(ISNUMBER(AK95)=FALSE,ISNUMBER(AL95)=FALSE),NA(),AL95+$AW$4*AK95)))</f>
        <v>#N/A</v>
      </c>
      <c r="AO95" s="44" t="e">
        <f>IF('Grid template'!$B$60=FALSE,NA(),IF(OR(ISNUMBER(AM95)=FALSE,ISNUMBER(AN95)=FALSE),NA(),(AN95-AM95)/(2*$AW$4)))</f>
        <v>#N/A</v>
      </c>
      <c r="AP95" s="44" t="e">
        <f>IF('Grid template'!$B$60=FALSE,NA(),IF(OR(ISNUMBER(AM95)=FALSE,ISNUMBER(AO95)=FALSE),NA(),AO95*$AW$4+AM95))</f>
        <v>#N/A</v>
      </c>
      <c r="AQ95" s="160" t="e">
        <f>IF('Grid template'!$B$60=FALSE,NA(),IF(OR(ISNUMBER(AN95)=FALSE,ISNUMBER(AO95)=FALSE),NA(),AN95-AO95*$AW$4))</f>
        <v>#N/A</v>
      </c>
      <c r="AR95" s="160" t="e">
        <f>IF('Grid template'!$B$60=FALSE,NA(),(IF(OR(ISNUMBER(AO95)=FALSE,ISNUMBER(AP95)=FALSE),NA(),AO95+'Grid template'!$B$17/2)))</f>
        <v>#N/A</v>
      </c>
      <c r="AS95" s="160" t="e">
        <f>IF('Grid template'!$B$60=FALSE,NA(),(IF(OR(ISNUMBER(AO95)=FALSE,ISNUMBER(AP95)=FALSE),NA(),AP95+$AW$2)))</f>
        <v>#N/A</v>
      </c>
      <c r="AT95" s="45"/>
    </row>
    <row r="96" spans="2:46" ht="13.95" customHeight="1" x14ac:dyDescent="0.3">
      <c r="B96" s="62"/>
      <c r="C96" s="35"/>
      <c r="D96" s="181"/>
      <c r="E96" s="181"/>
      <c r="F96" s="181"/>
      <c r="G96" s="181"/>
      <c r="H96" s="181"/>
      <c r="I96" s="181"/>
      <c r="J96" s="181"/>
      <c r="K96" s="181"/>
      <c r="L96" s="181"/>
      <c r="M96" s="168"/>
      <c r="N96" s="43"/>
      <c r="O96" s="44" t="str">
        <f t="shared" si="24"/>
        <v/>
      </c>
      <c r="P96" s="44" t="str">
        <f t="shared" si="25"/>
        <v/>
      </c>
      <c r="Q96" s="44" t="str">
        <f t="shared" si="26"/>
        <v/>
      </c>
      <c r="R96" s="44" t="str">
        <f t="shared" si="27"/>
        <v/>
      </c>
      <c r="S96" s="44" t="e">
        <f t="shared" si="28"/>
        <v>#N/A</v>
      </c>
      <c r="T96" s="44" t="str">
        <f t="shared" si="29"/>
        <v/>
      </c>
      <c r="U96" s="44" t="str">
        <f t="shared" si="30"/>
        <v/>
      </c>
      <c r="V96" s="44" t="e">
        <f t="shared" si="31"/>
        <v>#N/A</v>
      </c>
      <c r="W96" s="44" t="e">
        <f t="shared" si="32"/>
        <v>#N/A</v>
      </c>
      <c r="X96" s="44" t="e">
        <f t="shared" si="33"/>
        <v>#N/A</v>
      </c>
      <c r="Y96" s="44" t="str">
        <f t="shared" si="34"/>
        <v/>
      </c>
      <c r="Z96" s="44" t="e">
        <f t="shared" si="35"/>
        <v>#N/A</v>
      </c>
      <c r="AA96" s="44" t="e">
        <f t="shared" si="36"/>
        <v>#VALUE!</v>
      </c>
      <c r="AB96" s="44" t="e">
        <f t="shared" si="37"/>
        <v>#N/A</v>
      </c>
      <c r="AC96" s="44" t="str">
        <f t="shared" si="38"/>
        <v/>
      </c>
      <c r="AD96" s="44" t="str">
        <f t="shared" si="39"/>
        <v/>
      </c>
      <c r="AE96" s="44" t="str">
        <f t="shared" si="40"/>
        <v/>
      </c>
      <c r="AF96" s="44" t="str">
        <f t="shared" si="41"/>
        <v/>
      </c>
      <c r="AG96" s="44" t="str">
        <f t="shared" si="42"/>
        <v/>
      </c>
      <c r="AH96" s="44" t="str">
        <f t="shared" si="43"/>
        <v/>
      </c>
      <c r="AI96" s="44" t="e">
        <f>IF('Grid template'!$B$60=FALSE,NA(),IF(OR(ISNUMBER(AC96)=FALSE,ISNUMBER(AD96)=FALSE),NA(),$AW$3*AC96+AD96))</f>
        <v>#N/A</v>
      </c>
      <c r="AJ96" s="44" t="e">
        <f>IF('Grid template'!$B$60=FALSE,NA(),IF(OR(ISNUMBER(AC96)=FALSE,ISNUMBER(AD96)=FALSE),NA(),$AW$2*AC96))</f>
        <v>#N/A</v>
      </c>
      <c r="AK96" s="44" t="e">
        <f>IF('Grid template'!$B$60=FALSE,NA(),IF(OR(ISNUMBER(AF96)=FALSE,ISNUMBER(AG96)=FALSE),NA(),$AW$3*AF96+AG96+1+'Grid template'!$B$17))</f>
        <v>#N/A</v>
      </c>
      <c r="AL96" s="44" t="e">
        <f>IF('Grid template'!$B$60=FALSE,NA(),IF(OR(ISNUMBER(AF96)=FALSE,ISNUMBER(AG96)=FALSE),NA(),$AW$2*AF96))</f>
        <v>#N/A</v>
      </c>
      <c r="AM96" s="44" t="e">
        <f>IF('Grid template'!$B$60=FALSE,NA(),(IF(OR(ISNUMBER(AJ96)=FALSE,ISNUMBER(AI96)=FALSE),NA(),AJ96-$AW$4*AI96)))</f>
        <v>#N/A</v>
      </c>
      <c r="AN96" s="44" t="e">
        <f>IF('Grid template'!$B$60=FALSE,NA(),(IF(OR(ISNUMBER(AK96)=FALSE,ISNUMBER(AL96)=FALSE),NA(),AL96+$AW$4*AK96)))</f>
        <v>#N/A</v>
      </c>
      <c r="AO96" s="44" t="e">
        <f>IF('Grid template'!$B$60=FALSE,NA(),IF(OR(ISNUMBER(AM96)=FALSE,ISNUMBER(AN96)=FALSE),NA(),(AN96-AM96)/(2*$AW$4)))</f>
        <v>#N/A</v>
      </c>
      <c r="AP96" s="44" t="e">
        <f>IF('Grid template'!$B$60=FALSE,NA(),IF(OR(ISNUMBER(AM96)=FALSE,ISNUMBER(AO96)=FALSE),NA(),AO96*$AW$4+AM96))</f>
        <v>#N/A</v>
      </c>
      <c r="AQ96" s="160" t="e">
        <f>IF('Grid template'!$B$60=FALSE,NA(),IF(OR(ISNUMBER(AN96)=FALSE,ISNUMBER(AO96)=FALSE),NA(),AN96-AO96*$AW$4))</f>
        <v>#N/A</v>
      </c>
      <c r="AR96" s="160" t="e">
        <f>IF('Grid template'!$B$60=FALSE,NA(),(IF(OR(ISNUMBER(AO96)=FALSE,ISNUMBER(AP96)=FALSE),NA(),AO96+'Grid template'!$B$17/2)))</f>
        <v>#N/A</v>
      </c>
      <c r="AS96" s="160" t="e">
        <f>IF('Grid template'!$B$60=FALSE,NA(),(IF(OR(ISNUMBER(AO96)=FALSE,ISNUMBER(AP96)=FALSE),NA(),AP96+$AW$2)))</f>
        <v>#N/A</v>
      </c>
      <c r="AT96" s="45"/>
    </row>
    <row r="97" spans="2:46" ht="13.95" customHeight="1" x14ac:dyDescent="0.3">
      <c r="B97" s="62"/>
      <c r="C97" s="35"/>
      <c r="D97" s="181"/>
      <c r="E97" s="181"/>
      <c r="F97" s="181"/>
      <c r="G97" s="181"/>
      <c r="H97" s="181"/>
      <c r="I97" s="181"/>
      <c r="J97" s="181"/>
      <c r="K97" s="181"/>
      <c r="L97" s="181"/>
      <c r="M97" s="168"/>
      <c r="N97" s="43"/>
      <c r="O97" s="44" t="str">
        <f t="shared" si="24"/>
        <v/>
      </c>
      <c r="P97" s="44" t="str">
        <f t="shared" si="25"/>
        <v/>
      </c>
      <c r="Q97" s="44" t="str">
        <f t="shared" si="26"/>
        <v/>
      </c>
      <c r="R97" s="44" t="str">
        <f t="shared" si="27"/>
        <v/>
      </c>
      <c r="S97" s="44" t="e">
        <f t="shared" si="28"/>
        <v>#N/A</v>
      </c>
      <c r="T97" s="44" t="str">
        <f t="shared" si="29"/>
        <v/>
      </c>
      <c r="U97" s="44" t="str">
        <f t="shared" si="30"/>
        <v/>
      </c>
      <c r="V97" s="44" t="e">
        <f t="shared" si="31"/>
        <v>#N/A</v>
      </c>
      <c r="W97" s="44" t="e">
        <f t="shared" si="32"/>
        <v>#N/A</v>
      </c>
      <c r="X97" s="44" t="e">
        <f t="shared" si="33"/>
        <v>#N/A</v>
      </c>
      <c r="Y97" s="44" t="str">
        <f t="shared" si="34"/>
        <v/>
      </c>
      <c r="Z97" s="44" t="e">
        <f t="shared" si="35"/>
        <v>#N/A</v>
      </c>
      <c r="AA97" s="44" t="e">
        <f t="shared" si="36"/>
        <v>#VALUE!</v>
      </c>
      <c r="AB97" s="44" t="e">
        <f t="shared" si="37"/>
        <v>#N/A</v>
      </c>
      <c r="AC97" s="44" t="str">
        <f t="shared" si="38"/>
        <v/>
      </c>
      <c r="AD97" s="44" t="str">
        <f t="shared" si="39"/>
        <v/>
      </c>
      <c r="AE97" s="44" t="str">
        <f t="shared" si="40"/>
        <v/>
      </c>
      <c r="AF97" s="44" t="str">
        <f t="shared" si="41"/>
        <v/>
      </c>
      <c r="AG97" s="44" t="str">
        <f t="shared" si="42"/>
        <v/>
      </c>
      <c r="AH97" s="44" t="str">
        <f t="shared" si="43"/>
        <v/>
      </c>
      <c r="AI97" s="44" t="e">
        <f>IF('Grid template'!$B$60=FALSE,NA(),IF(OR(ISNUMBER(AC97)=FALSE,ISNUMBER(AD97)=FALSE),NA(),$AW$3*AC97+AD97))</f>
        <v>#N/A</v>
      </c>
      <c r="AJ97" s="44" t="e">
        <f>IF('Grid template'!$B$60=FALSE,NA(),IF(OR(ISNUMBER(AC97)=FALSE,ISNUMBER(AD97)=FALSE),NA(),$AW$2*AC97))</f>
        <v>#N/A</v>
      </c>
      <c r="AK97" s="44" t="e">
        <f>IF('Grid template'!$B$60=FALSE,NA(),IF(OR(ISNUMBER(AF97)=FALSE,ISNUMBER(AG97)=FALSE),NA(),$AW$3*AF97+AG97+1+'Grid template'!$B$17))</f>
        <v>#N/A</v>
      </c>
      <c r="AL97" s="44" t="e">
        <f>IF('Grid template'!$B$60=FALSE,NA(),IF(OR(ISNUMBER(AF97)=FALSE,ISNUMBER(AG97)=FALSE),NA(),$AW$2*AF97))</f>
        <v>#N/A</v>
      </c>
      <c r="AM97" s="44" t="e">
        <f>IF('Grid template'!$B$60=FALSE,NA(),(IF(OR(ISNUMBER(AJ97)=FALSE,ISNUMBER(AI97)=FALSE),NA(),AJ97-$AW$4*AI97)))</f>
        <v>#N/A</v>
      </c>
      <c r="AN97" s="44" t="e">
        <f>IF('Grid template'!$B$60=FALSE,NA(),(IF(OR(ISNUMBER(AK97)=FALSE,ISNUMBER(AL97)=FALSE),NA(),AL97+$AW$4*AK97)))</f>
        <v>#N/A</v>
      </c>
      <c r="AO97" s="44" t="e">
        <f>IF('Grid template'!$B$60=FALSE,NA(),IF(OR(ISNUMBER(AM97)=FALSE,ISNUMBER(AN97)=FALSE),NA(),(AN97-AM97)/(2*$AW$4)))</f>
        <v>#N/A</v>
      </c>
      <c r="AP97" s="44" t="e">
        <f>IF('Grid template'!$B$60=FALSE,NA(),IF(OR(ISNUMBER(AM97)=FALSE,ISNUMBER(AO97)=FALSE),NA(),AO97*$AW$4+AM97))</f>
        <v>#N/A</v>
      </c>
      <c r="AQ97" s="160" t="e">
        <f>IF('Grid template'!$B$60=FALSE,NA(),IF(OR(ISNUMBER(AN97)=FALSE,ISNUMBER(AO97)=FALSE),NA(),AN97-AO97*$AW$4))</f>
        <v>#N/A</v>
      </c>
      <c r="AR97" s="160" t="e">
        <f>IF('Grid template'!$B$60=FALSE,NA(),(IF(OR(ISNUMBER(AO97)=FALSE,ISNUMBER(AP97)=FALSE),NA(),AO97+'Grid template'!$B$17/2)))</f>
        <v>#N/A</v>
      </c>
      <c r="AS97" s="160" t="e">
        <f>IF('Grid template'!$B$60=FALSE,NA(),(IF(OR(ISNUMBER(AO97)=FALSE,ISNUMBER(AP97)=FALSE),NA(),AP97+$AW$2)))</f>
        <v>#N/A</v>
      </c>
      <c r="AT97" s="45"/>
    </row>
    <row r="98" spans="2:46" ht="13.95" customHeight="1" x14ac:dyDescent="0.3">
      <c r="B98" s="62"/>
      <c r="C98" s="35"/>
      <c r="D98" s="181"/>
      <c r="E98" s="181"/>
      <c r="F98" s="181"/>
      <c r="G98" s="181"/>
      <c r="H98" s="181"/>
      <c r="I98" s="181"/>
      <c r="J98" s="181"/>
      <c r="K98" s="181"/>
      <c r="L98" s="181"/>
      <c r="M98" s="168"/>
      <c r="N98" s="43"/>
      <c r="O98" s="44" t="str">
        <f t="shared" si="24"/>
        <v/>
      </c>
      <c r="P98" s="44" t="str">
        <f t="shared" si="25"/>
        <v/>
      </c>
      <c r="Q98" s="44" t="str">
        <f t="shared" si="26"/>
        <v/>
      </c>
      <c r="R98" s="44" t="str">
        <f t="shared" si="27"/>
        <v/>
      </c>
      <c r="S98" s="44" t="e">
        <f t="shared" si="28"/>
        <v>#N/A</v>
      </c>
      <c r="T98" s="44" t="str">
        <f t="shared" si="29"/>
        <v/>
      </c>
      <c r="U98" s="44" t="str">
        <f t="shared" si="30"/>
        <v/>
      </c>
      <c r="V98" s="44" t="e">
        <f t="shared" si="31"/>
        <v>#N/A</v>
      </c>
      <c r="W98" s="44" t="e">
        <f t="shared" si="32"/>
        <v>#N/A</v>
      </c>
      <c r="X98" s="44" t="e">
        <f t="shared" si="33"/>
        <v>#N/A</v>
      </c>
      <c r="Y98" s="44" t="str">
        <f t="shared" si="34"/>
        <v/>
      </c>
      <c r="Z98" s="44" t="e">
        <f t="shared" si="35"/>
        <v>#N/A</v>
      </c>
      <c r="AA98" s="44" t="e">
        <f t="shared" si="36"/>
        <v>#VALUE!</v>
      </c>
      <c r="AB98" s="44" t="e">
        <f t="shared" si="37"/>
        <v>#N/A</v>
      </c>
      <c r="AC98" s="44" t="str">
        <f t="shared" si="38"/>
        <v/>
      </c>
      <c r="AD98" s="44" t="str">
        <f t="shared" si="39"/>
        <v/>
      </c>
      <c r="AE98" s="44" t="str">
        <f t="shared" si="40"/>
        <v/>
      </c>
      <c r="AF98" s="44" t="str">
        <f t="shared" si="41"/>
        <v/>
      </c>
      <c r="AG98" s="44" t="str">
        <f t="shared" si="42"/>
        <v/>
      </c>
      <c r="AH98" s="44" t="str">
        <f t="shared" si="43"/>
        <v/>
      </c>
      <c r="AI98" s="44" t="e">
        <f>IF('Grid template'!$B$60=FALSE,NA(),IF(OR(ISNUMBER(AC98)=FALSE,ISNUMBER(AD98)=FALSE),NA(),$AW$3*AC98+AD98))</f>
        <v>#N/A</v>
      </c>
      <c r="AJ98" s="44" t="e">
        <f>IF('Grid template'!$B$60=FALSE,NA(),IF(OR(ISNUMBER(AC98)=FALSE,ISNUMBER(AD98)=FALSE),NA(),$AW$2*AC98))</f>
        <v>#N/A</v>
      </c>
      <c r="AK98" s="44" t="e">
        <f>IF('Grid template'!$B$60=FALSE,NA(),IF(OR(ISNUMBER(AF98)=FALSE,ISNUMBER(AG98)=FALSE),NA(),$AW$3*AF98+AG98+1+'Grid template'!$B$17))</f>
        <v>#N/A</v>
      </c>
      <c r="AL98" s="44" t="e">
        <f>IF('Grid template'!$B$60=FALSE,NA(),IF(OR(ISNUMBER(AF98)=FALSE,ISNUMBER(AG98)=FALSE),NA(),$AW$2*AF98))</f>
        <v>#N/A</v>
      </c>
      <c r="AM98" s="44" t="e">
        <f>IF('Grid template'!$B$60=FALSE,NA(),(IF(OR(ISNUMBER(AJ98)=FALSE,ISNUMBER(AI98)=FALSE),NA(),AJ98-$AW$4*AI98)))</f>
        <v>#N/A</v>
      </c>
      <c r="AN98" s="44" t="e">
        <f>IF('Grid template'!$B$60=FALSE,NA(),(IF(OR(ISNUMBER(AK98)=FALSE,ISNUMBER(AL98)=FALSE),NA(),AL98+$AW$4*AK98)))</f>
        <v>#N/A</v>
      </c>
      <c r="AO98" s="44" t="e">
        <f>IF('Grid template'!$B$60=FALSE,NA(),IF(OR(ISNUMBER(AM98)=FALSE,ISNUMBER(AN98)=FALSE),NA(),(AN98-AM98)/(2*$AW$4)))</f>
        <v>#N/A</v>
      </c>
      <c r="AP98" s="44" t="e">
        <f>IF('Grid template'!$B$60=FALSE,NA(),IF(OR(ISNUMBER(AM98)=FALSE,ISNUMBER(AO98)=FALSE),NA(),AO98*$AW$4+AM98))</f>
        <v>#N/A</v>
      </c>
      <c r="AQ98" s="160" t="e">
        <f>IF('Grid template'!$B$60=FALSE,NA(),IF(OR(ISNUMBER(AN98)=FALSE,ISNUMBER(AO98)=FALSE),NA(),AN98-AO98*$AW$4))</f>
        <v>#N/A</v>
      </c>
      <c r="AR98" s="160" t="e">
        <f>IF('Grid template'!$B$60=FALSE,NA(),(IF(OR(ISNUMBER(AO98)=FALSE,ISNUMBER(AP98)=FALSE),NA(),AO98+'Grid template'!$B$17/2)))</f>
        <v>#N/A</v>
      </c>
      <c r="AS98" s="160" t="e">
        <f>IF('Grid template'!$B$60=FALSE,NA(),(IF(OR(ISNUMBER(AO98)=FALSE,ISNUMBER(AP98)=FALSE),NA(),AP98+$AW$2)))</f>
        <v>#N/A</v>
      </c>
      <c r="AT98" s="45"/>
    </row>
    <row r="99" spans="2:46" ht="13.95" customHeight="1" x14ac:dyDescent="0.3">
      <c r="B99" s="62"/>
      <c r="C99" s="35"/>
      <c r="D99" s="181"/>
      <c r="E99" s="181"/>
      <c r="F99" s="181"/>
      <c r="G99" s="181"/>
      <c r="H99" s="181"/>
      <c r="I99" s="181"/>
      <c r="J99" s="181"/>
      <c r="K99" s="181"/>
      <c r="L99" s="181"/>
      <c r="M99" s="168"/>
      <c r="N99" s="43"/>
      <c r="O99" s="44" t="str">
        <f t="shared" si="24"/>
        <v/>
      </c>
      <c r="P99" s="44" t="str">
        <f t="shared" si="25"/>
        <v/>
      </c>
      <c r="Q99" s="44" t="str">
        <f t="shared" si="26"/>
        <v/>
      </c>
      <c r="R99" s="44" t="str">
        <f t="shared" si="27"/>
        <v/>
      </c>
      <c r="S99" s="44" t="e">
        <f t="shared" si="28"/>
        <v>#N/A</v>
      </c>
      <c r="T99" s="44" t="str">
        <f t="shared" si="29"/>
        <v/>
      </c>
      <c r="U99" s="44" t="str">
        <f t="shared" si="30"/>
        <v/>
      </c>
      <c r="V99" s="44" t="e">
        <f t="shared" si="31"/>
        <v>#N/A</v>
      </c>
      <c r="W99" s="44" t="e">
        <f t="shared" si="32"/>
        <v>#N/A</v>
      </c>
      <c r="X99" s="44" t="e">
        <f t="shared" si="33"/>
        <v>#N/A</v>
      </c>
      <c r="Y99" s="44" t="str">
        <f t="shared" si="34"/>
        <v/>
      </c>
      <c r="Z99" s="44" t="e">
        <f t="shared" si="35"/>
        <v>#N/A</v>
      </c>
      <c r="AA99" s="44" t="e">
        <f t="shared" si="36"/>
        <v>#VALUE!</v>
      </c>
      <c r="AB99" s="44" t="e">
        <f t="shared" si="37"/>
        <v>#N/A</v>
      </c>
      <c r="AC99" s="44" t="str">
        <f t="shared" si="38"/>
        <v/>
      </c>
      <c r="AD99" s="44" t="str">
        <f t="shared" si="39"/>
        <v/>
      </c>
      <c r="AE99" s="44" t="str">
        <f t="shared" si="40"/>
        <v/>
      </c>
      <c r="AF99" s="44" t="str">
        <f t="shared" si="41"/>
        <v/>
      </c>
      <c r="AG99" s="44" t="str">
        <f t="shared" si="42"/>
        <v/>
      </c>
      <c r="AH99" s="44" t="str">
        <f t="shared" si="43"/>
        <v/>
      </c>
      <c r="AI99" s="44" t="e">
        <f>IF('Grid template'!$B$60=FALSE,NA(),IF(OR(ISNUMBER(AC99)=FALSE,ISNUMBER(AD99)=FALSE),NA(),$AW$3*AC99+AD99))</f>
        <v>#N/A</v>
      </c>
      <c r="AJ99" s="44" t="e">
        <f>IF('Grid template'!$B$60=FALSE,NA(),IF(OR(ISNUMBER(AC99)=FALSE,ISNUMBER(AD99)=FALSE),NA(),$AW$2*AC99))</f>
        <v>#N/A</v>
      </c>
      <c r="AK99" s="44" t="e">
        <f>IF('Grid template'!$B$60=FALSE,NA(),IF(OR(ISNUMBER(AF99)=FALSE,ISNUMBER(AG99)=FALSE),NA(),$AW$3*AF99+AG99+1+'Grid template'!$B$17))</f>
        <v>#N/A</v>
      </c>
      <c r="AL99" s="44" t="e">
        <f>IF('Grid template'!$B$60=FALSE,NA(),IF(OR(ISNUMBER(AF99)=FALSE,ISNUMBER(AG99)=FALSE),NA(),$AW$2*AF99))</f>
        <v>#N/A</v>
      </c>
      <c r="AM99" s="44" t="e">
        <f>IF('Grid template'!$B$60=FALSE,NA(),(IF(OR(ISNUMBER(AJ99)=FALSE,ISNUMBER(AI99)=FALSE),NA(),AJ99-$AW$4*AI99)))</f>
        <v>#N/A</v>
      </c>
      <c r="AN99" s="44" t="e">
        <f>IF('Grid template'!$B$60=FALSE,NA(),(IF(OR(ISNUMBER(AK99)=FALSE,ISNUMBER(AL99)=FALSE),NA(),AL99+$AW$4*AK99)))</f>
        <v>#N/A</v>
      </c>
      <c r="AO99" s="44" t="e">
        <f>IF('Grid template'!$B$60=FALSE,NA(),IF(OR(ISNUMBER(AM99)=FALSE,ISNUMBER(AN99)=FALSE),NA(),(AN99-AM99)/(2*$AW$4)))</f>
        <v>#N/A</v>
      </c>
      <c r="AP99" s="44" t="e">
        <f>IF('Grid template'!$B$60=FALSE,NA(),IF(OR(ISNUMBER(AM99)=FALSE,ISNUMBER(AO99)=FALSE),NA(),AO99*$AW$4+AM99))</f>
        <v>#N/A</v>
      </c>
      <c r="AQ99" s="160" t="e">
        <f>IF('Grid template'!$B$60=FALSE,NA(),IF(OR(ISNUMBER(AN99)=FALSE,ISNUMBER(AO99)=FALSE),NA(),AN99-AO99*$AW$4))</f>
        <v>#N/A</v>
      </c>
      <c r="AR99" s="160" t="e">
        <f>IF('Grid template'!$B$60=FALSE,NA(),(IF(OR(ISNUMBER(AO99)=FALSE,ISNUMBER(AP99)=FALSE),NA(),AO99+'Grid template'!$B$17/2)))</f>
        <v>#N/A</v>
      </c>
      <c r="AS99" s="160" t="e">
        <f>IF('Grid template'!$B$60=FALSE,NA(),(IF(OR(ISNUMBER(AO99)=FALSE,ISNUMBER(AP99)=FALSE),NA(),AP99+$AW$2)))</f>
        <v>#N/A</v>
      </c>
      <c r="AT99" s="45"/>
    </row>
    <row r="100" spans="2:46" ht="13.95" customHeight="1" x14ac:dyDescent="0.3">
      <c r="B100" s="62"/>
      <c r="C100" s="35"/>
      <c r="D100" s="181"/>
      <c r="E100" s="181"/>
      <c r="F100" s="181"/>
      <c r="G100" s="181"/>
      <c r="H100" s="181"/>
      <c r="I100" s="181"/>
      <c r="J100" s="181"/>
      <c r="K100" s="181"/>
      <c r="L100" s="181"/>
      <c r="M100" s="168"/>
      <c r="N100" s="43"/>
      <c r="O100" s="44" t="str">
        <f t="shared" si="24"/>
        <v/>
      </c>
      <c r="P100" s="44" t="str">
        <f t="shared" si="25"/>
        <v/>
      </c>
      <c r="Q100" s="44" t="str">
        <f t="shared" si="26"/>
        <v/>
      </c>
      <c r="R100" s="44" t="str">
        <f t="shared" si="27"/>
        <v/>
      </c>
      <c r="S100" s="44" t="e">
        <f t="shared" si="28"/>
        <v>#N/A</v>
      </c>
      <c r="T100" s="44" t="str">
        <f t="shared" si="29"/>
        <v/>
      </c>
      <c r="U100" s="44" t="str">
        <f t="shared" si="30"/>
        <v/>
      </c>
      <c r="V100" s="44" t="e">
        <f t="shared" si="31"/>
        <v>#N/A</v>
      </c>
      <c r="W100" s="44" t="e">
        <f t="shared" si="32"/>
        <v>#N/A</v>
      </c>
      <c r="X100" s="44" t="e">
        <f t="shared" si="33"/>
        <v>#N/A</v>
      </c>
      <c r="Y100" s="44" t="str">
        <f t="shared" si="34"/>
        <v/>
      </c>
      <c r="Z100" s="44" t="e">
        <f t="shared" si="35"/>
        <v>#N/A</v>
      </c>
      <c r="AA100" s="44" t="e">
        <f t="shared" si="36"/>
        <v>#VALUE!</v>
      </c>
      <c r="AB100" s="44" t="e">
        <f t="shared" si="37"/>
        <v>#N/A</v>
      </c>
      <c r="AC100" s="44" t="str">
        <f t="shared" si="38"/>
        <v/>
      </c>
      <c r="AD100" s="44" t="str">
        <f t="shared" si="39"/>
        <v/>
      </c>
      <c r="AE100" s="44" t="str">
        <f t="shared" si="40"/>
        <v/>
      </c>
      <c r="AF100" s="44" t="str">
        <f t="shared" si="41"/>
        <v/>
      </c>
      <c r="AG100" s="44" t="str">
        <f t="shared" si="42"/>
        <v/>
      </c>
      <c r="AH100" s="44" t="str">
        <f t="shared" si="43"/>
        <v/>
      </c>
      <c r="AI100" s="44" t="e">
        <f>IF('Grid template'!$B$60=FALSE,NA(),IF(OR(ISNUMBER(AC100)=FALSE,ISNUMBER(AD100)=FALSE),NA(),$AW$3*AC100+AD100))</f>
        <v>#N/A</v>
      </c>
      <c r="AJ100" s="44" t="e">
        <f>IF('Grid template'!$B$60=FALSE,NA(),IF(OR(ISNUMBER(AC100)=FALSE,ISNUMBER(AD100)=FALSE),NA(),$AW$2*AC100))</f>
        <v>#N/A</v>
      </c>
      <c r="AK100" s="44" t="e">
        <f>IF('Grid template'!$B$60=FALSE,NA(),IF(OR(ISNUMBER(AF100)=FALSE,ISNUMBER(AG100)=FALSE),NA(),$AW$3*AF100+AG100+1+'Grid template'!$B$17))</f>
        <v>#N/A</v>
      </c>
      <c r="AL100" s="44" t="e">
        <f>IF('Grid template'!$B$60=FALSE,NA(),IF(OR(ISNUMBER(AF100)=FALSE,ISNUMBER(AG100)=FALSE),NA(),$AW$2*AF100))</f>
        <v>#N/A</v>
      </c>
      <c r="AM100" s="44" t="e">
        <f>IF('Grid template'!$B$60=FALSE,NA(),(IF(OR(ISNUMBER(AJ100)=FALSE,ISNUMBER(AI100)=FALSE),NA(),AJ100-$AW$4*AI100)))</f>
        <v>#N/A</v>
      </c>
      <c r="AN100" s="44" t="e">
        <f>IF('Grid template'!$B$60=FALSE,NA(),(IF(OR(ISNUMBER(AK100)=FALSE,ISNUMBER(AL100)=FALSE),NA(),AL100+$AW$4*AK100)))</f>
        <v>#N/A</v>
      </c>
      <c r="AO100" s="44" t="e">
        <f>IF('Grid template'!$B$60=FALSE,NA(),IF(OR(ISNUMBER(AM100)=FALSE,ISNUMBER(AN100)=FALSE),NA(),(AN100-AM100)/(2*$AW$4)))</f>
        <v>#N/A</v>
      </c>
      <c r="AP100" s="44" t="e">
        <f>IF('Grid template'!$B$60=FALSE,NA(),IF(OR(ISNUMBER(AM100)=FALSE,ISNUMBER(AO100)=FALSE),NA(),AO100*$AW$4+AM100))</f>
        <v>#N/A</v>
      </c>
      <c r="AQ100" s="160" t="e">
        <f>IF('Grid template'!$B$60=FALSE,NA(),IF(OR(ISNUMBER(AN100)=FALSE,ISNUMBER(AO100)=FALSE),NA(),AN100-AO100*$AW$4))</f>
        <v>#N/A</v>
      </c>
      <c r="AR100" s="160" t="e">
        <f>IF('Grid template'!$B$60=FALSE,NA(),(IF(OR(ISNUMBER(AO100)=FALSE,ISNUMBER(AP100)=FALSE),NA(),AO100+'Grid template'!$B$17/2)))</f>
        <v>#N/A</v>
      </c>
      <c r="AS100" s="160" t="e">
        <f>IF('Grid template'!$B$60=FALSE,NA(),(IF(OR(ISNUMBER(AO100)=FALSE,ISNUMBER(AP100)=FALSE),NA(),AP100+$AW$2)))</f>
        <v>#N/A</v>
      </c>
      <c r="AT100" s="45"/>
    </row>
    <row r="101" spans="2:46" ht="13.95" customHeight="1" x14ac:dyDescent="0.3">
      <c r="B101" s="62"/>
      <c r="C101" s="35"/>
      <c r="D101" s="181"/>
      <c r="E101" s="181"/>
      <c r="F101" s="181"/>
      <c r="G101" s="181"/>
      <c r="H101" s="181"/>
      <c r="I101" s="181"/>
      <c r="J101" s="181"/>
      <c r="K101" s="181"/>
      <c r="L101" s="181"/>
      <c r="M101" s="168"/>
      <c r="N101" s="43"/>
      <c r="O101" s="44" t="str">
        <f t="shared" si="24"/>
        <v/>
      </c>
      <c r="P101" s="44" t="str">
        <f t="shared" si="25"/>
        <v/>
      </c>
      <c r="Q101" s="44" t="str">
        <f t="shared" si="26"/>
        <v/>
      </c>
      <c r="R101" s="44" t="str">
        <f t="shared" si="27"/>
        <v/>
      </c>
      <c r="S101" s="44" t="e">
        <f t="shared" si="28"/>
        <v>#N/A</v>
      </c>
      <c r="T101" s="44" t="str">
        <f t="shared" si="29"/>
        <v/>
      </c>
      <c r="U101" s="44" t="str">
        <f t="shared" si="30"/>
        <v/>
      </c>
      <c r="V101" s="44" t="e">
        <f t="shared" si="31"/>
        <v>#N/A</v>
      </c>
      <c r="W101" s="44" t="e">
        <f t="shared" si="32"/>
        <v>#N/A</v>
      </c>
      <c r="X101" s="44" t="e">
        <f t="shared" si="33"/>
        <v>#N/A</v>
      </c>
      <c r="Y101" s="44" t="str">
        <f t="shared" si="34"/>
        <v/>
      </c>
      <c r="Z101" s="44" t="e">
        <f t="shared" si="35"/>
        <v>#N/A</v>
      </c>
      <c r="AA101" s="44" t="e">
        <f t="shared" si="36"/>
        <v>#VALUE!</v>
      </c>
      <c r="AB101" s="44" t="e">
        <f t="shared" si="37"/>
        <v>#N/A</v>
      </c>
      <c r="AC101" s="44" t="str">
        <f t="shared" si="38"/>
        <v/>
      </c>
      <c r="AD101" s="44" t="str">
        <f t="shared" si="39"/>
        <v/>
      </c>
      <c r="AE101" s="44" t="str">
        <f t="shared" si="40"/>
        <v/>
      </c>
      <c r="AF101" s="44" t="str">
        <f t="shared" si="41"/>
        <v/>
      </c>
      <c r="AG101" s="44" t="str">
        <f t="shared" si="42"/>
        <v/>
      </c>
      <c r="AH101" s="44" t="str">
        <f t="shared" si="43"/>
        <v/>
      </c>
      <c r="AI101" s="44" t="e">
        <f>IF('Grid template'!$B$60=FALSE,NA(),IF(OR(ISNUMBER(AC101)=FALSE,ISNUMBER(AD101)=FALSE),NA(),$AW$3*AC101+AD101))</f>
        <v>#N/A</v>
      </c>
      <c r="AJ101" s="44" t="e">
        <f>IF('Grid template'!$B$60=FALSE,NA(),IF(OR(ISNUMBER(AC101)=FALSE,ISNUMBER(AD101)=FALSE),NA(),$AW$2*AC101))</f>
        <v>#N/A</v>
      </c>
      <c r="AK101" s="44" t="e">
        <f>IF('Grid template'!$B$60=FALSE,NA(),IF(OR(ISNUMBER(AF101)=FALSE,ISNUMBER(AG101)=FALSE),NA(),$AW$3*AF101+AG101+1+'Grid template'!$B$17))</f>
        <v>#N/A</v>
      </c>
      <c r="AL101" s="44" t="e">
        <f>IF('Grid template'!$B$60=FALSE,NA(),IF(OR(ISNUMBER(AF101)=FALSE,ISNUMBER(AG101)=FALSE),NA(),$AW$2*AF101))</f>
        <v>#N/A</v>
      </c>
      <c r="AM101" s="44" t="e">
        <f>IF('Grid template'!$B$60=FALSE,NA(),(IF(OR(ISNUMBER(AJ101)=FALSE,ISNUMBER(AI101)=FALSE),NA(),AJ101-$AW$4*AI101)))</f>
        <v>#N/A</v>
      </c>
      <c r="AN101" s="44" t="e">
        <f>IF('Grid template'!$B$60=FALSE,NA(),(IF(OR(ISNUMBER(AK101)=FALSE,ISNUMBER(AL101)=FALSE),NA(),AL101+$AW$4*AK101)))</f>
        <v>#N/A</v>
      </c>
      <c r="AO101" s="44" t="e">
        <f>IF('Grid template'!$B$60=FALSE,NA(),IF(OR(ISNUMBER(AM101)=FALSE,ISNUMBER(AN101)=FALSE),NA(),(AN101-AM101)/(2*$AW$4)))</f>
        <v>#N/A</v>
      </c>
      <c r="AP101" s="44" t="e">
        <f>IF('Grid template'!$B$60=FALSE,NA(),IF(OR(ISNUMBER(AM101)=FALSE,ISNUMBER(AO101)=FALSE),NA(),AO101*$AW$4+AM101))</f>
        <v>#N/A</v>
      </c>
      <c r="AQ101" s="160" t="e">
        <f>IF('Grid template'!$B$60=FALSE,NA(),IF(OR(ISNUMBER(AN101)=FALSE,ISNUMBER(AO101)=FALSE),NA(),AN101-AO101*$AW$4))</f>
        <v>#N/A</v>
      </c>
      <c r="AR101" s="160" t="e">
        <f>IF('Grid template'!$B$60=FALSE,NA(),(IF(OR(ISNUMBER(AO101)=FALSE,ISNUMBER(AP101)=FALSE),NA(),AO101+'Grid template'!$B$17/2)))</f>
        <v>#N/A</v>
      </c>
      <c r="AS101" s="160" t="e">
        <f>IF('Grid template'!$B$60=FALSE,NA(),(IF(OR(ISNUMBER(AO101)=FALSE,ISNUMBER(AP101)=FALSE),NA(),AP101+$AW$2)))</f>
        <v>#N/A</v>
      </c>
      <c r="AT101" s="45"/>
    </row>
    <row r="102" spans="2:46" ht="13.95" customHeight="1" x14ac:dyDescent="0.3">
      <c r="B102" s="36" t="s">
        <v>150</v>
      </c>
      <c r="C102" s="111"/>
      <c r="D102" s="182"/>
      <c r="E102" s="182"/>
      <c r="F102" s="182"/>
      <c r="G102" s="182"/>
      <c r="H102" s="182"/>
      <c r="I102" s="182"/>
      <c r="J102" s="182"/>
      <c r="K102" s="182"/>
      <c r="L102" s="182"/>
      <c r="M102" s="168"/>
      <c r="N102" s="46"/>
      <c r="O102" s="47" t="str">
        <f t="shared" si="24"/>
        <v/>
      </c>
      <c r="P102" s="47" t="str">
        <f t="shared" si="25"/>
        <v/>
      </c>
      <c r="Q102" s="47" t="str">
        <f t="shared" si="26"/>
        <v/>
      </c>
      <c r="R102" s="47" t="str">
        <f t="shared" si="27"/>
        <v/>
      </c>
      <c r="S102" s="47" t="e">
        <f t="shared" si="28"/>
        <v>#N/A</v>
      </c>
      <c r="T102" s="47" t="str">
        <f t="shared" si="29"/>
        <v/>
      </c>
      <c r="U102" s="47" t="str">
        <f t="shared" si="30"/>
        <v/>
      </c>
      <c r="V102" s="47" t="e">
        <f t="shared" si="31"/>
        <v>#N/A</v>
      </c>
      <c r="W102" s="47" t="e">
        <f t="shared" si="32"/>
        <v>#N/A</v>
      </c>
      <c r="X102" s="47" t="e">
        <f t="shared" si="33"/>
        <v>#N/A</v>
      </c>
      <c r="Y102" s="47" t="str">
        <f t="shared" si="34"/>
        <v/>
      </c>
      <c r="Z102" s="47" t="e">
        <f t="shared" si="35"/>
        <v>#N/A</v>
      </c>
      <c r="AA102" s="47" t="e">
        <f t="shared" si="36"/>
        <v>#VALUE!</v>
      </c>
      <c r="AB102" s="47" t="e">
        <f t="shared" si="37"/>
        <v>#N/A</v>
      </c>
      <c r="AC102" s="47" t="str">
        <f t="shared" si="38"/>
        <v/>
      </c>
      <c r="AD102" s="47" t="str">
        <f t="shared" si="39"/>
        <v/>
      </c>
      <c r="AE102" s="47" t="str">
        <f t="shared" si="40"/>
        <v/>
      </c>
      <c r="AF102" s="47" t="str">
        <f t="shared" si="41"/>
        <v/>
      </c>
      <c r="AG102" s="47" t="str">
        <f t="shared" si="42"/>
        <v/>
      </c>
      <c r="AH102" s="47" t="str">
        <f t="shared" si="43"/>
        <v/>
      </c>
      <c r="AI102" s="47" t="e">
        <f>IF('Grid template'!$B$61=FALSE,NA(),IF(OR(ISNUMBER(AC102)=FALSE,ISNUMBER(AD102)=FALSE),NA(),$AW$3*AC102+AD102))</f>
        <v>#N/A</v>
      </c>
      <c r="AJ102" s="47" t="e">
        <f>IF('Grid template'!$B$61=FALSE,NA(),IF(OR(ISNUMBER(AC102)=FALSE,ISNUMBER(AD102)=FALSE),NA(),$AW$2*AC102))</f>
        <v>#N/A</v>
      </c>
      <c r="AK102" s="47" t="e">
        <f>IF('Grid template'!$B$61=FALSE,NA(),IF(OR(ISNUMBER(AF102)=FALSE,ISNUMBER(AG102)=FALSE),NA(),$AW$3*AF102+AG102+1+'Grid template'!$B$17))</f>
        <v>#N/A</v>
      </c>
      <c r="AL102" s="47" t="e">
        <f>IF('Grid template'!$B$61=FALSE,NA(),IF(OR(ISNUMBER(AF102)=FALSE,ISNUMBER(AG102)=FALSE),NA(),$AW$2*AF102))</f>
        <v>#N/A</v>
      </c>
      <c r="AM102" s="47" t="e">
        <f>IF('Grid template'!$B$61=FALSE,NA(),(IF(OR(ISNUMBER(AJ102)=FALSE,ISNUMBER(AI102)=FALSE),NA(),AJ102-$AW$4*AI102)))</f>
        <v>#N/A</v>
      </c>
      <c r="AN102" s="47" t="e">
        <f>IF('Grid template'!$B$61=FALSE,NA(),(IF(OR(ISNUMBER(AK102)=FALSE,ISNUMBER(AL102)=FALSE),NA(),AL102+$AW$4*AK102)))</f>
        <v>#N/A</v>
      </c>
      <c r="AO102" s="47" t="e">
        <f>IF('Grid template'!$B$61=FALSE,NA(),IF(OR(ISNUMBER(AM102)=FALSE,ISNUMBER(AN102)=FALSE),NA(),(AN102-AM102)/(2*$AW$4)))</f>
        <v>#N/A</v>
      </c>
      <c r="AP102" s="47" t="e">
        <f>IF('Grid template'!$B$61=FALSE,NA(),IF(OR(ISNUMBER(AM102)=FALSE,ISNUMBER(AO102)=FALSE),NA(),AO102*$AW$4+AM102))</f>
        <v>#N/A</v>
      </c>
      <c r="AQ102" s="160"/>
      <c r="AR102" s="160"/>
      <c r="AS102" s="162"/>
      <c r="AT102" s="48"/>
    </row>
    <row r="103" spans="2:46" ht="13.95" customHeight="1" x14ac:dyDescent="0.3">
      <c r="B103" s="62"/>
      <c r="C103" s="111"/>
      <c r="D103" s="182"/>
      <c r="E103" s="182"/>
      <c r="F103" s="182"/>
      <c r="G103" s="182"/>
      <c r="H103" s="182"/>
      <c r="I103" s="182"/>
      <c r="J103" s="182"/>
      <c r="K103" s="182"/>
      <c r="L103" s="182"/>
      <c r="M103" s="168"/>
      <c r="N103" s="46"/>
      <c r="O103" s="47" t="str">
        <f t="shared" si="24"/>
        <v/>
      </c>
      <c r="P103" s="47" t="str">
        <f t="shared" si="25"/>
        <v/>
      </c>
      <c r="Q103" s="47" t="str">
        <f t="shared" si="26"/>
        <v/>
      </c>
      <c r="R103" s="47" t="str">
        <f t="shared" si="27"/>
        <v/>
      </c>
      <c r="S103" s="47" t="e">
        <f t="shared" si="28"/>
        <v>#N/A</v>
      </c>
      <c r="T103" s="47" t="str">
        <f t="shared" si="29"/>
        <v/>
      </c>
      <c r="U103" s="47" t="str">
        <f t="shared" si="30"/>
        <v/>
      </c>
      <c r="V103" s="47" t="e">
        <f t="shared" si="31"/>
        <v>#N/A</v>
      </c>
      <c r="W103" s="47" t="e">
        <f t="shared" si="32"/>
        <v>#N/A</v>
      </c>
      <c r="X103" s="47" t="e">
        <f t="shared" si="33"/>
        <v>#N/A</v>
      </c>
      <c r="Y103" s="47" t="str">
        <f t="shared" si="34"/>
        <v/>
      </c>
      <c r="Z103" s="47" t="e">
        <f t="shared" si="35"/>
        <v>#N/A</v>
      </c>
      <c r="AA103" s="47" t="e">
        <f t="shared" si="36"/>
        <v>#VALUE!</v>
      </c>
      <c r="AB103" s="47" t="e">
        <f t="shared" si="37"/>
        <v>#N/A</v>
      </c>
      <c r="AC103" s="47" t="str">
        <f t="shared" si="38"/>
        <v/>
      </c>
      <c r="AD103" s="47" t="str">
        <f t="shared" si="39"/>
        <v/>
      </c>
      <c r="AE103" s="47" t="str">
        <f t="shared" si="40"/>
        <v/>
      </c>
      <c r="AF103" s="47" t="str">
        <f t="shared" si="41"/>
        <v/>
      </c>
      <c r="AG103" s="47" t="str">
        <f t="shared" si="42"/>
        <v/>
      </c>
      <c r="AH103" s="47" t="str">
        <f t="shared" si="43"/>
        <v/>
      </c>
      <c r="AI103" s="47" t="e">
        <f>IF('Grid template'!$B$61=FALSE,NA(),IF(OR(ISNUMBER(AC103)=FALSE,ISNUMBER(AD103)=FALSE),NA(),$AW$3*AC103+AD103))</f>
        <v>#N/A</v>
      </c>
      <c r="AJ103" s="47" t="e">
        <f>IF('Grid template'!$B$61=FALSE,NA(),IF(OR(ISNUMBER(AC103)=FALSE,ISNUMBER(AD103)=FALSE),NA(),$AW$2*AC103))</f>
        <v>#N/A</v>
      </c>
      <c r="AK103" s="47" t="e">
        <f>IF('Grid template'!$B$61=FALSE,NA(),IF(OR(ISNUMBER(AF103)=FALSE,ISNUMBER(AG103)=FALSE),NA(),$AW$3*AF103+AG103+1+'Grid template'!$B$17))</f>
        <v>#N/A</v>
      </c>
      <c r="AL103" s="47" t="e">
        <f>IF('Grid template'!$B$61=FALSE,NA(),IF(OR(ISNUMBER(AF103)=FALSE,ISNUMBER(AG103)=FALSE),NA(),$AW$2*AF103))</f>
        <v>#N/A</v>
      </c>
      <c r="AM103" s="47" t="e">
        <f>IF('Grid template'!$B$61=FALSE,NA(),(IF(OR(ISNUMBER(AJ103)=FALSE,ISNUMBER(AI103)=FALSE),NA(),AJ103-$AW$4*AI103)))</f>
        <v>#N/A</v>
      </c>
      <c r="AN103" s="47" t="e">
        <f>IF('Grid template'!$B$61=FALSE,NA(),(IF(OR(ISNUMBER(AK103)=FALSE,ISNUMBER(AL103)=FALSE),NA(),AL103+$AW$4*AK103)))</f>
        <v>#N/A</v>
      </c>
      <c r="AO103" s="47" t="e">
        <f>IF('Grid template'!$B$61=FALSE,NA(),IF(OR(ISNUMBER(AM103)=FALSE,ISNUMBER(AN103)=FALSE),NA(),(AN103-AM103)/(2*$AW$4)))</f>
        <v>#N/A</v>
      </c>
      <c r="AP103" s="47" t="e">
        <f>IF('Grid template'!$B$61=FALSE,NA(),IF(OR(ISNUMBER(AM103)=FALSE,ISNUMBER(AO103)=FALSE),NA(),AO103*$AW$4+AM103))</f>
        <v>#N/A</v>
      </c>
      <c r="AQ103" s="160"/>
      <c r="AR103" s="160"/>
      <c r="AS103" s="162"/>
      <c r="AT103" s="48"/>
    </row>
    <row r="104" spans="2:46" ht="13.95" customHeight="1" x14ac:dyDescent="0.3">
      <c r="B104" s="62"/>
      <c r="C104" s="36"/>
      <c r="D104" s="183"/>
      <c r="E104" s="183"/>
      <c r="F104" s="183"/>
      <c r="G104" s="183"/>
      <c r="H104" s="183"/>
      <c r="I104" s="183"/>
      <c r="J104" s="183"/>
      <c r="K104" s="183"/>
      <c r="L104" s="183"/>
      <c r="M104" s="168"/>
      <c r="N104" s="46"/>
      <c r="O104" s="47" t="str">
        <f t="shared" si="24"/>
        <v/>
      </c>
      <c r="P104" s="47" t="str">
        <f t="shared" si="25"/>
        <v/>
      </c>
      <c r="Q104" s="47" t="str">
        <f t="shared" si="26"/>
        <v/>
      </c>
      <c r="R104" s="47" t="str">
        <f t="shared" si="27"/>
        <v/>
      </c>
      <c r="S104" s="47" t="e">
        <f t="shared" si="28"/>
        <v>#N/A</v>
      </c>
      <c r="T104" s="47" t="str">
        <f t="shared" si="29"/>
        <v/>
      </c>
      <c r="U104" s="47" t="str">
        <f t="shared" si="30"/>
        <v/>
      </c>
      <c r="V104" s="47" t="e">
        <f t="shared" si="31"/>
        <v>#N/A</v>
      </c>
      <c r="W104" s="47" t="e">
        <f t="shared" si="32"/>
        <v>#N/A</v>
      </c>
      <c r="X104" s="47" t="e">
        <f t="shared" si="33"/>
        <v>#N/A</v>
      </c>
      <c r="Y104" s="47" t="str">
        <f t="shared" si="34"/>
        <v/>
      </c>
      <c r="Z104" s="47" t="e">
        <f t="shared" si="35"/>
        <v>#N/A</v>
      </c>
      <c r="AA104" s="47" t="e">
        <f t="shared" si="36"/>
        <v>#VALUE!</v>
      </c>
      <c r="AB104" s="47" t="e">
        <f t="shared" si="37"/>
        <v>#N/A</v>
      </c>
      <c r="AC104" s="47" t="str">
        <f t="shared" si="38"/>
        <v/>
      </c>
      <c r="AD104" s="47" t="str">
        <f t="shared" si="39"/>
        <v/>
      </c>
      <c r="AE104" s="47" t="str">
        <f t="shared" si="40"/>
        <v/>
      </c>
      <c r="AF104" s="47" t="str">
        <f t="shared" si="41"/>
        <v/>
      </c>
      <c r="AG104" s="47" t="str">
        <f t="shared" si="42"/>
        <v/>
      </c>
      <c r="AH104" s="47" t="str">
        <f t="shared" si="43"/>
        <v/>
      </c>
      <c r="AI104" s="47" t="e">
        <f>IF('Grid template'!$B$61=FALSE,NA(),IF(OR(ISNUMBER(AC104)=FALSE,ISNUMBER(AD104)=FALSE),NA(),$AW$3*AC104+AD104))</f>
        <v>#N/A</v>
      </c>
      <c r="AJ104" s="47" t="e">
        <f>IF('Grid template'!$B$61=FALSE,NA(),IF(OR(ISNUMBER(AC104)=FALSE,ISNUMBER(AD104)=FALSE),NA(),$AW$2*AC104))</f>
        <v>#N/A</v>
      </c>
      <c r="AK104" s="47" t="e">
        <f>IF('Grid template'!$B$61=FALSE,NA(),IF(OR(ISNUMBER(AF104)=FALSE,ISNUMBER(AG104)=FALSE),NA(),$AW$3*AF104+AG104+1+'Grid template'!$B$17))</f>
        <v>#N/A</v>
      </c>
      <c r="AL104" s="47" t="e">
        <f>IF('Grid template'!$B$61=FALSE,NA(),IF(OR(ISNUMBER(AF104)=FALSE,ISNUMBER(AG104)=FALSE),NA(),$AW$2*AF104))</f>
        <v>#N/A</v>
      </c>
      <c r="AM104" s="47" t="e">
        <f>IF('Grid template'!$B$61=FALSE,NA(),(IF(OR(ISNUMBER(AJ104)=FALSE,ISNUMBER(AI104)=FALSE),NA(),AJ104-$AW$4*AI104)))</f>
        <v>#N/A</v>
      </c>
      <c r="AN104" s="47" t="e">
        <f>IF('Grid template'!$B$61=FALSE,NA(),(IF(OR(ISNUMBER(AK104)=FALSE,ISNUMBER(AL104)=FALSE),NA(),AL104+$AW$4*AK104)))</f>
        <v>#N/A</v>
      </c>
      <c r="AO104" s="47" t="e">
        <f>IF('Grid template'!$B$61=FALSE,NA(),IF(OR(ISNUMBER(AM104)=FALSE,ISNUMBER(AN104)=FALSE),NA(),(AN104-AM104)/(2*$AW$4)))</f>
        <v>#N/A</v>
      </c>
      <c r="AP104" s="47" t="e">
        <f>IF('Grid template'!$B$61=FALSE,NA(),IF(OR(ISNUMBER(AM104)=FALSE,ISNUMBER(AO104)=FALSE),NA(),AO104*$AW$4+AM104))</f>
        <v>#N/A</v>
      </c>
      <c r="AQ104" s="160"/>
      <c r="AR104" s="160"/>
      <c r="AS104" s="162"/>
      <c r="AT104" s="48"/>
    </row>
    <row r="105" spans="2:46" ht="13.95" customHeight="1" x14ac:dyDescent="0.3">
      <c r="B105" s="62"/>
      <c r="C105" s="36"/>
      <c r="D105" s="183"/>
      <c r="E105" s="183"/>
      <c r="F105" s="183"/>
      <c r="G105" s="183"/>
      <c r="H105" s="183"/>
      <c r="I105" s="183"/>
      <c r="J105" s="183"/>
      <c r="K105" s="183"/>
      <c r="L105" s="183"/>
      <c r="M105" s="168"/>
      <c r="N105" s="46"/>
      <c r="O105" s="47" t="str">
        <f t="shared" si="24"/>
        <v/>
      </c>
      <c r="P105" s="47" t="str">
        <f t="shared" si="25"/>
        <v/>
      </c>
      <c r="Q105" s="47" t="str">
        <f t="shared" si="26"/>
        <v/>
      </c>
      <c r="R105" s="47" t="str">
        <f t="shared" si="27"/>
        <v/>
      </c>
      <c r="S105" s="47" t="e">
        <f t="shared" si="28"/>
        <v>#N/A</v>
      </c>
      <c r="T105" s="47" t="str">
        <f t="shared" si="29"/>
        <v/>
      </c>
      <c r="U105" s="47" t="str">
        <f t="shared" si="30"/>
        <v/>
      </c>
      <c r="V105" s="47" t="e">
        <f t="shared" si="31"/>
        <v>#N/A</v>
      </c>
      <c r="W105" s="47" t="e">
        <f t="shared" si="32"/>
        <v>#N/A</v>
      </c>
      <c r="X105" s="47" t="e">
        <f t="shared" si="33"/>
        <v>#N/A</v>
      </c>
      <c r="Y105" s="47" t="str">
        <f t="shared" si="34"/>
        <v/>
      </c>
      <c r="Z105" s="47" t="e">
        <f t="shared" si="35"/>
        <v>#N/A</v>
      </c>
      <c r="AA105" s="47" t="e">
        <f t="shared" si="36"/>
        <v>#VALUE!</v>
      </c>
      <c r="AB105" s="47" t="e">
        <f t="shared" si="37"/>
        <v>#N/A</v>
      </c>
      <c r="AC105" s="47" t="str">
        <f t="shared" si="38"/>
        <v/>
      </c>
      <c r="AD105" s="47" t="str">
        <f t="shared" si="39"/>
        <v/>
      </c>
      <c r="AE105" s="47" t="str">
        <f t="shared" si="40"/>
        <v/>
      </c>
      <c r="AF105" s="47" t="str">
        <f t="shared" si="41"/>
        <v/>
      </c>
      <c r="AG105" s="47" t="str">
        <f t="shared" si="42"/>
        <v/>
      </c>
      <c r="AH105" s="47" t="str">
        <f t="shared" si="43"/>
        <v/>
      </c>
      <c r="AI105" s="47" t="e">
        <f>IF('Grid template'!$B$61=FALSE,NA(),IF(OR(ISNUMBER(AC105)=FALSE,ISNUMBER(AD105)=FALSE),NA(),$AW$3*AC105+AD105))</f>
        <v>#N/A</v>
      </c>
      <c r="AJ105" s="47" t="e">
        <f>IF('Grid template'!$B$61=FALSE,NA(),IF(OR(ISNUMBER(AC105)=FALSE,ISNUMBER(AD105)=FALSE),NA(),$AW$2*AC105))</f>
        <v>#N/A</v>
      </c>
      <c r="AK105" s="47" t="e">
        <f>IF('Grid template'!$B$61=FALSE,NA(),IF(OR(ISNUMBER(AF105)=FALSE,ISNUMBER(AG105)=FALSE),NA(),$AW$3*AF105+AG105+1+'Grid template'!$B$17))</f>
        <v>#N/A</v>
      </c>
      <c r="AL105" s="47" t="e">
        <f>IF('Grid template'!$B$61=FALSE,NA(),IF(OR(ISNUMBER(AF105)=FALSE,ISNUMBER(AG105)=FALSE),NA(),$AW$2*AF105))</f>
        <v>#N/A</v>
      </c>
      <c r="AM105" s="47" t="e">
        <f>IF('Grid template'!$B$61=FALSE,NA(),(IF(OR(ISNUMBER(AJ105)=FALSE,ISNUMBER(AI105)=FALSE),NA(),AJ105-$AW$4*AI105)))</f>
        <v>#N/A</v>
      </c>
      <c r="AN105" s="47" t="e">
        <f>IF('Grid template'!$B$61=FALSE,NA(),(IF(OR(ISNUMBER(AK105)=FALSE,ISNUMBER(AL105)=FALSE),NA(),AL105+$AW$4*AK105)))</f>
        <v>#N/A</v>
      </c>
      <c r="AO105" s="47" t="e">
        <f>IF('Grid template'!$B$61=FALSE,NA(),IF(OR(ISNUMBER(AM105)=FALSE,ISNUMBER(AN105)=FALSE),NA(),(AN105-AM105)/(2*$AW$4)))</f>
        <v>#N/A</v>
      </c>
      <c r="AP105" s="47" t="e">
        <f>IF('Grid template'!$B$61=FALSE,NA(),IF(OR(ISNUMBER(AM105)=FALSE,ISNUMBER(AO105)=FALSE),NA(),AO105*$AW$4+AM105))</f>
        <v>#N/A</v>
      </c>
      <c r="AQ105" s="160"/>
      <c r="AR105" s="160"/>
      <c r="AS105" s="162"/>
      <c r="AT105" s="48"/>
    </row>
    <row r="106" spans="2:46" ht="13.95" customHeight="1" x14ac:dyDescent="0.3">
      <c r="B106" s="62"/>
      <c r="C106" s="36"/>
      <c r="D106" s="183"/>
      <c r="E106" s="183"/>
      <c r="F106" s="183"/>
      <c r="G106" s="183"/>
      <c r="H106" s="183"/>
      <c r="I106" s="183"/>
      <c r="J106" s="183"/>
      <c r="K106" s="183"/>
      <c r="L106" s="183"/>
      <c r="M106" s="168"/>
      <c r="N106" s="46"/>
      <c r="O106" s="47" t="str">
        <f t="shared" si="24"/>
        <v/>
      </c>
      <c r="P106" s="47" t="str">
        <f t="shared" si="25"/>
        <v/>
      </c>
      <c r="Q106" s="47" t="str">
        <f t="shared" si="26"/>
        <v/>
      </c>
      <c r="R106" s="47" t="str">
        <f t="shared" si="27"/>
        <v/>
      </c>
      <c r="S106" s="47" t="e">
        <f t="shared" si="28"/>
        <v>#N/A</v>
      </c>
      <c r="T106" s="47" t="str">
        <f t="shared" si="29"/>
        <v/>
      </c>
      <c r="U106" s="47" t="str">
        <f t="shared" si="30"/>
        <v/>
      </c>
      <c r="V106" s="47" t="e">
        <f t="shared" si="31"/>
        <v>#N/A</v>
      </c>
      <c r="W106" s="47" t="e">
        <f t="shared" si="32"/>
        <v>#N/A</v>
      </c>
      <c r="X106" s="47" t="e">
        <f t="shared" si="33"/>
        <v>#N/A</v>
      </c>
      <c r="Y106" s="47" t="str">
        <f t="shared" si="34"/>
        <v/>
      </c>
      <c r="Z106" s="47" t="e">
        <f t="shared" si="35"/>
        <v>#N/A</v>
      </c>
      <c r="AA106" s="47" t="e">
        <f t="shared" si="36"/>
        <v>#VALUE!</v>
      </c>
      <c r="AB106" s="47" t="e">
        <f t="shared" si="37"/>
        <v>#N/A</v>
      </c>
      <c r="AC106" s="47" t="str">
        <f t="shared" si="38"/>
        <v/>
      </c>
      <c r="AD106" s="47" t="str">
        <f t="shared" si="39"/>
        <v/>
      </c>
      <c r="AE106" s="47" t="str">
        <f t="shared" si="40"/>
        <v/>
      </c>
      <c r="AF106" s="47" t="str">
        <f t="shared" si="41"/>
        <v/>
      </c>
      <c r="AG106" s="47" t="str">
        <f t="shared" si="42"/>
        <v/>
      </c>
      <c r="AH106" s="47" t="str">
        <f t="shared" si="43"/>
        <v/>
      </c>
      <c r="AI106" s="47" t="e">
        <f>IF('Grid template'!$B$61=FALSE,NA(),IF(OR(ISNUMBER(AC106)=FALSE,ISNUMBER(AD106)=FALSE),NA(),$AW$3*AC106+AD106))</f>
        <v>#N/A</v>
      </c>
      <c r="AJ106" s="47" t="e">
        <f>IF('Grid template'!$B$61=FALSE,NA(),IF(OR(ISNUMBER(AC106)=FALSE,ISNUMBER(AD106)=FALSE),NA(),$AW$2*AC106))</f>
        <v>#N/A</v>
      </c>
      <c r="AK106" s="47" t="e">
        <f>IF('Grid template'!$B$61=FALSE,NA(),IF(OR(ISNUMBER(AF106)=FALSE,ISNUMBER(AG106)=FALSE),NA(),$AW$3*AF106+AG106+1+'Grid template'!$B$17))</f>
        <v>#N/A</v>
      </c>
      <c r="AL106" s="47" t="e">
        <f>IF('Grid template'!$B$61=FALSE,NA(),IF(OR(ISNUMBER(AF106)=FALSE,ISNUMBER(AG106)=FALSE),NA(),$AW$2*AF106))</f>
        <v>#N/A</v>
      </c>
      <c r="AM106" s="47" t="e">
        <f>IF('Grid template'!$B$61=FALSE,NA(),(IF(OR(ISNUMBER(AJ106)=FALSE,ISNUMBER(AI106)=FALSE),NA(),AJ106-$AW$4*AI106)))</f>
        <v>#N/A</v>
      </c>
      <c r="AN106" s="47" t="e">
        <f>IF('Grid template'!$B$61=FALSE,NA(),(IF(OR(ISNUMBER(AK106)=FALSE,ISNUMBER(AL106)=FALSE),NA(),AL106+$AW$4*AK106)))</f>
        <v>#N/A</v>
      </c>
      <c r="AO106" s="47" t="e">
        <f>IF('Grid template'!$B$61=FALSE,NA(),IF(OR(ISNUMBER(AM106)=FALSE,ISNUMBER(AN106)=FALSE),NA(),(AN106-AM106)/(2*$AW$4)))</f>
        <v>#N/A</v>
      </c>
      <c r="AP106" s="47" t="e">
        <f>IF('Grid template'!$B$61=FALSE,NA(),IF(OR(ISNUMBER(AM106)=FALSE,ISNUMBER(AO106)=FALSE),NA(),AO106*$AW$4+AM106))</f>
        <v>#N/A</v>
      </c>
      <c r="AQ106" s="160"/>
      <c r="AR106" s="160"/>
      <c r="AS106" s="162"/>
      <c r="AT106" s="48"/>
    </row>
    <row r="107" spans="2:46" ht="13.95" customHeight="1" x14ac:dyDescent="0.3">
      <c r="B107" s="62"/>
      <c r="C107" s="36"/>
      <c r="D107" s="183"/>
      <c r="E107" s="183"/>
      <c r="F107" s="183"/>
      <c r="G107" s="183"/>
      <c r="H107" s="183"/>
      <c r="I107" s="183"/>
      <c r="J107" s="183"/>
      <c r="K107" s="183"/>
      <c r="L107" s="183"/>
      <c r="M107" s="168"/>
      <c r="N107" s="46"/>
      <c r="O107" s="47" t="str">
        <f t="shared" si="24"/>
        <v/>
      </c>
      <c r="P107" s="47" t="str">
        <f t="shared" si="25"/>
        <v/>
      </c>
      <c r="Q107" s="47" t="str">
        <f t="shared" si="26"/>
        <v/>
      </c>
      <c r="R107" s="47" t="str">
        <f t="shared" si="27"/>
        <v/>
      </c>
      <c r="S107" s="47" t="e">
        <f t="shared" si="28"/>
        <v>#N/A</v>
      </c>
      <c r="T107" s="47" t="str">
        <f t="shared" si="29"/>
        <v/>
      </c>
      <c r="U107" s="47" t="str">
        <f t="shared" si="30"/>
        <v/>
      </c>
      <c r="V107" s="47" t="e">
        <f t="shared" si="31"/>
        <v>#N/A</v>
      </c>
      <c r="W107" s="47" t="e">
        <f t="shared" si="32"/>
        <v>#N/A</v>
      </c>
      <c r="X107" s="47" t="e">
        <f t="shared" si="33"/>
        <v>#N/A</v>
      </c>
      <c r="Y107" s="47" t="str">
        <f t="shared" si="34"/>
        <v/>
      </c>
      <c r="Z107" s="47" t="e">
        <f t="shared" si="35"/>
        <v>#N/A</v>
      </c>
      <c r="AA107" s="47" t="e">
        <f t="shared" si="36"/>
        <v>#VALUE!</v>
      </c>
      <c r="AB107" s="47" t="e">
        <f t="shared" si="37"/>
        <v>#N/A</v>
      </c>
      <c r="AC107" s="47" t="str">
        <f t="shared" si="38"/>
        <v/>
      </c>
      <c r="AD107" s="47" t="str">
        <f t="shared" si="39"/>
        <v/>
      </c>
      <c r="AE107" s="47" t="str">
        <f t="shared" si="40"/>
        <v/>
      </c>
      <c r="AF107" s="47" t="str">
        <f t="shared" si="41"/>
        <v/>
      </c>
      <c r="AG107" s="47" t="str">
        <f t="shared" si="42"/>
        <v/>
      </c>
      <c r="AH107" s="47" t="str">
        <f t="shared" si="43"/>
        <v/>
      </c>
      <c r="AI107" s="47" t="e">
        <f>IF('Grid template'!$B$61=FALSE,NA(),IF(OR(ISNUMBER(AC107)=FALSE,ISNUMBER(AD107)=FALSE),NA(),$AW$3*AC107+AD107))</f>
        <v>#N/A</v>
      </c>
      <c r="AJ107" s="47" t="e">
        <f>IF('Grid template'!$B$61=FALSE,NA(),IF(OR(ISNUMBER(AC107)=FALSE,ISNUMBER(AD107)=FALSE),NA(),$AW$2*AC107))</f>
        <v>#N/A</v>
      </c>
      <c r="AK107" s="47" t="e">
        <f>IF('Grid template'!$B$61=FALSE,NA(),IF(OR(ISNUMBER(AF107)=FALSE,ISNUMBER(AG107)=FALSE),NA(),$AW$3*AF107+AG107+1+'Grid template'!$B$17))</f>
        <v>#N/A</v>
      </c>
      <c r="AL107" s="47" t="e">
        <f>IF('Grid template'!$B$61=FALSE,NA(),IF(OR(ISNUMBER(AF107)=FALSE,ISNUMBER(AG107)=FALSE),NA(),$AW$2*AF107))</f>
        <v>#N/A</v>
      </c>
      <c r="AM107" s="47" t="e">
        <f>IF('Grid template'!$B$61=FALSE,NA(),(IF(OR(ISNUMBER(AJ107)=FALSE,ISNUMBER(AI107)=FALSE),NA(),AJ107-$AW$4*AI107)))</f>
        <v>#N/A</v>
      </c>
      <c r="AN107" s="47" t="e">
        <f>IF('Grid template'!$B$61=FALSE,NA(),(IF(OR(ISNUMBER(AK107)=FALSE,ISNUMBER(AL107)=FALSE),NA(),AL107+$AW$4*AK107)))</f>
        <v>#N/A</v>
      </c>
      <c r="AO107" s="47" t="e">
        <f>IF('Grid template'!$B$61=FALSE,NA(),IF(OR(ISNUMBER(AM107)=FALSE,ISNUMBER(AN107)=FALSE),NA(),(AN107-AM107)/(2*$AW$4)))</f>
        <v>#N/A</v>
      </c>
      <c r="AP107" s="47" t="e">
        <f>IF('Grid template'!$B$61=FALSE,NA(),IF(OR(ISNUMBER(AM107)=FALSE,ISNUMBER(AO107)=FALSE),NA(),AO107*$AW$4+AM107))</f>
        <v>#N/A</v>
      </c>
      <c r="AQ107" s="160"/>
      <c r="AR107" s="160"/>
      <c r="AS107" s="162"/>
      <c r="AT107" s="48"/>
    </row>
    <row r="108" spans="2:46" ht="13.95" customHeight="1" x14ac:dyDescent="0.3">
      <c r="B108" s="62"/>
      <c r="C108" s="36"/>
      <c r="D108" s="183"/>
      <c r="E108" s="183"/>
      <c r="F108" s="183"/>
      <c r="G108" s="183"/>
      <c r="H108" s="183"/>
      <c r="I108" s="183"/>
      <c r="J108" s="183"/>
      <c r="K108" s="183"/>
      <c r="L108" s="183"/>
      <c r="M108" s="168"/>
      <c r="N108" s="46"/>
      <c r="O108" s="47" t="str">
        <f t="shared" si="24"/>
        <v/>
      </c>
      <c r="P108" s="47" t="str">
        <f t="shared" si="25"/>
        <v/>
      </c>
      <c r="Q108" s="47" t="str">
        <f t="shared" si="26"/>
        <v/>
      </c>
      <c r="R108" s="47" t="str">
        <f t="shared" si="27"/>
        <v/>
      </c>
      <c r="S108" s="47" t="e">
        <f t="shared" si="28"/>
        <v>#N/A</v>
      </c>
      <c r="T108" s="47" t="str">
        <f t="shared" si="29"/>
        <v/>
      </c>
      <c r="U108" s="47" t="str">
        <f t="shared" si="30"/>
        <v/>
      </c>
      <c r="V108" s="47" t="e">
        <f t="shared" si="31"/>
        <v>#N/A</v>
      </c>
      <c r="W108" s="47" t="e">
        <f t="shared" si="32"/>
        <v>#N/A</v>
      </c>
      <c r="X108" s="47" t="e">
        <f t="shared" si="33"/>
        <v>#N/A</v>
      </c>
      <c r="Y108" s="47" t="str">
        <f t="shared" si="34"/>
        <v/>
      </c>
      <c r="Z108" s="47" t="e">
        <f t="shared" si="35"/>
        <v>#N/A</v>
      </c>
      <c r="AA108" s="47" t="e">
        <f t="shared" si="36"/>
        <v>#VALUE!</v>
      </c>
      <c r="AB108" s="47" t="e">
        <f t="shared" si="37"/>
        <v>#N/A</v>
      </c>
      <c r="AC108" s="47" t="str">
        <f t="shared" si="38"/>
        <v/>
      </c>
      <c r="AD108" s="47" t="str">
        <f t="shared" si="39"/>
        <v/>
      </c>
      <c r="AE108" s="47" t="str">
        <f t="shared" si="40"/>
        <v/>
      </c>
      <c r="AF108" s="47" t="str">
        <f t="shared" si="41"/>
        <v/>
      </c>
      <c r="AG108" s="47" t="str">
        <f t="shared" si="42"/>
        <v/>
      </c>
      <c r="AH108" s="47" t="str">
        <f t="shared" si="43"/>
        <v/>
      </c>
      <c r="AI108" s="47" t="e">
        <f>IF('Grid template'!$B$61=FALSE,NA(),IF(OR(ISNUMBER(AC108)=FALSE,ISNUMBER(AD108)=FALSE),NA(),$AW$3*AC108+AD108))</f>
        <v>#N/A</v>
      </c>
      <c r="AJ108" s="47" t="e">
        <f>IF('Grid template'!$B$61=FALSE,NA(),IF(OR(ISNUMBER(AC108)=FALSE,ISNUMBER(AD108)=FALSE),NA(),$AW$2*AC108))</f>
        <v>#N/A</v>
      </c>
      <c r="AK108" s="47" t="e">
        <f>IF('Grid template'!$B$61=FALSE,NA(),IF(OR(ISNUMBER(AF108)=FALSE,ISNUMBER(AG108)=FALSE),NA(),$AW$3*AF108+AG108+1+'Grid template'!$B$17))</f>
        <v>#N/A</v>
      </c>
      <c r="AL108" s="47" t="e">
        <f>IF('Grid template'!$B$61=FALSE,NA(),IF(OR(ISNUMBER(AF108)=FALSE,ISNUMBER(AG108)=FALSE),NA(),$AW$2*AF108))</f>
        <v>#N/A</v>
      </c>
      <c r="AM108" s="47" t="e">
        <f>IF('Grid template'!$B$61=FALSE,NA(),(IF(OR(ISNUMBER(AJ108)=FALSE,ISNUMBER(AI108)=FALSE),NA(),AJ108-$AW$4*AI108)))</f>
        <v>#N/A</v>
      </c>
      <c r="AN108" s="47" t="e">
        <f>IF('Grid template'!$B$61=FALSE,NA(),(IF(OR(ISNUMBER(AK108)=FALSE,ISNUMBER(AL108)=FALSE),NA(),AL108+$AW$4*AK108)))</f>
        <v>#N/A</v>
      </c>
      <c r="AO108" s="47" t="e">
        <f>IF('Grid template'!$B$61=FALSE,NA(),IF(OR(ISNUMBER(AM108)=FALSE,ISNUMBER(AN108)=FALSE),NA(),(AN108-AM108)/(2*$AW$4)))</f>
        <v>#N/A</v>
      </c>
      <c r="AP108" s="47" t="e">
        <f>IF('Grid template'!$B$61=FALSE,NA(),IF(OR(ISNUMBER(AM108)=FALSE,ISNUMBER(AO108)=FALSE),NA(),AO108*$AW$4+AM108))</f>
        <v>#N/A</v>
      </c>
      <c r="AQ108" s="160"/>
      <c r="AR108" s="160"/>
      <c r="AS108" s="162"/>
      <c r="AT108" s="48"/>
    </row>
    <row r="109" spans="2:46" ht="13.95" customHeight="1" x14ac:dyDescent="0.3">
      <c r="B109" s="62"/>
      <c r="C109" s="36"/>
      <c r="D109" s="183"/>
      <c r="E109" s="183"/>
      <c r="F109" s="183"/>
      <c r="G109" s="183"/>
      <c r="H109" s="183"/>
      <c r="I109" s="183"/>
      <c r="J109" s="183"/>
      <c r="K109" s="183"/>
      <c r="L109" s="183"/>
      <c r="M109" s="168"/>
      <c r="N109" s="46"/>
      <c r="O109" s="47" t="str">
        <f t="shared" si="24"/>
        <v/>
      </c>
      <c r="P109" s="47" t="str">
        <f t="shared" si="25"/>
        <v/>
      </c>
      <c r="Q109" s="47" t="str">
        <f t="shared" si="26"/>
        <v/>
      </c>
      <c r="R109" s="47" t="str">
        <f t="shared" si="27"/>
        <v/>
      </c>
      <c r="S109" s="47" t="e">
        <f t="shared" si="28"/>
        <v>#N/A</v>
      </c>
      <c r="T109" s="47" t="str">
        <f t="shared" si="29"/>
        <v/>
      </c>
      <c r="U109" s="47" t="str">
        <f t="shared" si="30"/>
        <v/>
      </c>
      <c r="V109" s="47" t="e">
        <f t="shared" si="31"/>
        <v>#N/A</v>
      </c>
      <c r="W109" s="47" t="e">
        <f t="shared" si="32"/>
        <v>#N/A</v>
      </c>
      <c r="X109" s="47" t="e">
        <f t="shared" si="33"/>
        <v>#N/A</v>
      </c>
      <c r="Y109" s="47" t="str">
        <f t="shared" si="34"/>
        <v/>
      </c>
      <c r="Z109" s="47" t="e">
        <f t="shared" si="35"/>
        <v>#N/A</v>
      </c>
      <c r="AA109" s="47" t="e">
        <f t="shared" si="36"/>
        <v>#VALUE!</v>
      </c>
      <c r="AB109" s="47" t="e">
        <f t="shared" si="37"/>
        <v>#N/A</v>
      </c>
      <c r="AC109" s="47" t="str">
        <f t="shared" si="38"/>
        <v/>
      </c>
      <c r="AD109" s="47" t="str">
        <f t="shared" si="39"/>
        <v/>
      </c>
      <c r="AE109" s="47" t="str">
        <f t="shared" si="40"/>
        <v/>
      </c>
      <c r="AF109" s="47" t="str">
        <f t="shared" si="41"/>
        <v/>
      </c>
      <c r="AG109" s="47" t="str">
        <f t="shared" si="42"/>
        <v/>
      </c>
      <c r="AH109" s="47" t="str">
        <f t="shared" si="43"/>
        <v/>
      </c>
      <c r="AI109" s="47" t="e">
        <f>IF('Grid template'!$B$61=FALSE,NA(),IF(OR(ISNUMBER(AC109)=FALSE,ISNUMBER(AD109)=FALSE),NA(),$AW$3*AC109+AD109))</f>
        <v>#N/A</v>
      </c>
      <c r="AJ109" s="47" t="e">
        <f>IF('Grid template'!$B$61=FALSE,NA(),IF(OR(ISNUMBER(AC109)=FALSE,ISNUMBER(AD109)=FALSE),NA(),$AW$2*AC109))</f>
        <v>#N/A</v>
      </c>
      <c r="AK109" s="47" t="e">
        <f>IF('Grid template'!$B$61=FALSE,NA(),IF(OR(ISNUMBER(AF109)=FALSE,ISNUMBER(AG109)=FALSE),NA(),$AW$3*AF109+AG109+1+'Grid template'!$B$17))</f>
        <v>#N/A</v>
      </c>
      <c r="AL109" s="47" t="e">
        <f>IF('Grid template'!$B$61=FALSE,NA(),IF(OR(ISNUMBER(AF109)=FALSE,ISNUMBER(AG109)=FALSE),NA(),$AW$2*AF109))</f>
        <v>#N/A</v>
      </c>
      <c r="AM109" s="47" t="e">
        <f>IF('Grid template'!$B$61=FALSE,NA(),(IF(OR(ISNUMBER(AJ109)=FALSE,ISNUMBER(AI109)=FALSE),NA(),AJ109-$AW$4*AI109)))</f>
        <v>#N/A</v>
      </c>
      <c r="AN109" s="47" t="e">
        <f>IF('Grid template'!$B$61=FALSE,NA(),(IF(OR(ISNUMBER(AK109)=FALSE,ISNUMBER(AL109)=FALSE),NA(),AL109+$AW$4*AK109)))</f>
        <v>#N/A</v>
      </c>
      <c r="AO109" s="47" t="e">
        <f>IF('Grid template'!$B$61=FALSE,NA(),IF(OR(ISNUMBER(AM109)=FALSE,ISNUMBER(AN109)=FALSE),NA(),(AN109-AM109)/(2*$AW$4)))</f>
        <v>#N/A</v>
      </c>
      <c r="AP109" s="47" t="e">
        <f>IF('Grid template'!$B$61=FALSE,NA(),IF(OR(ISNUMBER(AM109)=FALSE,ISNUMBER(AO109)=FALSE),NA(),AO109*$AW$4+AM109))</f>
        <v>#N/A</v>
      </c>
      <c r="AQ109" s="160"/>
      <c r="AR109" s="160"/>
      <c r="AS109" s="162"/>
      <c r="AT109" s="48"/>
    </row>
    <row r="110" spans="2:46" ht="13.95" customHeight="1" x14ac:dyDescent="0.3">
      <c r="B110" s="62"/>
      <c r="C110" s="36"/>
      <c r="D110" s="183"/>
      <c r="E110" s="183"/>
      <c r="F110" s="183"/>
      <c r="G110" s="183"/>
      <c r="H110" s="183"/>
      <c r="I110" s="183"/>
      <c r="J110" s="183"/>
      <c r="K110" s="183"/>
      <c r="L110" s="183"/>
      <c r="M110" s="168"/>
      <c r="N110" s="46"/>
      <c r="O110" s="47" t="str">
        <f t="shared" si="24"/>
        <v/>
      </c>
      <c r="P110" s="47" t="str">
        <f t="shared" si="25"/>
        <v/>
      </c>
      <c r="Q110" s="47" t="str">
        <f t="shared" si="26"/>
        <v/>
      </c>
      <c r="R110" s="47" t="str">
        <f t="shared" si="27"/>
        <v/>
      </c>
      <c r="S110" s="47" t="e">
        <f t="shared" si="28"/>
        <v>#N/A</v>
      </c>
      <c r="T110" s="47" t="str">
        <f t="shared" si="29"/>
        <v/>
      </c>
      <c r="U110" s="47" t="str">
        <f t="shared" si="30"/>
        <v/>
      </c>
      <c r="V110" s="47" t="e">
        <f t="shared" si="31"/>
        <v>#N/A</v>
      </c>
      <c r="W110" s="47" t="e">
        <f t="shared" si="32"/>
        <v>#N/A</v>
      </c>
      <c r="X110" s="47" t="e">
        <f t="shared" si="33"/>
        <v>#N/A</v>
      </c>
      <c r="Y110" s="47" t="str">
        <f t="shared" si="34"/>
        <v/>
      </c>
      <c r="Z110" s="47" t="e">
        <f t="shared" si="35"/>
        <v>#N/A</v>
      </c>
      <c r="AA110" s="47" t="e">
        <f t="shared" si="36"/>
        <v>#VALUE!</v>
      </c>
      <c r="AB110" s="47" t="e">
        <f t="shared" si="37"/>
        <v>#N/A</v>
      </c>
      <c r="AC110" s="47" t="str">
        <f t="shared" si="38"/>
        <v/>
      </c>
      <c r="AD110" s="47" t="str">
        <f t="shared" si="39"/>
        <v/>
      </c>
      <c r="AE110" s="47" t="str">
        <f t="shared" si="40"/>
        <v/>
      </c>
      <c r="AF110" s="47" t="str">
        <f t="shared" si="41"/>
        <v/>
      </c>
      <c r="AG110" s="47" t="str">
        <f t="shared" si="42"/>
        <v/>
      </c>
      <c r="AH110" s="47" t="str">
        <f t="shared" si="43"/>
        <v/>
      </c>
      <c r="AI110" s="47" t="e">
        <f>IF('Grid template'!$B$61=FALSE,NA(),IF(OR(ISNUMBER(AC110)=FALSE,ISNUMBER(AD110)=FALSE),NA(),$AW$3*AC110+AD110))</f>
        <v>#N/A</v>
      </c>
      <c r="AJ110" s="47" t="e">
        <f>IF('Grid template'!$B$61=FALSE,NA(),IF(OR(ISNUMBER(AC110)=FALSE,ISNUMBER(AD110)=FALSE),NA(),$AW$2*AC110))</f>
        <v>#N/A</v>
      </c>
      <c r="AK110" s="47" t="e">
        <f>IF('Grid template'!$B$61=FALSE,NA(),IF(OR(ISNUMBER(AF110)=FALSE,ISNUMBER(AG110)=FALSE),NA(),$AW$3*AF110+AG110+1+'Grid template'!$B$17))</f>
        <v>#N/A</v>
      </c>
      <c r="AL110" s="47" t="e">
        <f>IF('Grid template'!$B$61=FALSE,NA(),IF(OR(ISNUMBER(AF110)=FALSE,ISNUMBER(AG110)=FALSE),NA(),$AW$2*AF110))</f>
        <v>#N/A</v>
      </c>
      <c r="AM110" s="47" t="e">
        <f>IF('Grid template'!$B$61=FALSE,NA(),(IF(OR(ISNUMBER(AJ110)=FALSE,ISNUMBER(AI110)=FALSE),NA(),AJ110-$AW$4*AI110)))</f>
        <v>#N/A</v>
      </c>
      <c r="AN110" s="47" t="e">
        <f>IF('Grid template'!$B$61=FALSE,NA(),(IF(OR(ISNUMBER(AK110)=FALSE,ISNUMBER(AL110)=FALSE),NA(),AL110+$AW$4*AK110)))</f>
        <v>#N/A</v>
      </c>
      <c r="AO110" s="47" t="e">
        <f>IF('Grid template'!$B$61=FALSE,NA(),IF(OR(ISNUMBER(AM110)=FALSE,ISNUMBER(AN110)=FALSE),NA(),(AN110-AM110)/(2*$AW$4)))</f>
        <v>#N/A</v>
      </c>
      <c r="AP110" s="47" t="e">
        <f>IF('Grid template'!$B$61=FALSE,NA(),IF(OR(ISNUMBER(AM110)=FALSE,ISNUMBER(AO110)=FALSE),NA(),AO110*$AW$4+AM110))</f>
        <v>#N/A</v>
      </c>
      <c r="AQ110" s="160"/>
      <c r="AR110" s="160"/>
      <c r="AS110" s="162"/>
      <c r="AT110" s="48"/>
    </row>
    <row r="111" spans="2:46" ht="13.95" customHeight="1" x14ac:dyDescent="0.3">
      <c r="B111" s="62"/>
      <c r="C111" s="36"/>
      <c r="D111" s="183"/>
      <c r="E111" s="183"/>
      <c r="F111" s="183"/>
      <c r="G111" s="183"/>
      <c r="H111" s="183"/>
      <c r="I111" s="183"/>
      <c r="J111" s="183"/>
      <c r="K111" s="183"/>
      <c r="L111" s="183"/>
      <c r="M111" s="168"/>
      <c r="N111" s="46"/>
      <c r="O111" s="47" t="str">
        <f t="shared" si="24"/>
        <v/>
      </c>
      <c r="P111" s="47" t="str">
        <f t="shared" si="25"/>
        <v/>
      </c>
      <c r="Q111" s="47" t="str">
        <f t="shared" si="26"/>
        <v/>
      </c>
      <c r="R111" s="47" t="str">
        <f t="shared" si="27"/>
        <v/>
      </c>
      <c r="S111" s="47" t="e">
        <f t="shared" si="28"/>
        <v>#N/A</v>
      </c>
      <c r="T111" s="47" t="str">
        <f t="shared" si="29"/>
        <v/>
      </c>
      <c r="U111" s="47" t="str">
        <f t="shared" si="30"/>
        <v/>
      </c>
      <c r="V111" s="47" t="e">
        <f t="shared" si="31"/>
        <v>#N/A</v>
      </c>
      <c r="W111" s="47" t="e">
        <f t="shared" si="32"/>
        <v>#N/A</v>
      </c>
      <c r="X111" s="47" t="e">
        <f t="shared" si="33"/>
        <v>#N/A</v>
      </c>
      <c r="Y111" s="47" t="str">
        <f t="shared" si="34"/>
        <v/>
      </c>
      <c r="Z111" s="47" t="e">
        <f t="shared" si="35"/>
        <v>#N/A</v>
      </c>
      <c r="AA111" s="47" t="e">
        <f t="shared" si="36"/>
        <v>#VALUE!</v>
      </c>
      <c r="AB111" s="47" t="e">
        <f t="shared" si="37"/>
        <v>#N/A</v>
      </c>
      <c r="AC111" s="47" t="str">
        <f t="shared" si="38"/>
        <v/>
      </c>
      <c r="AD111" s="47" t="str">
        <f t="shared" si="39"/>
        <v/>
      </c>
      <c r="AE111" s="47" t="str">
        <f t="shared" si="40"/>
        <v/>
      </c>
      <c r="AF111" s="47" t="str">
        <f t="shared" si="41"/>
        <v/>
      </c>
      <c r="AG111" s="47" t="str">
        <f t="shared" si="42"/>
        <v/>
      </c>
      <c r="AH111" s="47" t="str">
        <f t="shared" si="43"/>
        <v/>
      </c>
      <c r="AI111" s="47" t="e">
        <f>IF('Grid template'!$B$61=FALSE,NA(),IF(OR(ISNUMBER(AC111)=FALSE,ISNUMBER(AD111)=FALSE),NA(),$AW$3*AC111+AD111))</f>
        <v>#N/A</v>
      </c>
      <c r="AJ111" s="47" t="e">
        <f>IF('Grid template'!$B$61=FALSE,NA(),IF(OR(ISNUMBER(AC111)=FALSE,ISNUMBER(AD111)=FALSE),NA(),$AW$2*AC111))</f>
        <v>#N/A</v>
      </c>
      <c r="AK111" s="47" t="e">
        <f>IF('Grid template'!$B$61=FALSE,NA(),IF(OR(ISNUMBER(AF111)=FALSE,ISNUMBER(AG111)=FALSE),NA(),$AW$3*AF111+AG111+1+'Grid template'!$B$17))</f>
        <v>#N/A</v>
      </c>
      <c r="AL111" s="47" t="e">
        <f>IF('Grid template'!$B$61=FALSE,NA(),IF(OR(ISNUMBER(AF111)=FALSE,ISNUMBER(AG111)=FALSE),NA(),$AW$2*AF111))</f>
        <v>#N/A</v>
      </c>
      <c r="AM111" s="47" t="e">
        <f>IF('Grid template'!$B$61=FALSE,NA(),(IF(OR(ISNUMBER(AJ111)=FALSE,ISNUMBER(AI111)=FALSE),NA(),AJ111-$AW$4*AI111)))</f>
        <v>#N/A</v>
      </c>
      <c r="AN111" s="47" t="e">
        <f>IF('Grid template'!$B$61=FALSE,NA(),(IF(OR(ISNUMBER(AK111)=FALSE,ISNUMBER(AL111)=FALSE),NA(),AL111+$AW$4*AK111)))</f>
        <v>#N/A</v>
      </c>
      <c r="AO111" s="47" t="e">
        <f>IF('Grid template'!$B$61=FALSE,NA(),IF(OR(ISNUMBER(AM111)=FALSE,ISNUMBER(AN111)=FALSE),NA(),(AN111-AM111)/(2*$AW$4)))</f>
        <v>#N/A</v>
      </c>
      <c r="AP111" s="47" t="e">
        <f>IF('Grid template'!$B$61=FALSE,NA(),IF(OR(ISNUMBER(AM111)=FALSE,ISNUMBER(AO111)=FALSE),NA(),AO111*$AW$4+AM111))</f>
        <v>#N/A</v>
      </c>
      <c r="AQ111" s="160"/>
      <c r="AR111" s="160"/>
      <c r="AS111" s="162"/>
      <c r="AT111" s="48"/>
    </row>
    <row r="112" spans="2:46" ht="13.95" customHeight="1" x14ac:dyDescent="0.3">
      <c r="B112" s="62"/>
      <c r="C112" s="36"/>
      <c r="D112" s="183"/>
      <c r="E112" s="183"/>
      <c r="F112" s="183"/>
      <c r="G112" s="183"/>
      <c r="H112" s="183"/>
      <c r="I112" s="183"/>
      <c r="J112" s="183"/>
      <c r="K112" s="183"/>
      <c r="L112" s="183"/>
      <c r="M112" s="168"/>
      <c r="N112" s="46"/>
      <c r="O112" s="47" t="str">
        <f t="shared" si="24"/>
        <v/>
      </c>
      <c r="P112" s="47" t="str">
        <f t="shared" si="25"/>
        <v/>
      </c>
      <c r="Q112" s="47" t="str">
        <f t="shared" si="26"/>
        <v/>
      </c>
      <c r="R112" s="47" t="str">
        <f t="shared" si="27"/>
        <v/>
      </c>
      <c r="S112" s="47" t="e">
        <f t="shared" si="28"/>
        <v>#N/A</v>
      </c>
      <c r="T112" s="47" t="str">
        <f t="shared" si="29"/>
        <v/>
      </c>
      <c r="U112" s="47" t="str">
        <f t="shared" si="30"/>
        <v/>
      </c>
      <c r="V112" s="47" t="e">
        <f t="shared" si="31"/>
        <v>#N/A</v>
      </c>
      <c r="W112" s="47" t="e">
        <f t="shared" si="32"/>
        <v>#N/A</v>
      </c>
      <c r="X112" s="47" t="e">
        <f t="shared" si="33"/>
        <v>#N/A</v>
      </c>
      <c r="Y112" s="47" t="str">
        <f t="shared" si="34"/>
        <v/>
      </c>
      <c r="Z112" s="47" t="e">
        <f t="shared" si="35"/>
        <v>#N/A</v>
      </c>
      <c r="AA112" s="47" t="e">
        <f t="shared" si="36"/>
        <v>#VALUE!</v>
      </c>
      <c r="AB112" s="47" t="e">
        <f t="shared" si="37"/>
        <v>#N/A</v>
      </c>
      <c r="AC112" s="47" t="str">
        <f t="shared" si="38"/>
        <v/>
      </c>
      <c r="AD112" s="47" t="str">
        <f t="shared" si="39"/>
        <v/>
      </c>
      <c r="AE112" s="47" t="str">
        <f t="shared" si="40"/>
        <v/>
      </c>
      <c r="AF112" s="47" t="str">
        <f t="shared" si="41"/>
        <v/>
      </c>
      <c r="AG112" s="47" t="str">
        <f t="shared" si="42"/>
        <v/>
      </c>
      <c r="AH112" s="47" t="str">
        <f t="shared" si="43"/>
        <v/>
      </c>
      <c r="AI112" s="47" t="e">
        <f>IF('Grid template'!$B$61=FALSE,NA(),IF(OR(ISNUMBER(AC112)=FALSE,ISNUMBER(AD112)=FALSE),NA(),$AW$3*AC112+AD112))</f>
        <v>#N/A</v>
      </c>
      <c r="AJ112" s="47" t="e">
        <f>IF('Grid template'!$B$61=FALSE,NA(),IF(OR(ISNUMBER(AC112)=FALSE,ISNUMBER(AD112)=FALSE),NA(),$AW$2*AC112))</f>
        <v>#N/A</v>
      </c>
      <c r="AK112" s="47" t="e">
        <f>IF('Grid template'!$B$61=FALSE,NA(),IF(OR(ISNUMBER(AF112)=FALSE,ISNUMBER(AG112)=FALSE),NA(),$AW$3*AF112+AG112+1+'Grid template'!$B$17))</f>
        <v>#N/A</v>
      </c>
      <c r="AL112" s="47" t="e">
        <f>IF('Grid template'!$B$61=FALSE,NA(),IF(OR(ISNUMBER(AF112)=FALSE,ISNUMBER(AG112)=FALSE),NA(),$AW$2*AF112))</f>
        <v>#N/A</v>
      </c>
      <c r="AM112" s="47" t="e">
        <f>IF('Grid template'!$B$61=FALSE,NA(),(IF(OR(ISNUMBER(AJ112)=FALSE,ISNUMBER(AI112)=FALSE),NA(),AJ112-$AW$4*AI112)))</f>
        <v>#N/A</v>
      </c>
      <c r="AN112" s="47" t="e">
        <f>IF('Grid template'!$B$61=FALSE,NA(),(IF(OR(ISNUMBER(AK112)=FALSE,ISNUMBER(AL112)=FALSE),NA(),AL112+$AW$4*AK112)))</f>
        <v>#N/A</v>
      </c>
      <c r="AO112" s="47" t="e">
        <f>IF('Grid template'!$B$61=FALSE,NA(),IF(OR(ISNUMBER(AM112)=FALSE,ISNUMBER(AN112)=FALSE),NA(),(AN112-AM112)/(2*$AW$4)))</f>
        <v>#N/A</v>
      </c>
      <c r="AP112" s="47" t="e">
        <f>IF('Grid template'!$B$61=FALSE,NA(),IF(OR(ISNUMBER(AM112)=FALSE,ISNUMBER(AO112)=FALSE),NA(),AO112*$AW$4+AM112))</f>
        <v>#N/A</v>
      </c>
      <c r="AQ112" s="160"/>
      <c r="AR112" s="160"/>
      <c r="AS112" s="162"/>
      <c r="AT112" s="48"/>
    </row>
    <row r="113" spans="2:46" ht="13.95" customHeight="1" x14ac:dyDescent="0.3">
      <c r="B113" s="62"/>
      <c r="C113" s="36"/>
      <c r="D113" s="183"/>
      <c r="E113" s="183"/>
      <c r="F113" s="183"/>
      <c r="G113" s="183"/>
      <c r="H113" s="183"/>
      <c r="I113" s="183"/>
      <c r="J113" s="183"/>
      <c r="K113" s="183"/>
      <c r="L113" s="183"/>
      <c r="M113" s="168"/>
      <c r="N113" s="46"/>
      <c r="O113" s="47" t="str">
        <f t="shared" si="24"/>
        <v/>
      </c>
      <c r="P113" s="47" t="str">
        <f t="shared" si="25"/>
        <v/>
      </c>
      <c r="Q113" s="47" t="str">
        <f t="shared" si="26"/>
        <v/>
      </c>
      <c r="R113" s="47" t="str">
        <f t="shared" si="27"/>
        <v/>
      </c>
      <c r="S113" s="47" t="e">
        <f t="shared" si="28"/>
        <v>#N/A</v>
      </c>
      <c r="T113" s="47" t="str">
        <f t="shared" si="29"/>
        <v/>
      </c>
      <c r="U113" s="47" t="str">
        <f t="shared" si="30"/>
        <v/>
      </c>
      <c r="V113" s="47" t="e">
        <f t="shared" si="31"/>
        <v>#N/A</v>
      </c>
      <c r="W113" s="47" t="e">
        <f t="shared" si="32"/>
        <v>#N/A</v>
      </c>
      <c r="X113" s="47" t="e">
        <f t="shared" si="33"/>
        <v>#N/A</v>
      </c>
      <c r="Y113" s="47" t="str">
        <f t="shared" si="34"/>
        <v/>
      </c>
      <c r="Z113" s="47" t="e">
        <f t="shared" si="35"/>
        <v>#N/A</v>
      </c>
      <c r="AA113" s="47" t="e">
        <f t="shared" si="36"/>
        <v>#VALUE!</v>
      </c>
      <c r="AB113" s="47" t="e">
        <f t="shared" si="37"/>
        <v>#N/A</v>
      </c>
      <c r="AC113" s="47" t="str">
        <f t="shared" si="38"/>
        <v/>
      </c>
      <c r="AD113" s="47" t="str">
        <f t="shared" si="39"/>
        <v/>
      </c>
      <c r="AE113" s="47" t="str">
        <f t="shared" si="40"/>
        <v/>
      </c>
      <c r="AF113" s="47" t="str">
        <f t="shared" si="41"/>
        <v/>
      </c>
      <c r="AG113" s="47" t="str">
        <f t="shared" si="42"/>
        <v/>
      </c>
      <c r="AH113" s="47" t="str">
        <f t="shared" si="43"/>
        <v/>
      </c>
      <c r="AI113" s="47" t="e">
        <f>IF('Grid template'!$B$61=FALSE,NA(),IF(OR(ISNUMBER(AC113)=FALSE,ISNUMBER(AD113)=FALSE),NA(),$AW$3*AC113+AD113))</f>
        <v>#N/A</v>
      </c>
      <c r="AJ113" s="47" t="e">
        <f>IF('Grid template'!$B$61=FALSE,NA(),IF(OR(ISNUMBER(AC113)=FALSE,ISNUMBER(AD113)=FALSE),NA(),$AW$2*AC113))</f>
        <v>#N/A</v>
      </c>
      <c r="AK113" s="47" t="e">
        <f>IF('Grid template'!$B$61=FALSE,NA(),IF(OR(ISNUMBER(AF113)=FALSE,ISNUMBER(AG113)=FALSE),NA(),$AW$3*AF113+AG113+1+'Grid template'!$B$17))</f>
        <v>#N/A</v>
      </c>
      <c r="AL113" s="47" t="e">
        <f>IF('Grid template'!$B$61=FALSE,NA(),IF(OR(ISNUMBER(AF113)=FALSE,ISNUMBER(AG113)=FALSE),NA(),$AW$2*AF113))</f>
        <v>#N/A</v>
      </c>
      <c r="AM113" s="47" t="e">
        <f>IF('Grid template'!$B$61=FALSE,NA(),(IF(OR(ISNUMBER(AJ113)=FALSE,ISNUMBER(AI113)=FALSE),NA(),AJ113-$AW$4*AI113)))</f>
        <v>#N/A</v>
      </c>
      <c r="AN113" s="47" t="e">
        <f>IF('Grid template'!$B$61=FALSE,NA(),(IF(OR(ISNUMBER(AK113)=FALSE,ISNUMBER(AL113)=FALSE),NA(),AL113+$AW$4*AK113)))</f>
        <v>#N/A</v>
      </c>
      <c r="AO113" s="47" t="e">
        <f>IF('Grid template'!$B$61=FALSE,NA(),IF(OR(ISNUMBER(AM113)=FALSE,ISNUMBER(AN113)=FALSE),NA(),(AN113-AM113)/(2*$AW$4)))</f>
        <v>#N/A</v>
      </c>
      <c r="AP113" s="47" t="e">
        <f>IF('Grid template'!$B$61=FALSE,NA(),IF(OR(ISNUMBER(AM113)=FALSE,ISNUMBER(AO113)=FALSE),NA(),AO113*$AW$4+AM113))</f>
        <v>#N/A</v>
      </c>
      <c r="AQ113" s="160"/>
      <c r="AR113" s="160"/>
      <c r="AS113" s="162"/>
      <c r="AT113" s="48"/>
    </row>
    <row r="114" spans="2:46" ht="13.95" customHeight="1" x14ac:dyDescent="0.3">
      <c r="B114" s="62"/>
      <c r="C114" s="36"/>
      <c r="D114" s="183"/>
      <c r="E114" s="183"/>
      <c r="F114" s="183"/>
      <c r="G114" s="183"/>
      <c r="H114" s="183"/>
      <c r="I114" s="183"/>
      <c r="J114" s="183"/>
      <c r="K114" s="183"/>
      <c r="L114" s="183"/>
      <c r="M114" s="168"/>
      <c r="N114" s="46"/>
      <c r="O114" s="47" t="str">
        <f t="shared" si="24"/>
        <v/>
      </c>
      <c r="P114" s="47" t="str">
        <f t="shared" si="25"/>
        <v/>
      </c>
      <c r="Q114" s="47" t="str">
        <f t="shared" si="26"/>
        <v/>
      </c>
      <c r="R114" s="47" t="str">
        <f t="shared" si="27"/>
        <v/>
      </c>
      <c r="S114" s="47" t="e">
        <f t="shared" si="28"/>
        <v>#N/A</v>
      </c>
      <c r="T114" s="47" t="str">
        <f t="shared" si="29"/>
        <v/>
      </c>
      <c r="U114" s="47" t="str">
        <f t="shared" si="30"/>
        <v/>
      </c>
      <c r="V114" s="47" t="e">
        <f t="shared" si="31"/>
        <v>#N/A</v>
      </c>
      <c r="W114" s="47" t="e">
        <f t="shared" si="32"/>
        <v>#N/A</v>
      </c>
      <c r="X114" s="47" t="e">
        <f t="shared" si="33"/>
        <v>#N/A</v>
      </c>
      <c r="Y114" s="47" t="str">
        <f t="shared" si="34"/>
        <v/>
      </c>
      <c r="Z114" s="47" t="e">
        <f t="shared" si="35"/>
        <v>#N/A</v>
      </c>
      <c r="AA114" s="47" t="e">
        <f t="shared" si="36"/>
        <v>#VALUE!</v>
      </c>
      <c r="AB114" s="47" t="e">
        <f t="shared" si="37"/>
        <v>#N/A</v>
      </c>
      <c r="AC114" s="47" t="str">
        <f t="shared" si="38"/>
        <v/>
      </c>
      <c r="AD114" s="47" t="str">
        <f t="shared" si="39"/>
        <v/>
      </c>
      <c r="AE114" s="47" t="str">
        <f t="shared" si="40"/>
        <v/>
      </c>
      <c r="AF114" s="47" t="str">
        <f t="shared" si="41"/>
        <v/>
      </c>
      <c r="AG114" s="47" t="str">
        <f t="shared" si="42"/>
        <v/>
      </c>
      <c r="AH114" s="47" t="str">
        <f t="shared" si="43"/>
        <v/>
      </c>
      <c r="AI114" s="47" t="e">
        <f>IF('Grid template'!$B$61=FALSE,NA(),IF(OR(ISNUMBER(AC114)=FALSE,ISNUMBER(AD114)=FALSE),NA(),$AW$3*AC114+AD114))</f>
        <v>#N/A</v>
      </c>
      <c r="AJ114" s="47" t="e">
        <f>IF('Grid template'!$B$61=FALSE,NA(),IF(OR(ISNUMBER(AC114)=FALSE,ISNUMBER(AD114)=FALSE),NA(),$AW$2*AC114))</f>
        <v>#N/A</v>
      </c>
      <c r="AK114" s="47" t="e">
        <f>IF('Grid template'!$B$61=FALSE,NA(),IF(OR(ISNUMBER(AF114)=FALSE,ISNUMBER(AG114)=FALSE),NA(),$AW$3*AF114+AG114+1+'Grid template'!$B$17))</f>
        <v>#N/A</v>
      </c>
      <c r="AL114" s="47" t="e">
        <f>IF('Grid template'!$B$61=FALSE,NA(),IF(OR(ISNUMBER(AF114)=FALSE,ISNUMBER(AG114)=FALSE),NA(),$AW$2*AF114))</f>
        <v>#N/A</v>
      </c>
      <c r="AM114" s="47" t="e">
        <f>IF('Grid template'!$B$61=FALSE,NA(),(IF(OR(ISNUMBER(AJ114)=FALSE,ISNUMBER(AI114)=FALSE),NA(),AJ114-$AW$4*AI114)))</f>
        <v>#N/A</v>
      </c>
      <c r="AN114" s="47" t="e">
        <f>IF('Grid template'!$B$61=FALSE,NA(),(IF(OR(ISNUMBER(AK114)=FALSE,ISNUMBER(AL114)=FALSE),NA(),AL114+$AW$4*AK114)))</f>
        <v>#N/A</v>
      </c>
      <c r="AO114" s="47" t="e">
        <f>IF('Grid template'!$B$61=FALSE,NA(),IF(OR(ISNUMBER(AM114)=FALSE,ISNUMBER(AN114)=FALSE),NA(),(AN114-AM114)/(2*$AW$4)))</f>
        <v>#N/A</v>
      </c>
      <c r="AP114" s="47" t="e">
        <f>IF('Grid template'!$B$61=FALSE,NA(),IF(OR(ISNUMBER(AM114)=FALSE,ISNUMBER(AO114)=FALSE),NA(),AO114*$AW$4+AM114))</f>
        <v>#N/A</v>
      </c>
      <c r="AQ114" s="160"/>
      <c r="AR114" s="160"/>
      <c r="AS114" s="162"/>
      <c r="AT114" s="48"/>
    </row>
    <row r="115" spans="2:46" ht="13.95" customHeight="1" x14ac:dyDescent="0.3">
      <c r="B115" s="62"/>
      <c r="C115" s="36"/>
      <c r="D115" s="183"/>
      <c r="E115" s="183"/>
      <c r="F115" s="183"/>
      <c r="G115" s="183"/>
      <c r="H115" s="183"/>
      <c r="I115" s="183"/>
      <c r="J115" s="183"/>
      <c r="K115" s="183"/>
      <c r="L115" s="183"/>
      <c r="M115" s="168"/>
      <c r="N115" s="46"/>
      <c r="O115" s="47" t="str">
        <f t="shared" si="24"/>
        <v/>
      </c>
      <c r="P115" s="47" t="str">
        <f t="shared" si="25"/>
        <v/>
      </c>
      <c r="Q115" s="47" t="str">
        <f t="shared" si="26"/>
        <v/>
      </c>
      <c r="R115" s="47" t="str">
        <f t="shared" si="27"/>
        <v/>
      </c>
      <c r="S115" s="47" t="e">
        <f t="shared" si="28"/>
        <v>#N/A</v>
      </c>
      <c r="T115" s="47" t="str">
        <f t="shared" si="29"/>
        <v/>
      </c>
      <c r="U115" s="47" t="str">
        <f t="shared" si="30"/>
        <v/>
      </c>
      <c r="V115" s="47" t="e">
        <f t="shared" si="31"/>
        <v>#N/A</v>
      </c>
      <c r="W115" s="47" t="e">
        <f t="shared" si="32"/>
        <v>#N/A</v>
      </c>
      <c r="X115" s="47" t="e">
        <f t="shared" si="33"/>
        <v>#N/A</v>
      </c>
      <c r="Y115" s="47" t="str">
        <f t="shared" si="34"/>
        <v/>
      </c>
      <c r="Z115" s="47" t="e">
        <f t="shared" si="35"/>
        <v>#N/A</v>
      </c>
      <c r="AA115" s="47" t="e">
        <f t="shared" si="36"/>
        <v>#VALUE!</v>
      </c>
      <c r="AB115" s="47" t="e">
        <f t="shared" si="37"/>
        <v>#N/A</v>
      </c>
      <c r="AC115" s="47" t="str">
        <f t="shared" si="38"/>
        <v/>
      </c>
      <c r="AD115" s="47" t="str">
        <f t="shared" si="39"/>
        <v/>
      </c>
      <c r="AE115" s="47" t="str">
        <f t="shared" si="40"/>
        <v/>
      </c>
      <c r="AF115" s="47" t="str">
        <f t="shared" si="41"/>
        <v/>
      </c>
      <c r="AG115" s="47" t="str">
        <f t="shared" si="42"/>
        <v/>
      </c>
      <c r="AH115" s="47" t="str">
        <f t="shared" si="43"/>
        <v/>
      </c>
      <c r="AI115" s="47" t="e">
        <f>IF('Grid template'!$B$61=FALSE,NA(),IF(OR(ISNUMBER(AC115)=FALSE,ISNUMBER(AD115)=FALSE),NA(),$AW$3*AC115+AD115))</f>
        <v>#N/A</v>
      </c>
      <c r="AJ115" s="47" t="e">
        <f>IF('Grid template'!$B$61=FALSE,NA(),IF(OR(ISNUMBER(AC115)=FALSE,ISNUMBER(AD115)=FALSE),NA(),$AW$2*AC115))</f>
        <v>#N/A</v>
      </c>
      <c r="AK115" s="47" t="e">
        <f>IF('Grid template'!$B$61=FALSE,NA(),IF(OR(ISNUMBER(AF115)=FALSE,ISNUMBER(AG115)=FALSE),NA(),$AW$3*AF115+AG115+1+'Grid template'!$B$17))</f>
        <v>#N/A</v>
      </c>
      <c r="AL115" s="47" t="e">
        <f>IF('Grid template'!$B$61=FALSE,NA(),IF(OR(ISNUMBER(AF115)=FALSE,ISNUMBER(AG115)=FALSE),NA(),$AW$2*AF115))</f>
        <v>#N/A</v>
      </c>
      <c r="AM115" s="47" t="e">
        <f>IF('Grid template'!$B$61=FALSE,NA(),(IF(OR(ISNUMBER(AJ115)=FALSE,ISNUMBER(AI115)=FALSE),NA(),AJ115-$AW$4*AI115)))</f>
        <v>#N/A</v>
      </c>
      <c r="AN115" s="47" t="e">
        <f>IF('Grid template'!$B$61=FALSE,NA(),(IF(OR(ISNUMBER(AK115)=FALSE,ISNUMBER(AL115)=FALSE),NA(),AL115+$AW$4*AK115)))</f>
        <v>#N/A</v>
      </c>
      <c r="AO115" s="47" t="e">
        <f>IF('Grid template'!$B$61=FALSE,NA(),IF(OR(ISNUMBER(AM115)=FALSE,ISNUMBER(AN115)=FALSE),NA(),(AN115-AM115)/(2*$AW$4)))</f>
        <v>#N/A</v>
      </c>
      <c r="AP115" s="47" t="e">
        <f>IF('Grid template'!$B$61=FALSE,NA(),IF(OR(ISNUMBER(AM115)=FALSE,ISNUMBER(AO115)=FALSE),NA(),AO115*$AW$4+AM115))</f>
        <v>#N/A</v>
      </c>
      <c r="AQ115" s="160"/>
      <c r="AR115" s="160"/>
      <c r="AS115" s="162"/>
      <c r="AT115" s="48"/>
    </row>
    <row r="116" spans="2:46" ht="13.95" customHeight="1" x14ac:dyDescent="0.3">
      <c r="B116" s="62"/>
      <c r="C116" s="36"/>
      <c r="D116" s="183"/>
      <c r="E116" s="183"/>
      <c r="F116" s="183"/>
      <c r="G116" s="183"/>
      <c r="H116" s="183"/>
      <c r="I116" s="183"/>
      <c r="J116" s="183"/>
      <c r="K116" s="183"/>
      <c r="L116" s="183"/>
      <c r="M116" s="168"/>
      <c r="N116" s="46"/>
      <c r="O116" s="47" t="str">
        <f t="shared" si="24"/>
        <v/>
      </c>
      <c r="P116" s="47" t="str">
        <f t="shared" si="25"/>
        <v/>
      </c>
      <c r="Q116" s="47" t="str">
        <f t="shared" si="26"/>
        <v/>
      </c>
      <c r="R116" s="47" t="str">
        <f t="shared" si="27"/>
        <v/>
      </c>
      <c r="S116" s="47" t="e">
        <f t="shared" si="28"/>
        <v>#N/A</v>
      </c>
      <c r="T116" s="47" t="str">
        <f t="shared" si="29"/>
        <v/>
      </c>
      <c r="U116" s="47" t="str">
        <f t="shared" si="30"/>
        <v/>
      </c>
      <c r="V116" s="47" t="e">
        <f t="shared" si="31"/>
        <v>#N/A</v>
      </c>
      <c r="W116" s="47" t="e">
        <f t="shared" si="32"/>
        <v>#N/A</v>
      </c>
      <c r="X116" s="47" t="e">
        <f t="shared" si="33"/>
        <v>#N/A</v>
      </c>
      <c r="Y116" s="47" t="str">
        <f t="shared" si="34"/>
        <v/>
      </c>
      <c r="Z116" s="47" t="e">
        <f t="shared" si="35"/>
        <v>#N/A</v>
      </c>
      <c r="AA116" s="47" t="e">
        <f t="shared" si="36"/>
        <v>#VALUE!</v>
      </c>
      <c r="AB116" s="47" t="e">
        <f t="shared" si="37"/>
        <v>#N/A</v>
      </c>
      <c r="AC116" s="47" t="str">
        <f t="shared" si="38"/>
        <v/>
      </c>
      <c r="AD116" s="47" t="str">
        <f t="shared" si="39"/>
        <v/>
      </c>
      <c r="AE116" s="47" t="str">
        <f t="shared" si="40"/>
        <v/>
      </c>
      <c r="AF116" s="47" t="str">
        <f t="shared" si="41"/>
        <v/>
      </c>
      <c r="AG116" s="47" t="str">
        <f t="shared" si="42"/>
        <v/>
      </c>
      <c r="AH116" s="47" t="str">
        <f t="shared" si="43"/>
        <v/>
      </c>
      <c r="AI116" s="47" t="e">
        <f>IF('Grid template'!$B$61=FALSE,NA(),IF(OR(ISNUMBER(AC116)=FALSE,ISNUMBER(AD116)=FALSE),NA(),$AW$3*AC116+AD116))</f>
        <v>#N/A</v>
      </c>
      <c r="AJ116" s="47" t="e">
        <f>IF('Grid template'!$B$61=FALSE,NA(),IF(OR(ISNUMBER(AC116)=FALSE,ISNUMBER(AD116)=FALSE),NA(),$AW$2*AC116))</f>
        <v>#N/A</v>
      </c>
      <c r="AK116" s="47" t="e">
        <f>IF('Grid template'!$B$61=FALSE,NA(),IF(OR(ISNUMBER(AF116)=FALSE,ISNUMBER(AG116)=FALSE),NA(),$AW$3*AF116+AG116+1+'Grid template'!$B$17))</f>
        <v>#N/A</v>
      </c>
      <c r="AL116" s="47" t="e">
        <f>IF('Grid template'!$B$61=FALSE,NA(),IF(OR(ISNUMBER(AF116)=FALSE,ISNUMBER(AG116)=FALSE),NA(),$AW$2*AF116))</f>
        <v>#N/A</v>
      </c>
      <c r="AM116" s="47" t="e">
        <f>IF('Grid template'!$B$61=FALSE,NA(),(IF(OR(ISNUMBER(AJ116)=FALSE,ISNUMBER(AI116)=FALSE),NA(),AJ116-$AW$4*AI116)))</f>
        <v>#N/A</v>
      </c>
      <c r="AN116" s="47" t="e">
        <f>IF('Grid template'!$B$61=FALSE,NA(),(IF(OR(ISNUMBER(AK116)=FALSE,ISNUMBER(AL116)=FALSE),NA(),AL116+$AW$4*AK116)))</f>
        <v>#N/A</v>
      </c>
      <c r="AO116" s="47" t="e">
        <f>IF('Grid template'!$B$61=FALSE,NA(),IF(OR(ISNUMBER(AM116)=FALSE,ISNUMBER(AN116)=FALSE),NA(),(AN116-AM116)/(2*$AW$4)))</f>
        <v>#N/A</v>
      </c>
      <c r="AP116" s="47" t="e">
        <f>IF('Grid template'!$B$61=FALSE,NA(),IF(OR(ISNUMBER(AM116)=FALSE,ISNUMBER(AO116)=FALSE),NA(),AO116*$AW$4+AM116))</f>
        <v>#N/A</v>
      </c>
      <c r="AQ116" s="160"/>
      <c r="AR116" s="160"/>
      <c r="AS116" s="162"/>
      <c r="AT116" s="48"/>
    </row>
    <row r="117" spans="2:46" ht="13.95" customHeight="1" x14ac:dyDescent="0.3">
      <c r="B117" s="62"/>
      <c r="C117" s="36"/>
      <c r="D117" s="183"/>
      <c r="E117" s="183"/>
      <c r="F117" s="183"/>
      <c r="G117" s="183"/>
      <c r="H117" s="183"/>
      <c r="I117" s="183"/>
      <c r="J117" s="183"/>
      <c r="K117" s="183"/>
      <c r="L117" s="183"/>
      <c r="M117" s="168"/>
      <c r="N117" s="46"/>
      <c r="O117" s="47" t="str">
        <f t="shared" si="24"/>
        <v/>
      </c>
      <c r="P117" s="47" t="str">
        <f t="shared" si="25"/>
        <v/>
      </c>
      <c r="Q117" s="47" t="str">
        <f t="shared" si="26"/>
        <v/>
      </c>
      <c r="R117" s="47" t="str">
        <f t="shared" si="27"/>
        <v/>
      </c>
      <c r="S117" s="47" t="e">
        <f t="shared" si="28"/>
        <v>#N/A</v>
      </c>
      <c r="T117" s="47" t="str">
        <f t="shared" si="29"/>
        <v/>
      </c>
      <c r="U117" s="47" t="str">
        <f t="shared" si="30"/>
        <v/>
      </c>
      <c r="V117" s="47" t="e">
        <f t="shared" si="31"/>
        <v>#N/A</v>
      </c>
      <c r="W117" s="47" t="e">
        <f t="shared" si="32"/>
        <v>#N/A</v>
      </c>
      <c r="X117" s="47" t="e">
        <f t="shared" si="33"/>
        <v>#N/A</v>
      </c>
      <c r="Y117" s="47" t="str">
        <f t="shared" si="34"/>
        <v/>
      </c>
      <c r="Z117" s="47" t="e">
        <f t="shared" si="35"/>
        <v>#N/A</v>
      </c>
      <c r="AA117" s="47" t="e">
        <f t="shared" si="36"/>
        <v>#VALUE!</v>
      </c>
      <c r="AB117" s="47" t="e">
        <f t="shared" si="37"/>
        <v>#N/A</v>
      </c>
      <c r="AC117" s="47" t="str">
        <f t="shared" si="38"/>
        <v/>
      </c>
      <c r="AD117" s="47" t="str">
        <f t="shared" si="39"/>
        <v/>
      </c>
      <c r="AE117" s="47" t="str">
        <f t="shared" si="40"/>
        <v/>
      </c>
      <c r="AF117" s="47" t="str">
        <f t="shared" si="41"/>
        <v/>
      </c>
      <c r="AG117" s="47" t="str">
        <f t="shared" si="42"/>
        <v/>
      </c>
      <c r="AH117" s="47" t="str">
        <f t="shared" si="43"/>
        <v/>
      </c>
      <c r="AI117" s="47" t="e">
        <f>IF('Grid template'!$B$61=FALSE,NA(),IF(OR(ISNUMBER(AC117)=FALSE,ISNUMBER(AD117)=FALSE),NA(),$AW$3*AC117+AD117))</f>
        <v>#N/A</v>
      </c>
      <c r="AJ117" s="47" t="e">
        <f>IF('Grid template'!$B$61=FALSE,NA(),IF(OR(ISNUMBER(AC117)=FALSE,ISNUMBER(AD117)=FALSE),NA(),$AW$2*AC117))</f>
        <v>#N/A</v>
      </c>
      <c r="AK117" s="47" t="e">
        <f>IF('Grid template'!$B$61=FALSE,NA(),IF(OR(ISNUMBER(AF117)=FALSE,ISNUMBER(AG117)=FALSE),NA(),$AW$3*AF117+AG117+1+'Grid template'!$B$17))</f>
        <v>#N/A</v>
      </c>
      <c r="AL117" s="47" t="e">
        <f>IF('Grid template'!$B$61=FALSE,NA(),IF(OR(ISNUMBER(AF117)=FALSE,ISNUMBER(AG117)=FALSE),NA(),$AW$2*AF117))</f>
        <v>#N/A</v>
      </c>
      <c r="AM117" s="47" t="e">
        <f>IF('Grid template'!$B$61=FALSE,NA(),(IF(OR(ISNUMBER(AJ117)=FALSE,ISNUMBER(AI117)=FALSE),NA(),AJ117-$AW$4*AI117)))</f>
        <v>#N/A</v>
      </c>
      <c r="AN117" s="47" t="e">
        <f>IF('Grid template'!$B$61=FALSE,NA(),(IF(OR(ISNUMBER(AK117)=FALSE,ISNUMBER(AL117)=FALSE),NA(),AL117+$AW$4*AK117)))</f>
        <v>#N/A</v>
      </c>
      <c r="AO117" s="47" t="e">
        <f>IF('Grid template'!$B$61=FALSE,NA(),IF(OR(ISNUMBER(AM117)=FALSE,ISNUMBER(AN117)=FALSE),NA(),(AN117-AM117)/(2*$AW$4)))</f>
        <v>#N/A</v>
      </c>
      <c r="AP117" s="47" t="e">
        <f>IF('Grid template'!$B$61=FALSE,NA(),IF(OR(ISNUMBER(AM117)=FALSE,ISNUMBER(AO117)=FALSE),NA(),AO117*$AW$4+AM117))</f>
        <v>#N/A</v>
      </c>
      <c r="AQ117" s="160"/>
      <c r="AR117" s="160"/>
      <c r="AS117" s="162"/>
      <c r="AT117" s="48"/>
    </row>
    <row r="118" spans="2:46" ht="13.95" customHeight="1" x14ac:dyDescent="0.3">
      <c r="B118" s="62"/>
      <c r="C118" s="36"/>
      <c r="D118" s="183"/>
      <c r="E118" s="183"/>
      <c r="F118" s="183"/>
      <c r="G118" s="183"/>
      <c r="H118" s="183"/>
      <c r="I118" s="183"/>
      <c r="J118" s="183"/>
      <c r="K118" s="183"/>
      <c r="L118" s="183"/>
      <c r="M118" s="168"/>
      <c r="N118" s="46"/>
      <c r="O118" s="47" t="str">
        <f t="shared" si="24"/>
        <v/>
      </c>
      <c r="P118" s="47" t="str">
        <f t="shared" si="25"/>
        <v/>
      </c>
      <c r="Q118" s="47" t="str">
        <f t="shared" si="26"/>
        <v/>
      </c>
      <c r="R118" s="47" t="str">
        <f t="shared" si="27"/>
        <v/>
      </c>
      <c r="S118" s="47" t="e">
        <f t="shared" si="28"/>
        <v>#N/A</v>
      </c>
      <c r="T118" s="47" t="str">
        <f t="shared" si="29"/>
        <v/>
      </c>
      <c r="U118" s="47" t="str">
        <f t="shared" si="30"/>
        <v/>
      </c>
      <c r="V118" s="47" t="e">
        <f t="shared" si="31"/>
        <v>#N/A</v>
      </c>
      <c r="W118" s="47" t="e">
        <f t="shared" si="32"/>
        <v>#N/A</v>
      </c>
      <c r="X118" s="47" t="e">
        <f t="shared" si="33"/>
        <v>#N/A</v>
      </c>
      <c r="Y118" s="47" t="str">
        <f t="shared" si="34"/>
        <v/>
      </c>
      <c r="Z118" s="47" t="e">
        <f t="shared" si="35"/>
        <v>#N/A</v>
      </c>
      <c r="AA118" s="47" t="e">
        <f t="shared" si="36"/>
        <v>#VALUE!</v>
      </c>
      <c r="AB118" s="47" t="e">
        <f t="shared" si="37"/>
        <v>#N/A</v>
      </c>
      <c r="AC118" s="47" t="str">
        <f t="shared" si="38"/>
        <v/>
      </c>
      <c r="AD118" s="47" t="str">
        <f t="shared" si="39"/>
        <v/>
      </c>
      <c r="AE118" s="47" t="str">
        <f t="shared" si="40"/>
        <v/>
      </c>
      <c r="AF118" s="47" t="str">
        <f t="shared" si="41"/>
        <v/>
      </c>
      <c r="AG118" s="47" t="str">
        <f t="shared" si="42"/>
        <v/>
      </c>
      <c r="AH118" s="47" t="str">
        <f t="shared" si="43"/>
        <v/>
      </c>
      <c r="AI118" s="47" t="e">
        <f>IF('Grid template'!$B$61=FALSE,NA(),IF(OR(ISNUMBER(AC118)=FALSE,ISNUMBER(AD118)=FALSE),NA(),$AW$3*AC118+AD118))</f>
        <v>#N/A</v>
      </c>
      <c r="AJ118" s="47" t="e">
        <f>IF('Grid template'!$B$61=FALSE,NA(),IF(OR(ISNUMBER(AC118)=FALSE,ISNUMBER(AD118)=FALSE),NA(),$AW$2*AC118))</f>
        <v>#N/A</v>
      </c>
      <c r="AK118" s="47" t="e">
        <f>IF('Grid template'!$B$61=FALSE,NA(),IF(OR(ISNUMBER(AF118)=FALSE,ISNUMBER(AG118)=FALSE),NA(),$AW$3*AF118+AG118+1+'Grid template'!$B$17))</f>
        <v>#N/A</v>
      </c>
      <c r="AL118" s="47" t="e">
        <f>IF('Grid template'!$B$61=FALSE,NA(),IF(OR(ISNUMBER(AF118)=FALSE,ISNUMBER(AG118)=FALSE),NA(),$AW$2*AF118))</f>
        <v>#N/A</v>
      </c>
      <c r="AM118" s="47" t="e">
        <f>IF('Grid template'!$B$61=FALSE,NA(),(IF(OR(ISNUMBER(AJ118)=FALSE,ISNUMBER(AI118)=FALSE),NA(),AJ118-$AW$4*AI118)))</f>
        <v>#N/A</v>
      </c>
      <c r="AN118" s="47" t="e">
        <f>IF('Grid template'!$B$61=FALSE,NA(),(IF(OR(ISNUMBER(AK118)=FALSE,ISNUMBER(AL118)=FALSE),NA(),AL118+$AW$4*AK118)))</f>
        <v>#N/A</v>
      </c>
      <c r="AO118" s="47" t="e">
        <f>IF('Grid template'!$B$61=FALSE,NA(),IF(OR(ISNUMBER(AM118)=FALSE,ISNUMBER(AN118)=FALSE),NA(),(AN118-AM118)/(2*$AW$4)))</f>
        <v>#N/A</v>
      </c>
      <c r="AP118" s="47" t="e">
        <f>IF('Grid template'!$B$61=FALSE,NA(),IF(OR(ISNUMBER(AM118)=FALSE,ISNUMBER(AO118)=FALSE),NA(),AO118*$AW$4+AM118))</f>
        <v>#N/A</v>
      </c>
      <c r="AQ118" s="160"/>
      <c r="AR118" s="160"/>
      <c r="AS118" s="162"/>
      <c r="AT118" s="48"/>
    </row>
    <row r="119" spans="2:46" ht="13.95" customHeight="1" x14ac:dyDescent="0.3">
      <c r="B119" s="62"/>
      <c r="C119" s="36"/>
      <c r="D119" s="183"/>
      <c r="E119" s="183"/>
      <c r="F119" s="183"/>
      <c r="G119" s="183"/>
      <c r="H119" s="183"/>
      <c r="I119" s="183"/>
      <c r="J119" s="183"/>
      <c r="K119" s="183"/>
      <c r="L119" s="183"/>
      <c r="M119" s="168"/>
      <c r="N119" s="46"/>
      <c r="O119" s="47" t="str">
        <f t="shared" si="24"/>
        <v/>
      </c>
      <c r="P119" s="47" t="str">
        <f t="shared" si="25"/>
        <v/>
      </c>
      <c r="Q119" s="47" t="str">
        <f t="shared" si="26"/>
        <v/>
      </c>
      <c r="R119" s="47" t="str">
        <f t="shared" si="27"/>
        <v/>
      </c>
      <c r="S119" s="47" t="e">
        <f t="shared" si="28"/>
        <v>#N/A</v>
      </c>
      <c r="T119" s="47" t="str">
        <f t="shared" si="29"/>
        <v/>
      </c>
      <c r="U119" s="47" t="str">
        <f t="shared" si="30"/>
        <v/>
      </c>
      <c r="V119" s="47" t="e">
        <f t="shared" si="31"/>
        <v>#N/A</v>
      </c>
      <c r="W119" s="47" t="e">
        <f t="shared" si="32"/>
        <v>#N/A</v>
      </c>
      <c r="X119" s="47" t="e">
        <f t="shared" si="33"/>
        <v>#N/A</v>
      </c>
      <c r="Y119" s="47" t="str">
        <f t="shared" si="34"/>
        <v/>
      </c>
      <c r="Z119" s="47" t="e">
        <f t="shared" si="35"/>
        <v>#N/A</v>
      </c>
      <c r="AA119" s="47" t="e">
        <f t="shared" si="36"/>
        <v>#VALUE!</v>
      </c>
      <c r="AB119" s="47" t="e">
        <f t="shared" si="37"/>
        <v>#N/A</v>
      </c>
      <c r="AC119" s="47" t="str">
        <f t="shared" si="38"/>
        <v/>
      </c>
      <c r="AD119" s="47" t="str">
        <f t="shared" si="39"/>
        <v/>
      </c>
      <c r="AE119" s="47" t="str">
        <f t="shared" si="40"/>
        <v/>
      </c>
      <c r="AF119" s="47" t="str">
        <f t="shared" si="41"/>
        <v/>
      </c>
      <c r="AG119" s="47" t="str">
        <f t="shared" si="42"/>
        <v/>
      </c>
      <c r="AH119" s="47" t="str">
        <f t="shared" si="43"/>
        <v/>
      </c>
      <c r="AI119" s="47" t="e">
        <f>IF('Grid template'!$B$61=FALSE,NA(),IF(OR(ISNUMBER(AC119)=FALSE,ISNUMBER(AD119)=FALSE),NA(),$AW$3*AC119+AD119))</f>
        <v>#N/A</v>
      </c>
      <c r="AJ119" s="47" t="e">
        <f>IF('Grid template'!$B$61=FALSE,NA(),IF(OR(ISNUMBER(AC119)=FALSE,ISNUMBER(AD119)=FALSE),NA(),$AW$2*AC119))</f>
        <v>#N/A</v>
      </c>
      <c r="AK119" s="47" t="e">
        <f>IF('Grid template'!$B$61=FALSE,NA(),IF(OR(ISNUMBER(AF119)=FALSE,ISNUMBER(AG119)=FALSE),NA(),$AW$3*AF119+AG119+1+'Grid template'!$B$17))</f>
        <v>#N/A</v>
      </c>
      <c r="AL119" s="47" t="e">
        <f>IF('Grid template'!$B$61=FALSE,NA(),IF(OR(ISNUMBER(AF119)=FALSE,ISNUMBER(AG119)=FALSE),NA(),$AW$2*AF119))</f>
        <v>#N/A</v>
      </c>
      <c r="AM119" s="47" t="e">
        <f>IF('Grid template'!$B$61=FALSE,NA(),(IF(OR(ISNUMBER(AJ119)=FALSE,ISNUMBER(AI119)=FALSE),NA(),AJ119-$AW$4*AI119)))</f>
        <v>#N/A</v>
      </c>
      <c r="AN119" s="47" t="e">
        <f>IF('Grid template'!$B$61=FALSE,NA(),(IF(OR(ISNUMBER(AK119)=FALSE,ISNUMBER(AL119)=FALSE),NA(),AL119+$AW$4*AK119)))</f>
        <v>#N/A</v>
      </c>
      <c r="AO119" s="47" t="e">
        <f>IF('Grid template'!$B$61=FALSE,NA(),IF(OR(ISNUMBER(AM119)=FALSE,ISNUMBER(AN119)=FALSE),NA(),(AN119-AM119)/(2*$AW$4)))</f>
        <v>#N/A</v>
      </c>
      <c r="AP119" s="47" t="e">
        <f>IF('Grid template'!$B$61=FALSE,NA(),IF(OR(ISNUMBER(AM119)=FALSE,ISNUMBER(AO119)=FALSE),NA(),AO119*$AW$4+AM119))</f>
        <v>#N/A</v>
      </c>
      <c r="AQ119" s="160"/>
      <c r="AR119" s="160"/>
      <c r="AS119" s="162"/>
      <c r="AT119" s="48"/>
    </row>
    <row r="120" spans="2:46" ht="13.95" customHeight="1" x14ac:dyDescent="0.3">
      <c r="B120" s="62"/>
      <c r="C120" s="36"/>
      <c r="D120" s="183"/>
      <c r="E120" s="183"/>
      <c r="F120" s="183"/>
      <c r="G120" s="183"/>
      <c r="H120" s="183"/>
      <c r="I120" s="183"/>
      <c r="J120" s="183"/>
      <c r="K120" s="183"/>
      <c r="L120" s="183"/>
      <c r="M120" s="168"/>
      <c r="N120" s="46"/>
      <c r="O120" s="47" t="str">
        <f t="shared" si="24"/>
        <v/>
      </c>
      <c r="P120" s="47" t="str">
        <f t="shared" si="25"/>
        <v/>
      </c>
      <c r="Q120" s="47" t="str">
        <f t="shared" si="26"/>
        <v/>
      </c>
      <c r="R120" s="47" t="str">
        <f t="shared" si="27"/>
        <v/>
      </c>
      <c r="S120" s="47" t="e">
        <f t="shared" si="28"/>
        <v>#N/A</v>
      </c>
      <c r="T120" s="47" t="str">
        <f t="shared" si="29"/>
        <v/>
      </c>
      <c r="U120" s="47" t="str">
        <f t="shared" si="30"/>
        <v/>
      </c>
      <c r="V120" s="47" t="e">
        <f t="shared" si="31"/>
        <v>#N/A</v>
      </c>
      <c r="W120" s="47" t="e">
        <f t="shared" si="32"/>
        <v>#N/A</v>
      </c>
      <c r="X120" s="47" t="e">
        <f t="shared" si="33"/>
        <v>#N/A</v>
      </c>
      <c r="Y120" s="47" t="str">
        <f t="shared" si="34"/>
        <v/>
      </c>
      <c r="Z120" s="47" t="e">
        <f t="shared" si="35"/>
        <v>#N/A</v>
      </c>
      <c r="AA120" s="47" t="e">
        <f t="shared" si="36"/>
        <v>#VALUE!</v>
      </c>
      <c r="AB120" s="47" t="e">
        <f t="shared" si="37"/>
        <v>#N/A</v>
      </c>
      <c r="AC120" s="47" t="str">
        <f t="shared" si="38"/>
        <v/>
      </c>
      <c r="AD120" s="47" t="str">
        <f t="shared" si="39"/>
        <v/>
      </c>
      <c r="AE120" s="47" t="str">
        <f t="shared" si="40"/>
        <v/>
      </c>
      <c r="AF120" s="47" t="str">
        <f t="shared" si="41"/>
        <v/>
      </c>
      <c r="AG120" s="47" t="str">
        <f t="shared" si="42"/>
        <v/>
      </c>
      <c r="AH120" s="47" t="str">
        <f t="shared" si="43"/>
        <v/>
      </c>
      <c r="AI120" s="47" t="e">
        <f>IF('Grid template'!$B$61=FALSE,NA(),IF(OR(ISNUMBER(AC120)=FALSE,ISNUMBER(AD120)=FALSE),NA(),$AW$3*AC120+AD120))</f>
        <v>#N/A</v>
      </c>
      <c r="AJ120" s="47" t="e">
        <f>IF('Grid template'!$B$61=FALSE,NA(),IF(OR(ISNUMBER(AC120)=FALSE,ISNUMBER(AD120)=FALSE),NA(),$AW$2*AC120))</f>
        <v>#N/A</v>
      </c>
      <c r="AK120" s="47" t="e">
        <f>IF('Grid template'!$B$61=FALSE,NA(),IF(OR(ISNUMBER(AF120)=FALSE,ISNUMBER(AG120)=FALSE),NA(),$AW$3*AF120+AG120+1+'Grid template'!$B$17))</f>
        <v>#N/A</v>
      </c>
      <c r="AL120" s="47" t="e">
        <f>IF('Grid template'!$B$61=FALSE,NA(),IF(OR(ISNUMBER(AF120)=FALSE,ISNUMBER(AG120)=FALSE),NA(),$AW$2*AF120))</f>
        <v>#N/A</v>
      </c>
      <c r="AM120" s="47" t="e">
        <f>IF('Grid template'!$B$61=FALSE,NA(),(IF(OR(ISNUMBER(AJ120)=FALSE,ISNUMBER(AI120)=FALSE),NA(),AJ120-$AW$4*AI120)))</f>
        <v>#N/A</v>
      </c>
      <c r="AN120" s="47" t="e">
        <f>IF('Grid template'!$B$61=FALSE,NA(),(IF(OR(ISNUMBER(AK120)=FALSE,ISNUMBER(AL120)=FALSE),NA(),AL120+$AW$4*AK120)))</f>
        <v>#N/A</v>
      </c>
      <c r="AO120" s="47" t="e">
        <f>IF('Grid template'!$B$61=FALSE,NA(),IF(OR(ISNUMBER(AM120)=FALSE,ISNUMBER(AN120)=FALSE),NA(),(AN120-AM120)/(2*$AW$4)))</f>
        <v>#N/A</v>
      </c>
      <c r="AP120" s="47" t="e">
        <f>IF('Grid template'!$B$61=FALSE,NA(),IF(OR(ISNUMBER(AM120)=FALSE,ISNUMBER(AO120)=FALSE),NA(),AO120*$AW$4+AM120))</f>
        <v>#N/A</v>
      </c>
      <c r="AQ120" s="160"/>
      <c r="AR120" s="160"/>
      <c r="AS120" s="162"/>
      <c r="AT120" s="48"/>
    </row>
    <row r="121" spans="2:46" ht="13.95" customHeight="1" x14ac:dyDescent="0.3">
      <c r="B121" s="62"/>
      <c r="C121" s="36"/>
      <c r="D121" s="183"/>
      <c r="E121" s="183"/>
      <c r="F121" s="183"/>
      <c r="G121" s="183"/>
      <c r="H121" s="183"/>
      <c r="I121" s="183"/>
      <c r="J121" s="183"/>
      <c r="K121" s="183"/>
      <c r="L121" s="183"/>
      <c r="M121" s="168"/>
      <c r="N121" s="46"/>
      <c r="O121" s="47" t="str">
        <f t="shared" si="24"/>
        <v/>
      </c>
      <c r="P121" s="47" t="str">
        <f t="shared" si="25"/>
        <v/>
      </c>
      <c r="Q121" s="47" t="str">
        <f t="shared" si="26"/>
        <v/>
      </c>
      <c r="R121" s="47" t="str">
        <f t="shared" si="27"/>
        <v/>
      </c>
      <c r="S121" s="47" t="e">
        <f t="shared" si="28"/>
        <v>#N/A</v>
      </c>
      <c r="T121" s="47" t="str">
        <f t="shared" si="29"/>
        <v/>
      </c>
      <c r="U121" s="47" t="str">
        <f t="shared" si="30"/>
        <v/>
      </c>
      <c r="V121" s="47" t="e">
        <f t="shared" si="31"/>
        <v>#N/A</v>
      </c>
      <c r="W121" s="47" t="e">
        <f t="shared" si="32"/>
        <v>#N/A</v>
      </c>
      <c r="X121" s="47" t="e">
        <f t="shared" si="33"/>
        <v>#N/A</v>
      </c>
      <c r="Y121" s="47" t="str">
        <f t="shared" si="34"/>
        <v/>
      </c>
      <c r="Z121" s="47" t="e">
        <f t="shared" si="35"/>
        <v>#N/A</v>
      </c>
      <c r="AA121" s="47" t="e">
        <f t="shared" si="36"/>
        <v>#VALUE!</v>
      </c>
      <c r="AB121" s="47" t="e">
        <f t="shared" si="37"/>
        <v>#N/A</v>
      </c>
      <c r="AC121" s="47" t="str">
        <f t="shared" si="38"/>
        <v/>
      </c>
      <c r="AD121" s="47" t="str">
        <f t="shared" si="39"/>
        <v/>
      </c>
      <c r="AE121" s="47" t="str">
        <f t="shared" si="40"/>
        <v/>
      </c>
      <c r="AF121" s="47" t="str">
        <f t="shared" si="41"/>
        <v/>
      </c>
      <c r="AG121" s="47" t="str">
        <f t="shared" si="42"/>
        <v/>
      </c>
      <c r="AH121" s="47" t="str">
        <f t="shared" si="43"/>
        <v/>
      </c>
      <c r="AI121" s="47" t="e">
        <f>IF('Grid template'!$B$61=FALSE,NA(),IF(OR(ISNUMBER(AC121)=FALSE,ISNUMBER(AD121)=FALSE),NA(),$AW$3*AC121+AD121))</f>
        <v>#N/A</v>
      </c>
      <c r="AJ121" s="47" t="e">
        <f>IF('Grid template'!$B$61=FALSE,NA(),IF(OR(ISNUMBER(AC121)=FALSE,ISNUMBER(AD121)=FALSE),NA(),$AW$2*AC121))</f>
        <v>#N/A</v>
      </c>
      <c r="AK121" s="47" t="e">
        <f>IF('Grid template'!$B$61=FALSE,NA(),IF(OR(ISNUMBER(AF121)=FALSE,ISNUMBER(AG121)=FALSE),NA(),$AW$3*AF121+AG121+1+'Grid template'!$B$17))</f>
        <v>#N/A</v>
      </c>
      <c r="AL121" s="47" t="e">
        <f>IF('Grid template'!$B$61=FALSE,NA(),IF(OR(ISNUMBER(AF121)=FALSE,ISNUMBER(AG121)=FALSE),NA(),$AW$2*AF121))</f>
        <v>#N/A</v>
      </c>
      <c r="AM121" s="47" t="e">
        <f>IF('Grid template'!$B$61=FALSE,NA(),(IF(OR(ISNUMBER(AJ121)=FALSE,ISNUMBER(AI121)=FALSE),NA(),AJ121-$AW$4*AI121)))</f>
        <v>#N/A</v>
      </c>
      <c r="AN121" s="47" t="e">
        <f>IF('Grid template'!$B$61=FALSE,NA(),(IF(OR(ISNUMBER(AK121)=FALSE,ISNUMBER(AL121)=FALSE),NA(),AL121+$AW$4*AK121)))</f>
        <v>#N/A</v>
      </c>
      <c r="AO121" s="47" t="e">
        <f>IF('Grid template'!$B$61=FALSE,NA(),IF(OR(ISNUMBER(AM121)=FALSE,ISNUMBER(AN121)=FALSE),NA(),(AN121-AM121)/(2*$AW$4)))</f>
        <v>#N/A</v>
      </c>
      <c r="AP121" s="47" t="e">
        <f>IF('Grid template'!$B$61=FALSE,NA(),IF(OR(ISNUMBER(AM121)=FALSE,ISNUMBER(AO121)=FALSE),NA(),AO121*$AW$4+AM121))</f>
        <v>#N/A</v>
      </c>
      <c r="AQ121" s="160"/>
      <c r="AR121" s="160"/>
      <c r="AS121" s="162"/>
      <c r="AT121" s="48"/>
    </row>
    <row r="122" spans="2:46" ht="13.95" customHeight="1" x14ac:dyDescent="0.3">
      <c r="B122" s="62"/>
      <c r="C122" s="36"/>
      <c r="D122" s="183"/>
      <c r="E122" s="183"/>
      <c r="F122" s="183"/>
      <c r="G122" s="183"/>
      <c r="H122" s="183"/>
      <c r="I122" s="183"/>
      <c r="J122" s="183"/>
      <c r="K122" s="183"/>
      <c r="L122" s="183"/>
      <c r="M122" s="168"/>
      <c r="N122" s="46"/>
      <c r="O122" s="47" t="str">
        <f t="shared" si="24"/>
        <v/>
      </c>
      <c r="P122" s="47" t="str">
        <f t="shared" si="25"/>
        <v/>
      </c>
      <c r="Q122" s="47" t="str">
        <f t="shared" si="26"/>
        <v/>
      </c>
      <c r="R122" s="47" t="str">
        <f t="shared" si="27"/>
        <v/>
      </c>
      <c r="S122" s="47" t="e">
        <f t="shared" si="28"/>
        <v>#N/A</v>
      </c>
      <c r="T122" s="47" t="str">
        <f t="shared" si="29"/>
        <v/>
      </c>
      <c r="U122" s="47" t="str">
        <f t="shared" si="30"/>
        <v/>
      </c>
      <c r="V122" s="47" t="e">
        <f t="shared" si="31"/>
        <v>#N/A</v>
      </c>
      <c r="W122" s="47" t="e">
        <f t="shared" si="32"/>
        <v>#N/A</v>
      </c>
      <c r="X122" s="47" t="e">
        <f t="shared" si="33"/>
        <v>#N/A</v>
      </c>
      <c r="Y122" s="47" t="str">
        <f t="shared" si="34"/>
        <v/>
      </c>
      <c r="Z122" s="47" t="e">
        <f t="shared" si="35"/>
        <v>#N/A</v>
      </c>
      <c r="AA122" s="47" t="e">
        <f t="shared" si="36"/>
        <v>#VALUE!</v>
      </c>
      <c r="AB122" s="47" t="e">
        <f t="shared" si="37"/>
        <v>#N/A</v>
      </c>
      <c r="AC122" s="47" t="str">
        <f t="shared" si="38"/>
        <v/>
      </c>
      <c r="AD122" s="47" t="str">
        <f t="shared" si="39"/>
        <v/>
      </c>
      <c r="AE122" s="47" t="str">
        <f t="shared" si="40"/>
        <v/>
      </c>
      <c r="AF122" s="47" t="str">
        <f t="shared" si="41"/>
        <v/>
      </c>
      <c r="AG122" s="47" t="str">
        <f t="shared" si="42"/>
        <v/>
      </c>
      <c r="AH122" s="47" t="str">
        <f t="shared" si="43"/>
        <v/>
      </c>
      <c r="AI122" s="47" t="e">
        <f>IF('Grid template'!$B$61=FALSE,NA(),IF(OR(ISNUMBER(AC122)=FALSE,ISNUMBER(AD122)=FALSE),NA(),$AW$3*AC122+AD122))</f>
        <v>#N/A</v>
      </c>
      <c r="AJ122" s="47" t="e">
        <f>IF('Grid template'!$B$61=FALSE,NA(),IF(OR(ISNUMBER(AC122)=FALSE,ISNUMBER(AD122)=FALSE),NA(),$AW$2*AC122))</f>
        <v>#N/A</v>
      </c>
      <c r="AK122" s="47" t="e">
        <f>IF('Grid template'!$B$61=FALSE,NA(),IF(OR(ISNUMBER(AF122)=FALSE,ISNUMBER(AG122)=FALSE),NA(),$AW$3*AF122+AG122+1+'Grid template'!$B$17))</f>
        <v>#N/A</v>
      </c>
      <c r="AL122" s="47" t="e">
        <f>IF('Grid template'!$B$61=FALSE,NA(),IF(OR(ISNUMBER(AF122)=FALSE,ISNUMBER(AG122)=FALSE),NA(),$AW$2*AF122))</f>
        <v>#N/A</v>
      </c>
      <c r="AM122" s="47" t="e">
        <f>IF('Grid template'!$B$61=FALSE,NA(),(IF(OR(ISNUMBER(AJ122)=FALSE,ISNUMBER(AI122)=FALSE),NA(),AJ122-$AW$4*AI122)))</f>
        <v>#N/A</v>
      </c>
      <c r="AN122" s="47" t="e">
        <f>IF('Grid template'!$B$61=FALSE,NA(),(IF(OR(ISNUMBER(AK122)=FALSE,ISNUMBER(AL122)=FALSE),NA(),AL122+$AW$4*AK122)))</f>
        <v>#N/A</v>
      </c>
      <c r="AO122" s="47" t="e">
        <f>IF('Grid template'!$B$61=FALSE,NA(),IF(OR(ISNUMBER(AM122)=FALSE,ISNUMBER(AN122)=FALSE),NA(),(AN122-AM122)/(2*$AW$4)))</f>
        <v>#N/A</v>
      </c>
      <c r="AP122" s="47" t="e">
        <f>IF('Grid template'!$B$61=FALSE,NA(),IF(OR(ISNUMBER(AM122)=FALSE,ISNUMBER(AO122)=FALSE),NA(),AO122*$AW$4+AM122))</f>
        <v>#N/A</v>
      </c>
      <c r="AQ122" s="160"/>
      <c r="AR122" s="160"/>
      <c r="AS122" s="162"/>
      <c r="AT122" s="48"/>
    </row>
    <row r="123" spans="2:46" ht="13.95" customHeight="1" x14ac:dyDescent="0.3">
      <c r="B123" s="62"/>
      <c r="C123" s="36"/>
      <c r="D123" s="183"/>
      <c r="E123" s="183"/>
      <c r="F123" s="183"/>
      <c r="G123" s="183"/>
      <c r="H123" s="183"/>
      <c r="I123" s="183"/>
      <c r="J123" s="183"/>
      <c r="K123" s="183"/>
      <c r="L123" s="183"/>
      <c r="M123" s="168"/>
      <c r="N123" s="46"/>
      <c r="O123" s="47" t="str">
        <f t="shared" si="24"/>
        <v/>
      </c>
      <c r="P123" s="47" t="str">
        <f t="shared" si="25"/>
        <v/>
      </c>
      <c r="Q123" s="47" t="str">
        <f t="shared" si="26"/>
        <v/>
      </c>
      <c r="R123" s="47" t="str">
        <f t="shared" si="27"/>
        <v/>
      </c>
      <c r="S123" s="47" t="e">
        <f t="shared" si="28"/>
        <v>#N/A</v>
      </c>
      <c r="T123" s="47" t="str">
        <f t="shared" si="29"/>
        <v/>
      </c>
      <c r="U123" s="47" t="str">
        <f t="shared" si="30"/>
        <v/>
      </c>
      <c r="V123" s="47" t="e">
        <f t="shared" si="31"/>
        <v>#N/A</v>
      </c>
      <c r="W123" s="47" t="e">
        <f t="shared" si="32"/>
        <v>#N/A</v>
      </c>
      <c r="X123" s="47" t="e">
        <f t="shared" si="33"/>
        <v>#N/A</v>
      </c>
      <c r="Y123" s="47" t="str">
        <f t="shared" si="34"/>
        <v/>
      </c>
      <c r="Z123" s="47" t="e">
        <f t="shared" si="35"/>
        <v>#N/A</v>
      </c>
      <c r="AA123" s="47" t="e">
        <f t="shared" si="36"/>
        <v>#VALUE!</v>
      </c>
      <c r="AB123" s="47" t="e">
        <f t="shared" si="37"/>
        <v>#N/A</v>
      </c>
      <c r="AC123" s="47" t="str">
        <f t="shared" si="38"/>
        <v/>
      </c>
      <c r="AD123" s="47" t="str">
        <f t="shared" si="39"/>
        <v/>
      </c>
      <c r="AE123" s="47" t="str">
        <f t="shared" si="40"/>
        <v/>
      </c>
      <c r="AF123" s="47" t="str">
        <f t="shared" si="41"/>
        <v/>
      </c>
      <c r="AG123" s="47" t="str">
        <f t="shared" si="42"/>
        <v/>
      </c>
      <c r="AH123" s="47" t="str">
        <f t="shared" si="43"/>
        <v/>
      </c>
      <c r="AI123" s="47" t="e">
        <f>IF('Grid template'!$B$61=FALSE,NA(),IF(OR(ISNUMBER(AC123)=FALSE,ISNUMBER(AD123)=FALSE),NA(),$AW$3*AC123+AD123))</f>
        <v>#N/A</v>
      </c>
      <c r="AJ123" s="47" t="e">
        <f>IF('Grid template'!$B$61=FALSE,NA(),IF(OR(ISNUMBER(AC123)=FALSE,ISNUMBER(AD123)=FALSE),NA(),$AW$2*AC123))</f>
        <v>#N/A</v>
      </c>
      <c r="AK123" s="47" t="e">
        <f>IF('Grid template'!$B$61=FALSE,NA(),IF(OR(ISNUMBER(AF123)=FALSE,ISNUMBER(AG123)=FALSE),NA(),$AW$3*AF123+AG123+1+'Grid template'!$B$17))</f>
        <v>#N/A</v>
      </c>
      <c r="AL123" s="47" t="e">
        <f>IF('Grid template'!$B$61=FALSE,NA(),IF(OR(ISNUMBER(AF123)=FALSE,ISNUMBER(AG123)=FALSE),NA(),$AW$2*AF123))</f>
        <v>#N/A</v>
      </c>
      <c r="AM123" s="47" t="e">
        <f>IF('Grid template'!$B$61=FALSE,NA(),(IF(OR(ISNUMBER(AJ123)=FALSE,ISNUMBER(AI123)=FALSE),NA(),AJ123-$AW$4*AI123)))</f>
        <v>#N/A</v>
      </c>
      <c r="AN123" s="47" t="e">
        <f>IF('Grid template'!$B$61=FALSE,NA(),(IF(OR(ISNUMBER(AK123)=FALSE,ISNUMBER(AL123)=FALSE),NA(),AL123+$AW$4*AK123)))</f>
        <v>#N/A</v>
      </c>
      <c r="AO123" s="47" t="e">
        <f>IF('Grid template'!$B$61=FALSE,NA(),IF(OR(ISNUMBER(AM123)=FALSE,ISNUMBER(AN123)=FALSE),NA(),(AN123-AM123)/(2*$AW$4)))</f>
        <v>#N/A</v>
      </c>
      <c r="AP123" s="47" t="e">
        <f>IF('Grid template'!$B$61=FALSE,NA(),IF(OR(ISNUMBER(AM123)=FALSE,ISNUMBER(AO123)=FALSE),NA(),AO123*$AW$4+AM123))</f>
        <v>#N/A</v>
      </c>
      <c r="AQ123" s="160"/>
      <c r="AR123" s="160"/>
      <c r="AS123" s="162"/>
      <c r="AT123" s="48"/>
    </row>
    <row r="124" spans="2:46" ht="13.95" customHeight="1" x14ac:dyDescent="0.3">
      <c r="B124" s="62"/>
      <c r="C124" s="36"/>
      <c r="D124" s="183"/>
      <c r="E124" s="183"/>
      <c r="F124" s="183"/>
      <c r="G124" s="183"/>
      <c r="H124" s="183"/>
      <c r="I124" s="183"/>
      <c r="J124" s="183"/>
      <c r="K124" s="183"/>
      <c r="L124" s="183"/>
      <c r="M124" s="168"/>
      <c r="N124" s="46"/>
      <c r="O124" s="47" t="str">
        <f t="shared" si="24"/>
        <v/>
      </c>
      <c r="P124" s="47" t="str">
        <f t="shared" si="25"/>
        <v/>
      </c>
      <c r="Q124" s="47" t="str">
        <f t="shared" si="26"/>
        <v/>
      </c>
      <c r="R124" s="47" t="str">
        <f t="shared" si="27"/>
        <v/>
      </c>
      <c r="S124" s="47" t="e">
        <f t="shared" si="28"/>
        <v>#N/A</v>
      </c>
      <c r="T124" s="47" t="str">
        <f t="shared" si="29"/>
        <v/>
      </c>
      <c r="U124" s="47" t="str">
        <f t="shared" si="30"/>
        <v/>
      </c>
      <c r="V124" s="47" t="e">
        <f t="shared" si="31"/>
        <v>#N/A</v>
      </c>
      <c r="W124" s="47" t="e">
        <f t="shared" si="32"/>
        <v>#N/A</v>
      </c>
      <c r="X124" s="47" t="e">
        <f t="shared" si="33"/>
        <v>#N/A</v>
      </c>
      <c r="Y124" s="47" t="str">
        <f t="shared" si="34"/>
        <v/>
      </c>
      <c r="Z124" s="47" t="e">
        <f t="shared" si="35"/>
        <v>#N/A</v>
      </c>
      <c r="AA124" s="47" t="e">
        <f t="shared" si="36"/>
        <v>#VALUE!</v>
      </c>
      <c r="AB124" s="47" t="e">
        <f t="shared" si="37"/>
        <v>#N/A</v>
      </c>
      <c r="AC124" s="47" t="str">
        <f t="shared" si="38"/>
        <v/>
      </c>
      <c r="AD124" s="47" t="str">
        <f t="shared" si="39"/>
        <v/>
      </c>
      <c r="AE124" s="47" t="str">
        <f t="shared" si="40"/>
        <v/>
      </c>
      <c r="AF124" s="47" t="str">
        <f t="shared" si="41"/>
        <v/>
      </c>
      <c r="AG124" s="47" t="str">
        <f t="shared" si="42"/>
        <v/>
      </c>
      <c r="AH124" s="47" t="str">
        <f t="shared" si="43"/>
        <v/>
      </c>
      <c r="AI124" s="47" t="e">
        <f>IF('Grid template'!$B$61=FALSE,NA(),IF(OR(ISNUMBER(AC124)=FALSE,ISNUMBER(AD124)=FALSE),NA(),$AW$3*AC124+AD124))</f>
        <v>#N/A</v>
      </c>
      <c r="AJ124" s="47" t="e">
        <f>IF('Grid template'!$B$61=FALSE,NA(),IF(OR(ISNUMBER(AC124)=FALSE,ISNUMBER(AD124)=FALSE),NA(),$AW$2*AC124))</f>
        <v>#N/A</v>
      </c>
      <c r="AK124" s="47" t="e">
        <f>IF('Grid template'!$B$61=FALSE,NA(),IF(OR(ISNUMBER(AF124)=FALSE,ISNUMBER(AG124)=FALSE),NA(),$AW$3*AF124+AG124+1+'Grid template'!$B$17))</f>
        <v>#N/A</v>
      </c>
      <c r="AL124" s="47" t="e">
        <f>IF('Grid template'!$B$61=FALSE,NA(),IF(OR(ISNUMBER(AF124)=FALSE,ISNUMBER(AG124)=FALSE),NA(),$AW$2*AF124))</f>
        <v>#N/A</v>
      </c>
      <c r="AM124" s="47" t="e">
        <f>IF('Grid template'!$B$61=FALSE,NA(),(IF(OR(ISNUMBER(AJ124)=FALSE,ISNUMBER(AI124)=FALSE),NA(),AJ124-$AW$4*AI124)))</f>
        <v>#N/A</v>
      </c>
      <c r="AN124" s="47" t="e">
        <f>IF('Grid template'!$B$61=FALSE,NA(),(IF(OR(ISNUMBER(AK124)=FALSE,ISNUMBER(AL124)=FALSE),NA(),AL124+$AW$4*AK124)))</f>
        <v>#N/A</v>
      </c>
      <c r="AO124" s="47" t="e">
        <f>IF('Grid template'!$B$61=FALSE,NA(),IF(OR(ISNUMBER(AM124)=FALSE,ISNUMBER(AN124)=FALSE),NA(),(AN124-AM124)/(2*$AW$4)))</f>
        <v>#N/A</v>
      </c>
      <c r="AP124" s="47" t="e">
        <f>IF('Grid template'!$B$61=FALSE,NA(),IF(OR(ISNUMBER(AM124)=FALSE,ISNUMBER(AO124)=FALSE),NA(),AO124*$AW$4+AM124))</f>
        <v>#N/A</v>
      </c>
      <c r="AQ124" s="160"/>
      <c r="AR124" s="160"/>
      <c r="AS124" s="162"/>
      <c r="AT124" s="48"/>
    </row>
    <row r="125" spans="2:46" ht="13.95" customHeight="1" x14ac:dyDescent="0.3">
      <c r="B125" s="62"/>
      <c r="C125" s="36"/>
      <c r="D125" s="183"/>
      <c r="E125" s="183"/>
      <c r="F125" s="183"/>
      <c r="G125" s="183"/>
      <c r="H125" s="183"/>
      <c r="I125" s="183"/>
      <c r="J125" s="183"/>
      <c r="K125" s="183"/>
      <c r="L125" s="183"/>
      <c r="M125" s="168"/>
      <c r="N125" s="46"/>
      <c r="O125" s="47" t="str">
        <f t="shared" si="24"/>
        <v/>
      </c>
      <c r="P125" s="47" t="str">
        <f t="shared" si="25"/>
        <v/>
      </c>
      <c r="Q125" s="47" t="str">
        <f t="shared" si="26"/>
        <v/>
      </c>
      <c r="R125" s="47" t="str">
        <f t="shared" si="27"/>
        <v/>
      </c>
      <c r="S125" s="47" t="e">
        <f t="shared" si="28"/>
        <v>#N/A</v>
      </c>
      <c r="T125" s="47" t="str">
        <f t="shared" si="29"/>
        <v/>
      </c>
      <c r="U125" s="47" t="str">
        <f t="shared" si="30"/>
        <v/>
      </c>
      <c r="V125" s="47" t="e">
        <f t="shared" si="31"/>
        <v>#N/A</v>
      </c>
      <c r="W125" s="47" t="e">
        <f t="shared" si="32"/>
        <v>#N/A</v>
      </c>
      <c r="X125" s="47" t="e">
        <f t="shared" si="33"/>
        <v>#N/A</v>
      </c>
      <c r="Y125" s="47" t="str">
        <f t="shared" si="34"/>
        <v/>
      </c>
      <c r="Z125" s="47" t="e">
        <f t="shared" si="35"/>
        <v>#N/A</v>
      </c>
      <c r="AA125" s="47" t="e">
        <f t="shared" si="36"/>
        <v>#VALUE!</v>
      </c>
      <c r="AB125" s="47" t="e">
        <f t="shared" si="37"/>
        <v>#N/A</v>
      </c>
      <c r="AC125" s="47" t="str">
        <f t="shared" si="38"/>
        <v/>
      </c>
      <c r="AD125" s="47" t="str">
        <f t="shared" si="39"/>
        <v/>
      </c>
      <c r="AE125" s="47" t="str">
        <f t="shared" si="40"/>
        <v/>
      </c>
      <c r="AF125" s="47" t="str">
        <f t="shared" si="41"/>
        <v/>
      </c>
      <c r="AG125" s="47" t="str">
        <f t="shared" si="42"/>
        <v/>
      </c>
      <c r="AH125" s="47" t="str">
        <f t="shared" si="43"/>
        <v/>
      </c>
      <c r="AI125" s="47" t="e">
        <f>IF('Grid template'!$B$61=FALSE,NA(),IF(OR(ISNUMBER(AC125)=FALSE,ISNUMBER(AD125)=FALSE),NA(),$AW$3*AC125+AD125))</f>
        <v>#N/A</v>
      </c>
      <c r="AJ125" s="47" t="e">
        <f>IF('Grid template'!$B$61=FALSE,NA(),IF(OR(ISNUMBER(AC125)=FALSE,ISNUMBER(AD125)=FALSE),NA(),$AW$2*AC125))</f>
        <v>#N/A</v>
      </c>
      <c r="AK125" s="47" t="e">
        <f>IF('Grid template'!$B$61=FALSE,NA(),IF(OR(ISNUMBER(AF125)=FALSE,ISNUMBER(AG125)=FALSE),NA(),$AW$3*AF125+AG125+1+'Grid template'!$B$17))</f>
        <v>#N/A</v>
      </c>
      <c r="AL125" s="47" t="e">
        <f>IF('Grid template'!$B$61=FALSE,NA(),IF(OR(ISNUMBER(AF125)=FALSE,ISNUMBER(AG125)=FALSE),NA(),$AW$2*AF125))</f>
        <v>#N/A</v>
      </c>
      <c r="AM125" s="47" t="e">
        <f>IF('Grid template'!$B$61=FALSE,NA(),(IF(OR(ISNUMBER(AJ125)=FALSE,ISNUMBER(AI125)=FALSE),NA(),AJ125-$AW$4*AI125)))</f>
        <v>#N/A</v>
      </c>
      <c r="AN125" s="47" t="e">
        <f>IF('Grid template'!$B$61=FALSE,NA(),(IF(OR(ISNUMBER(AK125)=FALSE,ISNUMBER(AL125)=FALSE),NA(),AL125+$AW$4*AK125)))</f>
        <v>#N/A</v>
      </c>
      <c r="AO125" s="47" t="e">
        <f>IF('Grid template'!$B$61=FALSE,NA(),IF(OR(ISNUMBER(AM125)=FALSE,ISNUMBER(AN125)=FALSE),NA(),(AN125-AM125)/(2*$AW$4)))</f>
        <v>#N/A</v>
      </c>
      <c r="AP125" s="47" t="e">
        <f>IF('Grid template'!$B$61=FALSE,NA(),IF(OR(ISNUMBER(AM125)=FALSE,ISNUMBER(AO125)=FALSE),NA(),AO125*$AW$4+AM125))</f>
        <v>#N/A</v>
      </c>
      <c r="AQ125" s="160"/>
      <c r="AR125" s="160"/>
      <c r="AS125" s="162"/>
      <c r="AT125" s="48"/>
    </row>
    <row r="126" spans="2:46" ht="13.95" customHeight="1" x14ac:dyDescent="0.3">
      <c r="B126" s="62"/>
      <c r="C126" s="36"/>
      <c r="D126" s="183"/>
      <c r="E126" s="183"/>
      <c r="F126" s="183"/>
      <c r="G126" s="183"/>
      <c r="H126" s="183"/>
      <c r="I126" s="183"/>
      <c r="J126" s="183"/>
      <c r="K126" s="183"/>
      <c r="L126" s="183"/>
      <c r="M126" s="168"/>
      <c r="N126" s="46"/>
      <c r="O126" s="47" t="str">
        <f t="shared" si="24"/>
        <v/>
      </c>
      <c r="P126" s="47" t="str">
        <f t="shared" si="25"/>
        <v/>
      </c>
      <c r="Q126" s="47" t="str">
        <f t="shared" si="26"/>
        <v/>
      </c>
      <c r="R126" s="47" t="str">
        <f t="shared" si="27"/>
        <v/>
      </c>
      <c r="S126" s="47" t="e">
        <f t="shared" si="28"/>
        <v>#N/A</v>
      </c>
      <c r="T126" s="47" t="str">
        <f t="shared" si="29"/>
        <v/>
      </c>
      <c r="U126" s="47" t="str">
        <f t="shared" si="30"/>
        <v/>
      </c>
      <c r="V126" s="47" t="e">
        <f t="shared" si="31"/>
        <v>#N/A</v>
      </c>
      <c r="W126" s="47" t="e">
        <f t="shared" si="32"/>
        <v>#N/A</v>
      </c>
      <c r="X126" s="47" t="e">
        <f t="shared" si="33"/>
        <v>#N/A</v>
      </c>
      <c r="Y126" s="47" t="str">
        <f t="shared" si="34"/>
        <v/>
      </c>
      <c r="Z126" s="47" t="e">
        <f t="shared" si="35"/>
        <v>#N/A</v>
      </c>
      <c r="AA126" s="47" t="e">
        <f t="shared" si="36"/>
        <v>#VALUE!</v>
      </c>
      <c r="AB126" s="47" t="e">
        <f t="shared" si="37"/>
        <v>#N/A</v>
      </c>
      <c r="AC126" s="47" t="str">
        <f t="shared" si="38"/>
        <v/>
      </c>
      <c r="AD126" s="47" t="str">
        <f t="shared" si="39"/>
        <v/>
      </c>
      <c r="AE126" s="47" t="str">
        <f t="shared" si="40"/>
        <v/>
      </c>
      <c r="AF126" s="47" t="str">
        <f t="shared" si="41"/>
        <v/>
      </c>
      <c r="AG126" s="47" t="str">
        <f t="shared" si="42"/>
        <v/>
      </c>
      <c r="AH126" s="47" t="str">
        <f t="shared" si="43"/>
        <v/>
      </c>
      <c r="AI126" s="47" t="e">
        <f>IF('Grid template'!$B$61=FALSE,NA(),IF(OR(ISNUMBER(AC126)=FALSE,ISNUMBER(AD126)=FALSE),NA(),$AW$3*AC126+AD126))</f>
        <v>#N/A</v>
      </c>
      <c r="AJ126" s="47" t="e">
        <f>IF('Grid template'!$B$61=FALSE,NA(),IF(OR(ISNUMBER(AC126)=FALSE,ISNUMBER(AD126)=FALSE),NA(),$AW$2*AC126))</f>
        <v>#N/A</v>
      </c>
      <c r="AK126" s="47" t="e">
        <f>IF('Grid template'!$B$61=FALSE,NA(),IF(OR(ISNUMBER(AF126)=FALSE,ISNUMBER(AG126)=FALSE),NA(),$AW$3*AF126+AG126+1+'Grid template'!$B$17))</f>
        <v>#N/A</v>
      </c>
      <c r="AL126" s="47" t="e">
        <f>IF('Grid template'!$B$61=FALSE,NA(),IF(OR(ISNUMBER(AF126)=FALSE,ISNUMBER(AG126)=FALSE),NA(),$AW$2*AF126))</f>
        <v>#N/A</v>
      </c>
      <c r="AM126" s="47" t="e">
        <f>IF('Grid template'!$B$61=FALSE,NA(),(IF(OR(ISNUMBER(AJ126)=FALSE,ISNUMBER(AI126)=FALSE),NA(),AJ126-$AW$4*AI126)))</f>
        <v>#N/A</v>
      </c>
      <c r="AN126" s="47" t="e">
        <f>IF('Grid template'!$B$61=FALSE,NA(),(IF(OR(ISNUMBER(AK126)=FALSE,ISNUMBER(AL126)=FALSE),NA(),AL126+$AW$4*AK126)))</f>
        <v>#N/A</v>
      </c>
      <c r="AO126" s="47" t="e">
        <f>IF('Grid template'!$B$61=FALSE,NA(),IF(OR(ISNUMBER(AM126)=FALSE,ISNUMBER(AN126)=FALSE),NA(),(AN126-AM126)/(2*$AW$4)))</f>
        <v>#N/A</v>
      </c>
      <c r="AP126" s="47" t="e">
        <f>IF('Grid template'!$B$61=FALSE,NA(),IF(OR(ISNUMBER(AM126)=FALSE,ISNUMBER(AO126)=FALSE),NA(),AO126*$AW$4+AM126))</f>
        <v>#N/A</v>
      </c>
      <c r="AQ126" s="160"/>
      <c r="AR126" s="160"/>
      <c r="AS126" s="162"/>
      <c r="AT126" s="48"/>
    </row>
    <row r="127" spans="2:46" ht="13.95" customHeight="1" x14ac:dyDescent="0.3">
      <c r="B127" s="62"/>
      <c r="C127" s="36"/>
      <c r="D127" s="183"/>
      <c r="E127" s="183"/>
      <c r="F127" s="183"/>
      <c r="G127" s="183"/>
      <c r="H127" s="183"/>
      <c r="I127" s="183"/>
      <c r="J127" s="183"/>
      <c r="K127" s="183"/>
      <c r="L127" s="183"/>
      <c r="M127" s="168"/>
      <c r="N127" s="46"/>
      <c r="O127" s="47" t="str">
        <f t="shared" si="24"/>
        <v/>
      </c>
      <c r="P127" s="47" t="str">
        <f t="shared" si="25"/>
        <v/>
      </c>
      <c r="Q127" s="47" t="str">
        <f t="shared" si="26"/>
        <v/>
      </c>
      <c r="R127" s="47" t="str">
        <f t="shared" si="27"/>
        <v/>
      </c>
      <c r="S127" s="47" t="e">
        <f t="shared" si="28"/>
        <v>#N/A</v>
      </c>
      <c r="T127" s="47" t="str">
        <f t="shared" si="29"/>
        <v/>
      </c>
      <c r="U127" s="47" t="str">
        <f t="shared" si="30"/>
        <v/>
      </c>
      <c r="V127" s="47" t="e">
        <f t="shared" si="31"/>
        <v>#N/A</v>
      </c>
      <c r="W127" s="47" t="e">
        <f t="shared" si="32"/>
        <v>#N/A</v>
      </c>
      <c r="X127" s="47" t="e">
        <f t="shared" si="33"/>
        <v>#N/A</v>
      </c>
      <c r="Y127" s="47" t="str">
        <f t="shared" si="34"/>
        <v/>
      </c>
      <c r="Z127" s="47" t="e">
        <f t="shared" si="35"/>
        <v>#N/A</v>
      </c>
      <c r="AA127" s="47" t="e">
        <f t="shared" si="36"/>
        <v>#VALUE!</v>
      </c>
      <c r="AB127" s="47" t="e">
        <f t="shared" si="37"/>
        <v>#N/A</v>
      </c>
      <c r="AC127" s="47" t="str">
        <f t="shared" si="38"/>
        <v/>
      </c>
      <c r="AD127" s="47" t="str">
        <f t="shared" si="39"/>
        <v/>
      </c>
      <c r="AE127" s="47" t="str">
        <f t="shared" si="40"/>
        <v/>
      </c>
      <c r="AF127" s="47" t="str">
        <f t="shared" si="41"/>
        <v/>
      </c>
      <c r="AG127" s="47" t="str">
        <f t="shared" si="42"/>
        <v/>
      </c>
      <c r="AH127" s="47" t="str">
        <f t="shared" si="43"/>
        <v/>
      </c>
      <c r="AI127" s="47" t="e">
        <f>IF('Grid template'!$B$61=FALSE,NA(),IF(OR(ISNUMBER(AC127)=FALSE,ISNUMBER(AD127)=FALSE),NA(),$AW$3*AC127+AD127))</f>
        <v>#N/A</v>
      </c>
      <c r="AJ127" s="47" t="e">
        <f>IF('Grid template'!$B$61=FALSE,NA(),IF(OR(ISNUMBER(AC127)=FALSE,ISNUMBER(AD127)=FALSE),NA(),$AW$2*AC127))</f>
        <v>#N/A</v>
      </c>
      <c r="AK127" s="47" t="e">
        <f>IF('Grid template'!$B$61=FALSE,NA(),IF(OR(ISNUMBER(AF127)=FALSE,ISNUMBER(AG127)=FALSE),NA(),$AW$3*AF127+AG127+1+'Grid template'!$B$17))</f>
        <v>#N/A</v>
      </c>
      <c r="AL127" s="47" t="e">
        <f>IF('Grid template'!$B$61=FALSE,NA(),IF(OR(ISNUMBER(AF127)=FALSE,ISNUMBER(AG127)=FALSE),NA(),$AW$2*AF127))</f>
        <v>#N/A</v>
      </c>
      <c r="AM127" s="47" t="e">
        <f>IF('Grid template'!$B$61=FALSE,NA(),(IF(OR(ISNUMBER(AJ127)=FALSE,ISNUMBER(AI127)=FALSE),NA(),AJ127-$AW$4*AI127)))</f>
        <v>#N/A</v>
      </c>
      <c r="AN127" s="47" t="e">
        <f>IF('Grid template'!$B$61=FALSE,NA(),(IF(OR(ISNUMBER(AK127)=FALSE,ISNUMBER(AL127)=FALSE),NA(),AL127+$AW$4*AK127)))</f>
        <v>#N/A</v>
      </c>
      <c r="AO127" s="47" t="e">
        <f>IF('Grid template'!$B$61=FALSE,NA(),IF(OR(ISNUMBER(AM127)=FALSE,ISNUMBER(AN127)=FALSE),NA(),(AN127-AM127)/(2*$AW$4)))</f>
        <v>#N/A</v>
      </c>
      <c r="AP127" s="47" t="e">
        <f>IF('Grid template'!$B$61=FALSE,NA(),IF(OR(ISNUMBER(AM127)=FALSE,ISNUMBER(AO127)=FALSE),NA(),AO127*$AW$4+AM127))</f>
        <v>#N/A</v>
      </c>
      <c r="AQ127" s="160"/>
      <c r="AR127" s="160"/>
      <c r="AS127" s="162"/>
      <c r="AT127" s="48"/>
    </row>
    <row r="128" spans="2:46" ht="13.95" customHeight="1" x14ac:dyDescent="0.3">
      <c r="B128" s="62"/>
      <c r="C128" s="36"/>
      <c r="D128" s="183"/>
      <c r="E128" s="183"/>
      <c r="F128" s="183"/>
      <c r="G128" s="183"/>
      <c r="H128" s="183"/>
      <c r="I128" s="183"/>
      <c r="J128" s="183"/>
      <c r="K128" s="183"/>
      <c r="L128" s="183"/>
      <c r="M128" s="168"/>
      <c r="N128" s="46"/>
      <c r="O128" s="47" t="str">
        <f t="shared" si="24"/>
        <v/>
      </c>
      <c r="P128" s="47" t="str">
        <f t="shared" si="25"/>
        <v/>
      </c>
      <c r="Q128" s="47" t="str">
        <f t="shared" si="26"/>
        <v/>
      </c>
      <c r="R128" s="47" t="str">
        <f t="shared" si="27"/>
        <v/>
      </c>
      <c r="S128" s="47" t="e">
        <f t="shared" si="28"/>
        <v>#N/A</v>
      </c>
      <c r="T128" s="47" t="str">
        <f t="shared" si="29"/>
        <v/>
      </c>
      <c r="U128" s="47" t="str">
        <f t="shared" si="30"/>
        <v/>
      </c>
      <c r="V128" s="47" t="e">
        <f t="shared" si="31"/>
        <v>#N/A</v>
      </c>
      <c r="W128" s="47" t="e">
        <f t="shared" si="32"/>
        <v>#N/A</v>
      </c>
      <c r="X128" s="47" t="e">
        <f t="shared" si="33"/>
        <v>#N/A</v>
      </c>
      <c r="Y128" s="47" t="str">
        <f t="shared" si="34"/>
        <v/>
      </c>
      <c r="Z128" s="47" t="e">
        <f t="shared" si="35"/>
        <v>#N/A</v>
      </c>
      <c r="AA128" s="47" t="e">
        <f t="shared" si="36"/>
        <v>#VALUE!</v>
      </c>
      <c r="AB128" s="47" t="e">
        <f t="shared" si="37"/>
        <v>#N/A</v>
      </c>
      <c r="AC128" s="47" t="str">
        <f t="shared" si="38"/>
        <v/>
      </c>
      <c r="AD128" s="47" t="str">
        <f t="shared" si="39"/>
        <v/>
      </c>
      <c r="AE128" s="47" t="str">
        <f t="shared" si="40"/>
        <v/>
      </c>
      <c r="AF128" s="47" t="str">
        <f t="shared" si="41"/>
        <v/>
      </c>
      <c r="AG128" s="47" t="str">
        <f t="shared" si="42"/>
        <v/>
      </c>
      <c r="AH128" s="47" t="str">
        <f t="shared" si="43"/>
        <v/>
      </c>
      <c r="AI128" s="47" t="e">
        <f>IF('Grid template'!$B$61=FALSE,NA(),IF(OR(ISNUMBER(AC128)=FALSE,ISNUMBER(AD128)=FALSE),NA(),$AW$3*AC128+AD128))</f>
        <v>#N/A</v>
      </c>
      <c r="AJ128" s="47" t="e">
        <f>IF('Grid template'!$B$61=FALSE,NA(),IF(OR(ISNUMBER(AC128)=FALSE,ISNUMBER(AD128)=FALSE),NA(),$AW$2*AC128))</f>
        <v>#N/A</v>
      </c>
      <c r="AK128" s="47" t="e">
        <f>IF('Grid template'!$B$61=FALSE,NA(),IF(OR(ISNUMBER(AF128)=FALSE,ISNUMBER(AG128)=FALSE),NA(),$AW$3*AF128+AG128+1+'Grid template'!$B$17))</f>
        <v>#N/A</v>
      </c>
      <c r="AL128" s="47" t="e">
        <f>IF('Grid template'!$B$61=FALSE,NA(),IF(OR(ISNUMBER(AF128)=FALSE,ISNUMBER(AG128)=FALSE),NA(),$AW$2*AF128))</f>
        <v>#N/A</v>
      </c>
      <c r="AM128" s="47" t="e">
        <f>IF('Grid template'!$B$61=FALSE,NA(),(IF(OR(ISNUMBER(AJ128)=FALSE,ISNUMBER(AI128)=FALSE),NA(),AJ128-$AW$4*AI128)))</f>
        <v>#N/A</v>
      </c>
      <c r="AN128" s="47" t="e">
        <f>IF('Grid template'!$B$61=FALSE,NA(),(IF(OR(ISNUMBER(AK128)=FALSE,ISNUMBER(AL128)=FALSE),NA(),AL128+$AW$4*AK128)))</f>
        <v>#N/A</v>
      </c>
      <c r="AO128" s="47" t="e">
        <f>IF('Grid template'!$B$61=FALSE,NA(),IF(OR(ISNUMBER(AM128)=FALSE,ISNUMBER(AN128)=FALSE),NA(),(AN128-AM128)/(2*$AW$4)))</f>
        <v>#N/A</v>
      </c>
      <c r="AP128" s="47" t="e">
        <f>IF('Grid template'!$B$61=FALSE,NA(),IF(OR(ISNUMBER(AM128)=FALSE,ISNUMBER(AO128)=FALSE),NA(),AO128*$AW$4+AM128))</f>
        <v>#N/A</v>
      </c>
      <c r="AQ128" s="160"/>
      <c r="AR128" s="160"/>
      <c r="AS128" s="162"/>
      <c r="AT128" s="48"/>
    </row>
    <row r="129" spans="2:46" ht="13.95" customHeight="1" x14ac:dyDescent="0.3">
      <c r="B129" s="62"/>
      <c r="C129" s="36"/>
      <c r="D129" s="210"/>
      <c r="E129" s="211"/>
      <c r="F129" s="212"/>
      <c r="G129" s="212"/>
      <c r="H129" s="212"/>
      <c r="I129" s="210"/>
      <c r="J129" s="212"/>
      <c r="K129" s="212"/>
      <c r="L129" s="183"/>
      <c r="M129" s="168"/>
      <c r="N129" s="46"/>
      <c r="O129" s="47" t="str">
        <f t="shared" si="24"/>
        <v/>
      </c>
      <c r="P129" s="47" t="str">
        <f t="shared" si="25"/>
        <v/>
      </c>
      <c r="Q129" s="47" t="str">
        <f t="shared" si="26"/>
        <v/>
      </c>
      <c r="R129" s="47" t="str">
        <f t="shared" si="27"/>
        <v/>
      </c>
      <c r="S129" s="47" t="e">
        <f t="shared" si="28"/>
        <v>#N/A</v>
      </c>
      <c r="T129" s="47" t="str">
        <f t="shared" si="29"/>
        <v/>
      </c>
      <c r="U129" s="47" t="str">
        <f t="shared" si="30"/>
        <v/>
      </c>
      <c r="V129" s="47" t="e">
        <f t="shared" si="31"/>
        <v>#N/A</v>
      </c>
      <c r="W129" s="47" t="e">
        <f t="shared" si="32"/>
        <v>#N/A</v>
      </c>
      <c r="X129" s="47" t="e">
        <f t="shared" si="33"/>
        <v>#N/A</v>
      </c>
      <c r="Y129" s="47" t="str">
        <f t="shared" si="34"/>
        <v/>
      </c>
      <c r="Z129" s="47" t="e">
        <f t="shared" si="35"/>
        <v>#N/A</v>
      </c>
      <c r="AA129" s="47" t="e">
        <f t="shared" si="36"/>
        <v>#VALUE!</v>
      </c>
      <c r="AB129" s="47" t="e">
        <f t="shared" si="37"/>
        <v>#N/A</v>
      </c>
      <c r="AC129" s="47" t="str">
        <f t="shared" si="38"/>
        <v/>
      </c>
      <c r="AD129" s="47" t="str">
        <f t="shared" si="39"/>
        <v/>
      </c>
      <c r="AE129" s="47" t="str">
        <f t="shared" si="40"/>
        <v/>
      </c>
      <c r="AF129" s="47" t="str">
        <f t="shared" si="41"/>
        <v/>
      </c>
      <c r="AG129" s="47" t="str">
        <f t="shared" si="42"/>
        <v/>
      </c>
      <c r="AH129" s="47" t="str">
        <f t="shared" si="43"/>
        <v/>
      </c>
      <c r="AI129" s="47" t="e">
        <f>IF('Grid template'!$B$61=FALSE,NA(),IF(OR(ISNUMBER(AC129)=FALSE,ISNUMBER(AD129)=FALSE),NA(),$AW$3*AC129+AD129))</f>
        <v>#N/A</v>
      </c>
      <c r="AJ129" s="47" t="e">
        <f>IF('Grid template'!$B$61=FALSE,NA(),IF(OR(ISNUMBER(AC129)=FALSE,ISNUMBER(AD129)=FALSE),NA(),$AW$2*AC129))</f>
        <v>#N/A</v>
      </c>
      <c r="AK129" s="47" t="e">
        <f>IF('Grid template'!$B$61=FALSE,NA(),IF(OR(ISNUMBER(AF129)=FALSE,ISNUMBER(AG129)=FALSE),NA(),$AW$3*AF129+AG129+1+'Grid template'!$B$17))</f>
        <v>#N/A</v>
      </c>
      <c r="AL129" s="47" t="e">
        <f>IF('Grid template'!$B$61=FALSE,NA(),IF(OR(ISNUMBER(AF129)=FALSE,ISNUMBER(AG129)=FALSE),NA(),$AW$2*AF129))</f>
        <v>#N/A</v>
      </c>
      <c r="AM129" s="47" t="e">
        <f>IF('Grid template'!$B$61=FALSE,NA(),(IF(OR(ISNUMBER(AJ129)=FALSE,ISNUMBER(AI129)=FALSE),NA(),AJ129-$AW$4*AI129)))</f>
        <v>#N/A</v>
      </c>
      <c r="AN129" s="47" t="e">
        <f>IF('Grid template'!$B$61=FALSE,NA(),(IF(OR(ISNUMBER(AK129)=FALSE,ISNUMBER(AL129)=FALSE),NA(),AL129+$AW$4*AK129)))</f>
        <v>#N/A</v>
      </c>
      <c r="AO129" s="47" t="e">
        <f>IF('Grid template'!$B$61=FALSE,NA(),IF(OR(ISNUMBER(AM129)=FALSE,ISNUMBER(AN129)=FALSE),NA(),(AN129-AM129)/(2*$AW$4)))</f>
        <v>#N/A</v>
      </c>
      <c r="AP129" s="47" t="e">
        <f>IF('Grid template'!$B$61=FALSE,NA(),IF(OR(ISNUMBER(AM129)=FALSE,ISNUMBER(AO129)=FALSE),NA(),AO129*$AW$4+AM129))</f>
        <v>#N/A</v>
      </c>
      <c r="AQ129" s="160"/>
      <c r="AR129" s="160"/>
      <c r="AS129" s="162"/>
      <c r="AT129" s="48"/>
    </row>
    <row r="130" spans="2:46" ht="13.95" customHeight="1" x14ac:dyDescent="0.3">
      <c r="B130" s="62"/>
      <c r="C130" s="36"/>
      <c r="D130" s="210"/>
      <c r="E130" s="211"/>
      <c r="F130" s="212"/>
      <c r="G130" s="212"/>
      <c r="H130" s="212"/>
      <c r="I130" s="210"/>
      <c r="J130" s="212"/>
      <c r="K130" s="212"/>
      <c r="L130" s="183"/>
      <c r="M130" s="168"/>
      <c r="N130" s="46"/>
      <c r="O130" s="47" t="str">
        <f t="shared" si="24"/>
        <v/>
      </c>
      <c r="P130" s="47" t="str">
        <f t="shared" si="25"/>
        <v/>
      </c>
      <c r="Q130" s="47" t="str">
        <f t="shared" si="26"/>
        <v/>
      </c>
      <c r="R130" s="47" t="str">
        <f t="shared" si="27"/>
        <v/>
      </c>
      <c r="S130" s="47" t="e">
        <f t="shared" si="28"/>
        <v>#N/A</v>
      </c>
      <c r="T130" s="47" t="str">
        <f t="shared" si="29"/>
        <v/>
      </c>
      <c r="U130" s="47" t="str">
        <f t="shared" si="30"/>
        <v/>
      </c>
      <c r="V130" s="47" t="e">
        <f t="shared" si="31"/>
        <v>#N/A</v>
      </c>
      <c r="W130" s="47" t="e">
        <f t="shared" si="32"/>
        <v>#N/A</v>
      </c>
      <c r="X130" s="47" t="e">
        <f t="shared" si="33"/>
        <v>#N/A</v>
      </c>
      <c r="Y130" s="47" t="str">
        <f t="shared" si="34"/>
        <v/>
      </c>
      <c r="Z130" s="47" t="e">
        <f t="shared" si="35"/>
        <v>#N/A</v>
      </c>
      <c r="AA130" s="47" t="e">
        <f t="shared" si="36"/>
        <v>#VALUE!</v>
      </c>
      <c r="AB130" s="47" t="e">
        <f t="shared" si="37"/>
        <v>#N/A</v>
      </c>
      <c r="AC130" s="47" t="str">
        <f t="shared" si="38"/>
        <v/>
      </c>
      <c r="AD130" s="47" t="str">
        <f t="shared" si="39"/>
        <v/>
      </c>
      <c r="AE130" s="47" t="str">
        <f t="shared" si="40"/>
        <v/>
      </c>
      <c r="AF130" s="47" t="str">
        <f t="shared" si="41"/>
        <v/>
      </c>
      <c r="AG130" s="47" t="str">
        <f t="shared" si="42"/>
        <v/>
      </c>
      <c r="AH130" s="47" t="str">
        <f t="shared" si="43"/>
        <v/>
      </c>
      <c r="AI130" s="47" t="e">
        <f>IF('Grid template'!$B$61=FALSE,NA(),IF(OR(ISNUMBER(AC130)=FALSE,ISNUMBER(AD130)=FALSE),NA(),$AW$3*AC130+AD130))</f>
        <v>#N/A</v>
      </c>
      <c r="AJ130" s="47" t="e">
        <f>IF('Grid template'!$B$61=FALSE,NA(),IF(OR(ISNUMBER(AC130)=FALSE,ISNUMBER(AD130)=FALSE),NA(),$AW$2*AC130))</f>
        <v>#N/A</v>
      </c>
      <c r="AK130" s="47" t="e">
        <f>IF('Grid template'!$B$61=FALSE,NA(),IF(OR(ISNUMBER(AF130)=FALSE,ISNUMBER(AG130)=FALSE),NA(),$AW$3*AF130+AG130+1+'Grid template'!$B$17))</f>
        <v>#N/A</v>
      </c>
      <c r="AL130" s="47" t="e">
        <f>IF('Grid template'!$B$61=FALSE,NA(),IF(OR(ISNUMBER(AF130)=FALSE,ISNUMBER(AG130)=FALSE),NA(),$AW$2*AF130))</f>
        <v>#N/A</v>
      </c>
      <c r="AM130" s="47" t="e">
        <f>IF('Grid template'!$B$61=FALSE,NA(),(IF(OR(ISNUMBER(AJ130)=FALSE,ISNUMBER(AI130)=FALSE),NA(),AJ130-$AW$4*AI130)))</f>
        <v>#N/A</v>
      </c>
      <c r="AN130" s="47" t="e">
        <f>IF('Grid template'!$B$61=FALSE,NA(),(IF(OR(ISNUMBER(AK130)=FALSE,ISNUMBER(AL130)=FALSE),NA(),AL130+$AW$4*AK130)))</f>
        <v>#N/A</v>
      </c>
      <c r="AO130" s="47" t="e">
        <f>IF('Grid template'!$B$61=FALSE,NA(),IF(OR(ISNUMBER(AM130)=FALSE,ISNUMBER(AN130)=FALSE),NA(),(AN130-AM130)/(2*$AW$4)))</f>
        <v>#N/A</v>
      </c>
      <c r="AP130" s="47" t="e">
        <f>IF('Grid template'!$B$61=FALSE,NA(),IF(OR(ISNUMBER(AM130)=FALSE,ISNUMBER(AO130)=FALSE),NA(),AO130*$AW$4+AM130))</f>
        <v>#N/A</v>
      </c>
      <c r="AQ130" s="160"/>
      <c r="AR130" s="160"/>
      <c r="AS130" s="162"/>
      <c r="AT130" s="48"/>
    </row>
    <row r="131" spans="2:46" ht="13.95" customHeight="1" x14ac:dyDescent="0.3">
      <c r="B131" s="62"/>
      <c r="C131" s="36"/>
      <c r="D131" s="210"/>
      <c r="E131" s="211"/>
      <c r="F131" s="212"/>
      <c r="G131" s="212"/>
      <c r="H131" s="212"/>
      <c r="I131" s="210"/>
      <c r="J131" s="212"/>
      <c r="K131" s="212"/>
      <c r="L131" s="183"/>
      <c r="M131" s="168"/>
      <c r="N131" s="46"/>
      <c r="O131" s="47" t="str">
        <f t="shared" ref="O131:O194" si="44">IF(ISNUMBER(D131)=FALSE,"",IF($A$3=2,D131,IF($A$3=1,D131/AZ$2*2,"")))</f>
        <v/>
      </c>
      <c r="P131" s="47" t="str">
        <f t="shared" ref="P131:P194" si="45">IF(ISNUMBER(E131)=FALSE,"",IF($A$3=2,E131,IF($A$3=1,E131/BA$2*2,"")))</f>
        <v/>
      </c>
      <c r="Q131" s="47" t="str">
        <f t="shared" ref="Q131:Q194" si="46">IF(ISNUMBER(F131)=FALSE,"",IF($A$3=2,F131,IF($A$3=1,F131/BB$2,"")))</f>
        <v/>
      </c>
      <c r="R131" s="47" t="str">
        <f t="shared" ref="R131:R194" si="47">IF(ISNUMBER(G131)=FALSE,"",IF($A$3=2,G131,IF($A$3=1,G131/BC$2,"")))</f>
        <v/>
      </c>
      <c r="S131" s="47" t="e">
        <f t="shared" ref="S131:S194" si="48">IF(AND(ISNUMBER(Q131),ISNUMBER(R131)),Q131+R131,IF(ISNUMBER(Q131),Q131,IF(ISNUMBER(R131),R131,NA())))</f>
        <v>#N/A</v>
      </c>
      <c r="T131" s="47" t="str">
        <f t="shared" ref="T131:T194" si="49">IF(ISNUMBER(H131)=FALSE,"",IF($A$3=2,H131,IF($A$3=1,H131/BD$2,"")))</f>
        <v/>
      </c>
      <c r="U131" s="47" t="str">
        <f t="shared" ref="U131:U194" si="50">IF(ISNUMBER(I131)=FALSE,"",IF($A$3=2,I131,IF($A$3=1,I131/BE$2*2,"")))</f>
        <v/>
      </c>
      <c r="V131" s="47" t="e">
        <f t="shared" ref="V131:V194" si="51">IF(AND(ISNUMBER(T131),ISNUMBER(U131)),T131+U131,IF(ISNUMBER(T131),T131,IF(ISNUMBER(U131),U131,NA())))</f>
        <v>#N/A</v>
      </c>
      <c r="W131" s="47" t="e">
        <f t="shared" ref="W131:W194" si="52">IF(ISNUMBER(J131)=FALSE,NA(),IF($A$3=2,J131,IF($A$3=1,J131/BF$2,"")))</f>
        <v>#N/A</v>
      </c>
      <c r="X131" s="47" t="e">
        <f t="shared" ref="X131:X194" si="53">IF(ISNUMBER(K131)=FALSE,NA(),IF($A$3=2,K131,IF($A$3=1,K131/BG$2*2,"")))</f>
        <v>#N/A</v>
      </c>
      <c r="Y131" s="47" t="str">
        <f t="shared" ref="Y131:Y194" si="54">IF(ISNUMBER(L131)=FALSE,"",IF($A$3=2,L131,IF($A$3=1,L131/BH$2,"")))</f>
        <v/>
      </c>
      <c r="Z131" s="47" t="e">
        <f t="shared" ref="Z131:Z194" si="55">IF(AND(ISNUMBER(W131),ISNUMBER(Y131)),W131+Y131,IF(ISNUMBER(W131),W131,IF(ISNUMBER(Y131),Y131,NA())))</f>
        <v>#N/A</v>
      </c>
      <c r="AA131" s="47" t="e">
        <f t="shared" ref="AA131:AA194" si="56">IF(O131+P131+S131&gt;0,O131+P131+S131,"")</f>
        <v>#VALUE!</v>
      </c>
      <c r="AB131" s="47" t="e">
        <f t="shared" ref="AB131:AB194" si="57">IF(V131+X131+Z131&gt;0,V131+X131+Z131,NA())</f>
        <v>#N/A</v>
      </c>
      <c r="AC131" s="47" t="str">
        <f t="shared" ref="AC131:AC194" si="58">IF(ISNUMBER(AA131),P131/AA131,"")</f>
        <v/>
      </c>
      <c r="AD131" s="47" t="str">
        <f t="shared" ref="AD131:AD194" si="59">IF(ISNUMBER(AA131),S131/AA131,"")</f>
        <v/>
      </c>
      <c r="AE131" s="47" t="str">
        <f t="shared" ref="AE131:AE194" si="60">IF(ISNUMBER(AA131),O131/AA131,"")</f>
        <v/>
      </c>
      <c r="AF131" s="47" t="str">
        <f t="shared" ref="AF131:AF194" si="61">IF(ISNUMBER(AB131),X131/AB131,"")</f>
        <v/>
      </c>
      <c r="AG131" s="47" t="str">
        <f t="shared" ref="AG131:AG194" si="62">IF(ISNUMBER(AB131),Z131/AB131,"")</f>
        <v/>
      </c>
      <c r="AH131" s="47" t="str">
        <f t="shared" ref="AH131:AH194" si="63">IF(ISNUMBER(AB131),V131/AB131,"")</f>
        <v/>
      </c>
      <c r="AI131" s="47" t="e">
        <f>IF('Grid template'!$B$61=FALSE,NA(),IF(OR(ISNUMBER(AC131)=FALSE,ISNUMBER(AD131)=FALSE),NA(),$AW$3*AC131+AD131))</f>
        <v>#N/A</v>
      </c>
      <c r="AJ131" s="47" t="e">
        <f>IF('Grid template'!$B$61=FALSE,NA(),IF(OR(ISNUMBER(AC131)=FALSE,ISNUMBER(AD131)=FALSE),NA(),$AW$2*AC131))</f>
        <v>#N/A</v>
      </c>
      <c r="AK131" s="47" t="e">
        <f>IF('Grid template'!$B$61=FALSE,NA(),IF(OR(ISNUMBER(AF131)=FALSE,ISNUMBER(AG131)=FALSE),NA(),$AW$3*AF131+AG131+1+'Grid template'!$B$17))</f>
        <v>#N/A</v>
      </c>
      <c r="AL131" s="47" t="e">
        <f>IF('Grid template'!$B$61=FALSE,NA(),IF(OR(ISNUMBER(AF131)=FALSE,ISNUMBER(AG131)=FALSE),NA(),$AW$2*AF131))</f>
        <v>#N/A</v>
      </c>
      <c r="AM131" s="47" t="e">
        <f>IF('Grid template'!$B$61=FALSE,NA(),(IF(OR(ISNUMBER(AJ131)=FALSE,ISNUMBER(AI131)=FALSE),NA(),AJ131-$AW$4*AI131)))</f>
        <v>#N/A</v>
      </c>
      <c r="AN131" s="47" t="e">
        <f>IF('Grid template'!$B$61=FALSE,NA(),(IF(OR(ISNUMBER(AK131)=FALSE,ISNUMBER(AL131)=FALSE),NA(),AL131+$AW$4*AK131)))</f>
        <v>#N/A</v>
      </c>
      <c r="AO131" s="47" t="e">
        <f>IF('Grid template'!$B$61=FALSE,NA(),IF(OR(ISNUMBER(AM131)=FALSE,ISNUMBER(AN131)=FALSE),NA(),(AN131-AM131)/(2*$AW$4)))</f>
        <v>#N/A</v>
      </c>
      <c r="AP131" s="47" t="e">
        <f>IF('Grid template'!$B$61=FALSE,NA(),IF(OR(ISNUMBER(AM131)=FALSE,ISNUMBER(AO131)=FALSE),NA(),AO131*$AW$4+AM131))</f>
        <v>#N/A</v>
      </c>
      <c r="AQ131" s="160"/>
      <c r="AR131" s="160"/>
      <c r="AS131" s="162"/>
      <c r="AT131" s="48"/>
    </row>
    <row r="132" spans="2:46" ht="13.95" customHeight="1" x14ac:dyDescent="0.3">
      <c r="B132" s="62"/>
      <c r="C132" s="36"/>
      <c r="D132" s="210"/>
      <c r="E132" s="211"/>
      <c r="F132" s="212"/>
      <c r="G132" s="212"/>
      <c r="H132" s="212"/>
      <c r="I132" s="210"/>
      <c r="J132" s="212"/>
      <c r="K132" s="212"/>
      <c r="L132" s="183"/>
      <c r="M132" s="168"/>
      <c r="N132" s="46"/>
      <c r="O132" s="47" t="str">
        <f t="shared" si="44"/>
        <v/>
      </c>
      <c r="P132" s="47" t="str">
        <f t="shared" si="45"/>
        <v/>
      </c>
      <c r="Q132" s="47" t="str">
        <f t="shared" si="46"/>
        <v/>
      </c>
      <c r="R132" s="47" t="str">
        <f t="shared" si="47"/>
        <v/>
      </c>
      <c r="S132" s="47" t="e">
        <f t="shared" si="48"/>
        <v>#N/A</v>
      </c>
      <c r="T132" s="47" t="str">
        <f t="shared" si="49"/>
        <v/>
      </c>
      <c r="U132" s="47" t="str">
        <f t="shared" si="50"/>
        <v/>
      </c>
      <c r="V132" s="47" t="e">
        <f t="shared" si="51"/>
        <v>#N/A</v>
      </c>
      <c r="W132" s="47" t="e">
        <f t="shared" si="52"/>
        <v>#N/A</v>
      </c>
      <c r="X132" s="47" t="e">
        <f t="shared" si="53"/>
        <v>#N/A</v>
      </c>
      <c r="Y132" s="47" t="str">
        <f t="shared" si="54"/>
        <v/>
      </c>
      <c r="Z132" s="47" t="e">
        <f t="shared" si="55"/>
        <v>#N/A</v>
      </c>
      <c r="AA132" s="47" t="e">
        <f t="shared" si="56"/>
        <v>#VALUE!</v>
      </c>
      <c r="AB132" s="47" t="e">
        <f t="shared" si="57"/>
        <v>#N/A</v>
      </c>
      <c r="AC132" s="47" t="str">
        <f t="shared" si="58"/>
        <v/>
      </c>
      <c r="AD132" s="47" t="str">
        <f t="shared" si="59"/>
        <v/>
      </c>
      <c r="AE132" s="47" t="str">
        <f t="shared" si="60"/>
        <v/>
      </c>
      <c r="AF132" s="47" t="str">
        <f t="shared" si="61"/>
        <v/>
      </c>
      <c r="AG132" s="47" t="str">
        <f t="shared" si="62"/>
        <v/>
      </c>
      <c r="AH132" s="47" t="str">
        <f t="shared" si="63"/>
        <v/>
      </c>
      <c r="AI132" s="47" t="e">
        <f>IF('Grid template'!$B$61=FALSE,NA(),IF(OR(ISNUMBER(AC132)=FALSE,ISNUMBER(AD132)=FALSE),NA(),$AW$3*AC132+AD132))</f>
        <v>#N/A</v>
      </c>
      <c r="AJ132" s="47" t="e">
        <f>IF('Grid template'!$B$61=FALSE,NA(),IF(OR(ISNUMBER(AC132)=FALSE,ISNUMBER(AD132)=FALSE),NA(),$AW$2*AC132))</f>
        <v>#N/A</v>
      </c>
      <c r="AK132" s="47" t="e">
        <f>IF('Grid template'!$B$61=FALSE,NA(),IF(OR(ISNUMBER(AF132)=FALSE,ISNUMBER(AG132)=FALSE),NA(),$AW$3*AF132+AG132+1+'Grid template'!$B$17))</f>
        <v>#N/A</v>
      </c>
      <c r="AL132" s="47" t="e">
        <f>IF('Grid template'!$B$61=FALSE,NA(),IF(OR(ISNUMBER(AF132)=FALSE,ISNUMBER(AG132)=FALSE),NA(),$AW$2*AF132))</f>
        <v>#N/A</v>
      </c>
      <c r="AM132" s="47" t="e">
        <f>IF('Grid template'!$B$61=FALSE,NA(),(IF(OR(ISNUMBER(AJ132)=FALSE,ISNUMBER(AI132)=FALSE),NA(),AJ132-$AW$4*AI132)))</f>
        <v>#N/A</v>
      </c>
      <c r="AN132" s="47" t="e">
        <f>IF('Grid template'!$B$61=FALSE,NA(),(IF(OR(ISNUMBER(AK132)=FALSE,ISNUMBER(AL132)=FALSE),NA(),AL132+$AW$4*AK132)))</f>
        <v>#N/A</v>
      </c>
      <c r="AO132" s="47" t="e">
        <f>IF('Grid template'!$B$61=FALSE,NA(),IF(OR(ISNUMBER(AM132)=FALSE,ISNUMBER(AN132)=FALSE),NA(),(AN132-AM132)/(2*$AW$4)))</f>
        <v>#N/A</v>
      </c>
      <c r="AP132" s="47" t="e">
        <f>IF('Grid template'!$B$61=FALSE,NA(),IF(OR(ISNUMBER(AM132)=FALSE,ISNUMBER(AO132)=FALSE),NA(),AO132*$AW$4+AM132))</f>
        <v>#N/A</v>
      </c>
      <c r="AQ132" s="160"/>
      <c r="AR132" s="160"/>
      <c r="AS132" s="162"/>
      <c r="AT132" s="48"/>
    </row>
    <row r="133" spans="2:46" ht="13.95" customHeight="1" x14ac:dyDescent="0.3">
      <c r="B133" s="62"/>
      <c r="C133" s="36"/>
      <c r="D133" s="210"/>
      <c r="E133" s="211"/>
      <c r="F133" s="212"/>
      <c r="G133" s="212"/>
      <c r="H133" s="212"/>
      <c r="I133" s="210"/>
      <c r="J133" s="212"/>
      <c r="K133" s="212"/>
      <c r="L133" s="183"/>
      <c r="M133" s="168"/>
      <c r="N133" s="46"/>
      <c r="O133" s="47" t="str">
        <f t="shared" si="44"/>
        <v/>
      </c>
      <c r="P133" s="47" t="str">
        <f t="shared" si="45"/>
        <v/>
      </c>
      <c r="Q133" s="47" t="str">
        <f t="shared" si="46"/>
        <v/>
      </c>
      <c r="R133" s="47" t="str">
        <f t="shared" si="47"/>
        <v/>
      </c>
      <c r="S133" s="47" t="e">
        <f t="shared" si="48"/>
        <v>#N/A</v>
      </c>
      <c r="T133" s="47" t="str">
        <f t="shared" si="49"/>
        <v/>
      </c>
      <c r="U133" s="47" t="str">
        <f t="shared" si="50"/>
        <v/>
      </c>
      <c r="V133" s="47" t="e">
        <f t="shared" si="51"/>
        <v>#N/A</v>
      </c>
      <c r="W133" s="47" t="e">
        <f t="shared" si="52"/>
        <v>#N/A</v>
      </c>
      <c r="X133" s="47" t="e">
        <f t="shared" si="53"/>
        <v>#N/A</v>
      </c>
      <c r="Y133" s="47" t="str">
        <f t="shared" si="54"/>
        <v/>
      </c>
      <c r="Z133" s="47" t="e">
        <f t="shared" si="55"/>
        <v>#N/A</v>
      </c>
      <c r="AA133" s="47" t="e">
        <f t="shared" si="56"/>
        <v>#VALUE!</v>
      </c>
      <c r="AB133" s="47" t="e">
        <f t="shared" si="57"/>
        <v>#N/A</v>
      </c>
      <c r="AC133" s="47" t="str">
        <f t="shared" si="58"/>
        <v/>
      </c>
      <c r="AD133" s="47" t="str">
        <f t="shared" si="59"/>
        <v/>
      </c>
      <c r="AE133" s="47" t="str">
        <f t="shared" si="60"/>
        <v/>
      </c>
      <c r="AF133" s="47" t="str">
        <f t="shared" si="61"/>
        <v/>
      </c>
      <c r="AG133" s="47" t="str">
        <f t="shared" si="62"/>
        <v/>
      </c>
      <c r="AH133" s="47" t="str">
        <f t="shared" si="63"/>
        <v/>
      </c>
      <c r="AI133" s="47" t="e">
        <f>IF('Grid template'!$B$61=FALSE,NA(),IF(OR(ISNUMBER(AC133)=FALSE,ISNUMBER(AD133)=FALSE),NA(),$AW$3*AC133+AD133))</f>
        <v>#N/A</v>
      </c>
      <c r="AJ133" s="47" t="e">
        <f>IF('Grid template'!$B$61=FALSE,NA(),IF(OR(ISNUMBER(AC133)=FALSE,ISNUMBER(AD133)=FALSE),NA(),$AW$2*AC133))</f>
        <v>#N/A</v>
      </c>
      <c r="AK133" s="47" t="e">
        <f>IF('Grid template'!$B$61=FALSE,NA(),IF(OR(ISNUMBER(AF133)=FALSE,ISNUMBER(AG133)=FALSE),NA(),$AW$3*AF133+AG133+1+'Grid template'!$B$17))</f>
        <v>#N/A</v>
      </c>
      <c r="AL133" s="47" t="e">
        <f>IF('Grid template'!$B$61=FALSE,NA(),IF(OR(ISNUMBER(AF133)=FALSE,ISNUMBER(AG133)=FALSE),NA(),$AW$2*AF133))</f>
        <v>#N/A</v>
      </c>
      <c r="AM133" s="47" t="e">
        <f>IF('Grid template'!$B$61=FALSE,NA(),(IF(OR(ISNUMBER(AJ133)=FALSE,ISNUMBER(AI133)=FALSE),NA(),AJ133-$AW$4*AI133)))</f>
        <v>#N/A</v>
      </c>
      <c r="AN133" s="47" t="e">
        <f>IF('Grid template'!$B$61=FALSE,NA(),(IF(OR(ISNUMBER(AK133)=FALSE,ISNUMBER(AL133)=FALSE),NA(),AL133+$AW$4*AK133)))</f>
        <v>#N/A</v>
      </c>
      <c r="AO133" s="47" t="e">
        <f>IF('Grid template'!$B$61=FALSE,NA(),IF(OR(ISNUMBER(AM133)=FALSE,ISNUMBER(AN133)=FALSE),NA(),(AN133-AM133)/(2*$AW$4)))</f>
        <v>#N/A</v>
      </c>
      <c r="AP133" s="47" t="e">
        <f>IF('Grid template'!$B$61=FALSE,NA(),IF(OR(ISNUMBER(AM133)=FALSE,ISNUMBER(AO133)=FALSE),NA(),AO133*$AW$4+AM133))</f>
        <v>#N/A</v>
      </c>
      <c r="AQ133" s="160"/>
      <c r="AR133" s="160"/>
      <c r="AS133" s="162"/>
      <c r="AT133" s="48"/>
    </row>
    <row r="134" spans="2:46" ht="13.95" customHeight="1" x14ac:dyDescent="0.3">
      <c r="B134" s="62"/>
      <c r="C134" s="36"/>
      <c r="D134" s="210"/>
      <c r="E134" s="211"/>
      <c r="F134" s="212"/>
      <c r="G134" s="212"/>
      <c r="H134" s="212"/>
      <c r="I134" s="210"/>
      <c r="J134" s="212"/>
      <c r="K134" s="212"/>
      <c r="L134" s="183"/>
      <c r="M134" s="168"/>
      <c r="N134" s="46"/>
      <c r="O134" s="47" t="str">
        <f t="shared" si="44"/>
        <v/>
      </c>
      <c r="P134" s="47" t="str">
        <f t="shared" si="45"/>
        <v/>
      </c>
      <c r="Q134" s="47" t="str">
        <f t="shared" si="46"/>
        <v/>
      </c>
      <c r="R134" s="47" t="str">
        <f t="shared" si="47"/>
        <v/>
      </c>
      <c r="S134" s="47" t="e">
        <f t="shared" si="48"/>
        <v>#N/A</v>
      </c>
      <c r="T134" s="47" t="str">
        <f t="shared" si="49"/>
        <v/>
      </c>
      <c r="U134" s="47" t="str">
        <f t="shared" si="50"/>
        <v/>
      </c>
      <c r="V134" s="47" t="e">
        <f t="shared" si="51"/>
        <v>#N/A</v>
      </c>
      <c r="W134" s="47" t="e">
        <f t="shared" si="52"/>
        <v>#N/A</v>
      </c>
      <c r="X134" s="47" t="e">
        <f t="shared" si="53"/>
        <v>#N/A</v>
      </c>
      <c r="Y134" s="47" t="str">
        <f t="shared" si="54"/>
        <v/>
      </c>
      <c r="Z134" s="47" t="e">
        <f t="shared" si="55"/>
        <v>#N/A</v>
      </c>
      <c r="AA134" s="47" t="e">
        <f t="shared" si="56"/>
        <v>#VALUE!</v>
      </c>
      <c r="AB134" s="47" t="e">
        <f t="shared" si="57"/>
        <v>#N/A</v>
      </c>
      <c r="AC134" s="47" t="str">
        <f t="shared" si="58"/>
        <v/>
      </c>
      <c r="AD134" s="47" t="str">
        <f t="shared" si="59"/>
        <v/>
      </c>
      <c r="AE134" s="47" t="str">
        <f t="shared" si="60"/>
        <v/>
      </c>
      <c r="AF134" s="47" t="str">
        <f t="shared" si="61"/>
        <v/>
      </c>
      <c r="AG134" s="47" t="str">
        <f t="shared" si="62"/>
        <v/>
      </c>
      <c r="AH134" s="47" t="str">
        <f t="shared" si="63"/>
        <v/>
      </c>
      <c r="AI134" s="47" t="e">
        <f>IF('Grid template'!$B$61=FALSE,NA(),IF(OR(ISNUMBER(AC134)=FALSE,ISNUMBER(AD134)=FALSE),NA(),$AW$3*AC134+AD134))</f>
        <v>#N/A</v>
      </c>
      <c r="AJ134" s="47" t="e">
        <f>IF('Grid template'!$B$61=FALSE,NA(),IF(OR(ISNUMBER(AC134)=FALSE,ISNUMBER(AD134)=FALSE),NA(),$AW$2*AC134))</f>
        <v>#N/A</v>
      </c>
      <c r="AK134" s="47" t="e">
        <f>IF('Grid template'!$B$61=FALSE,NA(),IF(OR(ISNUMBER(AF134)=FALSE,ISNUMBER(AG134)=FALSE),NA(),$AW$3*AF134+AG134+1+'Grid template'!$B$17))</f>
        <v>#N/A</v>
      </c>
      <c r="AL134" s="47" t="e">
        <f>IF('Grid template'!$B$61=FALSE,NA(),IF(OR(ISNUMBER(AF134)=FALSE,ISNUMBER(AG134)=FALSE),NA(),$AW$2*AF134))</f>
        <v>#N/A</v>
      </c>
      <c r="AM134" s="47" t="e">
        <f>IF('Grid template'!$B$61=FALSE,NA(),(IF(OR(ISNUMBER(AJ134)=FALSE,ISNUMBER(AI134)=FALSE),NA(),AJ134-$AW$4*AI134)))</f>
        <v>#N/A</v>
      </c>
      <c r="AN134" s="47" t="e">
        <f>IF('Grid template'!$B$61=FALSE,NA(),(IF(OR(ISNUMBER(AK134)=FALSE,ISNUMBER(AL134)=FALSE),NA(),AL134+$AW$4*AK134)))</f>
        <v>#N/A</v>
      </c>
      <c r="AO134" s="47" t="e">
        <f>IF('Grid template'!$B$61=FALSE,NA(),IF(OR(ISNUMBER(AM134)=FALSE,ISNUMBER(AN134)=FALSE),NA(),(AN134-AM134)/(2*$AW$4)))</f>
        <v>#N/A</v>
      </c>
      <c r="AP134" s="47" t="e">
        <f>IF('Grid template'!$B$61=FALSE,NA(),IF(OR(ISNUMBER(AM134)=FALSE,ISNUMBER(AO134)=FALSE),NA(),AO134*$AW$4+AM134))</f>
        <v>#N/A</v>
      </c>
      <c r="AQ134" s="160"/>
      <c r="AR134" s="160"/>
      <c r="AS134" s="162"/>
      <c r="AT134" s="48"/>
    </row>
    <row r="135" spans="2:46" ht="13.95" customHeight="1" x14ac:dyDescent="0.3">
      <c r="B135" s="62"/>
      <c r="C135" s="36"/>
      <c r="D135" s="183"/>
      <c r="E135" s="183"/>
      <c r="F135" s="183"/>
      <c r="G135" s="183"/>
      <c r="H135" s="183"/>
      <c r="I135" s="183"/>
      <c r="J135" s="183"/>
      <c r="K135" s="183"/>
      <c r="L135" s="183"/>
      <c r="M135" s="168"/>
      <c r="N135" s="46"/>
      <c r="O135" s="47" t="str">
        <f t="shared" si="44"/>
        <v/>
      </c>
      <c r="P135" s="47" t="str">
        <f t="shared" si="45"/>
        <v/>
      </c>
      <c r="Q135" s="47" t="str">
        <f t="shared" si="46"/>
        <v/>
      </c>
      <c r="R135" s="47" t="str">
        <f t="shared" si="47"/>
        <v/>
      </c>
      <c r="S135" s="47" t="e">
        <f t="shared" si="48"/>
        <v>#N/A</v>
      </c>
      <c r="T135" s="47" t="str">
        <f t="shared" si="49"/>
        <v/>
      </c>
      <c r="U135" s="47" t="str">
        <f t="shared" si="50"/>
        <v/>
      </c>
      <c r="V135" s="47" t="e">
        <f t="shared" si="51"/>
        <v>#N/A</v>
      </c>
      <c r="W135" s="47" t="e">
        <f t="shared" si="52"/>
        <v>#N/A</v>
      </c>
      <c r="X135" s="47" t="e">
        <f t="shared" si="53"/>
        <v>#N/A</v>
      </c>
      <c r="Y135" s="47" t="str">
        <f t="shared" si="54"/>
        <v/>
      </c>
      <c r="Z135" s="47" t="e">
        <f t="shared" si="55"/>
        <v>#N/A</v>
      </c>
      <c r="AA135" s="47" t="e">
        <f t="shared" si="56"/>
        <v>#VALUE!</v>
      </c>
      <c r="AB135" s="47" t="e">
        <f t="shared" si="57"/>
        <v>#N/A</v>
      </c>
      <c r="AC135" s="47" t="str">
        <f t="shared" si="58"/>
        <v/>
      </c>
      <c r="AD135" s="47" t="str">
        <f t="shared" si="59"/>
        <v/>
      </c>
      <c r="AE135" s="47" t="str">
        <f t="shared" si="60"/>
        <v/>
      </c>
      <c r="AF135" s="47" t="str">
        <f t="shared" si="61"/>
        <v/>
      </c>
      <c r="AG135" s="47" t="str">
        <f t="shared" si="62"/>
        <v/>
      </c>
      <c r="AH135" s="47" t="str">
        <f t="shared" si="63"/>
        <v/>
      </c>
      <c r="AI135" s="47" t="e">
        <f>IF('Grid template'!$B$61=FALSE,NA(),IF(OR(ISNUMBER(AC135)=FALSE,ISNUMBER(AD135)=FALSE),NA(),$AW$3*AC135+AD135))</f>
        <v>#N/A</v>
      </c>
      <c r="AJ135" s="47" t="e">
        <f>IF('Grid template'!$B$61=FALSE,NA(),IF(OR(ISNUMBER(AC135)=FALSE,ISNUMBER(AD135)=FALSE),NA(),$AW$2*AC135))</f>
        <v>#N/A</v>
      </c>
      <c r="AK135" s="47" t="e">
        <f>IF('Grid template'!$B$61=FALSE,NA(),IF(OR(ISNUMBER(AF135)=FALSE,ISNUMBER(AG135)=FALSE),NA(),$AW$3*AF135+AG135+1+'Grid template'!$B$17))</f>
        <v>#N/A</v>
      </c>
      <c r="AL135" s="47" t="e">
        <f>IF('Grid template'!$B$61=FALSE,NA(),IF(OR(ISNUMBER(AF135)=FALSE,ISNUMBER(AG135)=FALSE),NA(),$AW$2*AF135))</f>
        <v>#N/A</v>
      </c>
      <c r="AM135" s="47" t="e">
        <f>IF('Grid template'!$B$61=FALSE,NA(),(IF(OR(ISNUMBER(AJ135)=FALSE,ISNUMBER(AI135)=FALSE),NA(),AJ135-$AW$4*AI135)))</f>
        <v>#N/A</v>
      </c>
      <c r="AN135" s="47" t="e">
        <f>IF('Grid template'!$B$61=FALSE,NA(),(IF(OR(ISNUMBER(AK135)=FALSE,ISNUMBER(AL135)=FALSE),NA(),AL135+$AW$4*AK135)))</f>
        <v>#N/A</v>
      </c>
      <c r="AO135" s="47" t="e">
        <f>IF('Grid template'!$B$61=FALSE,NA(),IF(OR(ISNUMBER(AM135)=FALSE,ISNUMBER(AN135)=FALSE),NA(),(AN135-AM135)/(2*$AW$4)))</f>
        <v>#N/A</v>
      </c>
      <c r="AP135" s="47" t="e">
        <f>IF('Grid template'!$B$61=FALSE,NA(),IF(OR(ISNUMBER(AM135)=FALSE,ISNUMBER(AO135)=FALSE),NA(),AO135*$AW$4+AM135))</f>
        <v>#N/A</v>
      </c>
      <c r="AQ135" s="160"/>
      <c r="AR135" s="160"/>
      <c r="AS135" s="162"/>
      <c r="AT135" s="48"/>
    </row>
    <row r="136" spans="2:46" ht="13.95" customHeight="1" x14ac:dyDescent="0.3">
      <c r="B136" s="62"/>
      <c r="C136" s="36"/>
      <c r="D136" s="183"/>
      <c r="E136" s="183"/>
      <c r="F136" s="183"/>
      <c r="G136" s="183"/>
      <c r="H136" s="183"/>
      <c r="I136" s="183"/>
      <c r="J136" s="183"/>
      <c r="K136" s="183"/>
      <c r="L136" s="183"/>
      <c r="M136" s="168"/>
      <c r="N136" s="46"/>
      <c r="O136" s="47" t="str">
        <f t="shared" si="44"/>
        <v/>
      </c>
      <c r="P136" s="47" t="str">
        <f t="shared" si="45"/>
        <v/>
      </c>
      <c r="Q136" s="47" t="str">
        <f t="shared" si="46"/>
        <v/>
      </c>
      <c r="R136" s="47" t="str">
        <f t="shared" si="47"/>
        <v/>
      </c>
      <c r="S136" s="47" t="e">
        <f t="shared" si="48"/>
        <v>#N/A</v>
      </c>
      <c r="T136" s="47" t="str">
        <f t="shared" si="49"/>
        <v/>
      </c>
      <c r="U136" s="47" t="str">
        <f t="shared" si="50"/>
        <v/>
      </c>
      <c r="V136" s="47" t="e">
        <f t="shared" si="51"/>
        <v>#N/A</v>
      </c>
      <c r="W136" s="47" t="e">
        <f t="shared" si="52"/>
        <v>#N/A</v>
      </c>
      <c r="X136" s="47" t="e">
        <f t="shared" si="53"/>
        <v>#N/A</v>
      </c>
      <c r="Y136" s="47" t="str">
        <f t="shared" si="54"/>
        <v/>
      </c>
      <c r="Z136" s="47" t="e">
        <f t="shared" si="55"/>
        <v>#N/A</v>
      </c>
      <c r="AA136" s="47" t="e">
        <f t="shared" si="56"/>
        <v>#VALUE!</v>
      </c>
      <c r="AB136" s="47" t="e">
        <f t="shared" si="57"/>
        <v>#N/A</v>
      </c>
      <c r="AC136" s="47" t="str">
        <f t="shared" si="58"/>
        <v/>
      </c>
      <c r="AD136" s="47" t="str">
        <f t="shared" si="59"/>
        <v/>
      </c>
      <c r="AE136" s="47" t="str">
        <f t="shared" si="60"/>
        <v/>
      </c>
      <c r="AF136" s="47" t="str">
        <f t="shared" si="61"/>
        <v/>
      </c>
      <c r="AG136" s="47" t="str">
        <f t="shared" si="62"/>
        <v/>
      </c>
      <c r="AH136" s="47" t="str">
        <f t="shared" si="63"/>
        <v/>
      </c>
      <c r="AI136" s="47" t="e">
        <f>IF('Grid template'!$B$61=FALSE,NA(),IF(OR(ISNUMBER(AC136)=FALSE,ISNUMBER(AD136)=FALSE),NA(),$AW$3*AC136+AD136))</f>
        <v>#N/A</v>
      </c>
      <c r="AJ136" s="47" t="e">
        <f>IF('Grid template'!$B$61=FALSE,NA(),IF(OR(ISNUMBER(AC136)=FALSE,ISNUMBER(AD136)=FALSE),NA(),$AW$2*AC136))</f>
        <v>#N/A</v>
      </c>
      <c r="AK136" s="47" t="e">
        <f>IF('Grid template'!$B$61=FALSE,NA(),IF(OR(ISNUMBER(AF136)=FALSE,ISNUMBER(AG136)=FALSE),NA(),$AW$3*AF136+AG136+1+'Grid template'!$B$17))</f>
        <v>#N/A</v>
      </c>
      <c r="AL136" s="47" t="e">
        <f>IF('Grid template'!$B$61=FALSE,NA(),IF(OR(ISNUMBER(AF136)=FALSE,ISNUMBER(AG136)=FALSE),NA(),$AW$2*AF136))</f>
        <v>#N/A</v>
      </c>
      <c r="AM136" s="47" t="e">
        <f>IF('Grid template'!$B$61=FALSE,NA(),(IF(OR(ISNUMBER(AJ136)=FALSE,ISNUMBER(AI136)=FALSE),NA(),AJ136-$AW$4*AI136)))</f>
        <v>#N/A</v>
      </c>
      <c r="AN136" s="47" t="e">
        <f>IF('Grid template'!$B$61=FALSE,NA(),(IF(OR(ISNUMBER(AK136)=FALSE,ISNUMBER(AL136)=FALSE),NA(),AL136+$AW$4*AK136)))</f>
        <v>#N/A</v>
      </c>
      <c r="AO136" s="47" t="e">
        <f>IF('Grid template'!$B$61=FALSE,NA(),IF(OR(ISNUMBER(AM136)=FALSE,ISNUMBER(AN136)=FALSE),NA(),(AN136-AM136)/(2*$AW$4)))</f>
        <v>#N/A</v>
      </c>
      <c r="AP136" s="47" t="e">
        <f>IF('Grid template'!$B$61=FALSE,NA(),IF(OR(ISNUMBER(AM136)=FALSE,ISNUMBER(AO136)=FALSE),NA(),AO136*$AW$4+AM136))</f>
        <v>#N/A</v>
      </c>
      <c r="AQ136" s="160"/>
      <c r="AR136" s="160"/>
      <c r="AS136" s="162"/>
      <c r="AT136" s="48"/>
    </row>
    <row r="137" spans="2:46" ht="13.95" customHeight="1" x14ac:dyDescent="0.3">
      <c r="B137" s="62"/>
      <c r="C137" s="36"/>
      <c r="D137" s="183"/>
      <c r="E137" s="183"/>
      <c r="F137" s="183"/>
      <c r="G137" s="183"/>
      <c r="H137" s="183"/>
      <c r="I137" s="183"/>
      <c r="J137" s="183"/>
      <c r="K137" s="183"/>
      <c r="L137" s="183"/>
      <c r="M137" s="168"/>
      <c r="N137" s="46"/>
      <c r="O137" s="47" t="str">
        <f t="shared" si="44"/>
        <v/>
      </c>
      <c r="P137" s="47" t="str">
        <f t="shared" si="45"/>
        <v/>
      </c>
      <c r="Q137" s="47" t="str">
        <f t="shared" si="46"/>
        <v/>
      </c>
      <c r="R137" s="47" t="str">
        <f t="shared" si="47"/>
        <v/>
      </c>
      <c r="S137" s="47" t="e">
        <f t="shared" si="48"/>
        <v>#N/A</v>
      </c>
      <c r="T137" s="47" t="str">
        <f t="shared" si="49"/>
        <v/>
      </c>
      <c r="U137" s="47" t="str">
        <f t="shared" si="50"/>
        <v/>
      </c>
      <c r="V137" s="47" t="e">
        <f t="shared" si="51"/>
        <v>#N/A</v>
      </c>
      <c r="W137" s="47" t="e">
        <f t="shared" si="52"/>
        <v>#N/A</v>
      </c>
      <c r="X137" s="47" t="e">
        <f t="shared" si="53"/>
        <v>#N/A</v>
      </c>
      <c r="Y137" s="47" t="str">
        <f t="shared" si="54"/>
        <v/>
      </c>
      <c r="Z137" s="47" t="e">
        <f t="shared" si="55"/>
        <v>#N/A</v>
      </c>
      <c r="AA137" s="47" t="e">
        <f t="shared" si="56"/>
        <v>#VALUE!</v>
      </c>
      <c r="AB137" s="47" t="e">
        <f t="shared" si="57"/>
        <v>#N/A</v>
      </c>
      <c r="AC137" s="47" t="str">
        <f t="shared" si="58"/>
        <v/>
      </c>
      <c r="AD137" s="47" t="str">
        <f t="shared" si="59"/>
        <v/>
      </c>
      <c r="AE137" s="47" t="str">
        <f t="shared" si="60"/>
        <v/>
      </c>
      <c r="AF137" s="47" t="str">
        <f t="shared" si="61"/>
        <v/>
      </c>
      <c r="AG137" s="47" t="str">
        <f t="shared" si="62"/>
        <v/>
      </c>
      <c r="AH137" s="47" t="str">
        <f t="shared" si="63"/>
        <v/>
      </c>
      <c r="AI137" s="47" t="e">
        <f>IF('Grid template'!$B$61=FALSE,NA(),IF(OR(ISNUMBER(AC137)=FALSE,ISNUMBER(AD137)=FALSE),NA(),$AW$3*AC137+AD137))</f>
        <v>#N/A</v>
      </c>
      <c r="AJ137" s="47" t="e">
        <f>IF('Grid template'!$B$61=FALSE,NA(),IF(OR(ISNUMBER(AC137)=FALSE,ISNUMBER(AD137)=FALSE),NA(),$AW$2*AC137))</f>
        <v>#N/A</v>
      </c>
      <c r="AK137" s="47" t="e">
        <f>IF('Grid template'!$B$61=FALSE,NA(),IF(OR(ISNUMBER(AF137)=FALSE,ISNUMBER(AG137)=FALSE),NA(),$AW$3*AF137+AG137+1+'Grid template'!$B$17))</f>
        <v>#N/A</v>
      </c>
      <c r="AL137" s="47" t="e">
        <f>IF('Grid template'!$B$61=FALSE,NA(),IF(OR(ISNUMBER(AF137)=FALSE,ISNUMBER(AG137)=FALSE),NA(),$AW$2*AF137))</f>
        <v>#N/A</v>
      </c>
      <c r="AM137" s="47" t="e">
        <f>IF('Grid template'!$B$61=FALSE,NA(),(IF(OR(ISNUMBER(AJ137)=FALSE,ISNUMBER(AI137)=FALSE),NA(),AJ137-$AW$4*AI137)))</f>
        <v>#N/A</v>
      </c>
      <c r="AN137" s="47" t="e">
        <f>IF('Grid template'!$B$61=FALSE,NA(),(IF(OR(ISNUMBER(AK137)=FALSE,ISNUMBER(AL137)=FALSE),NA(),AL137+$AW$4*AK137)))</f>
        <v>#N/A</v>
      </c>
      <c r="AO137" s="47" t="e">
        <f>IF('Grid template'!$B$61=FALSE,NA(),IF(OR(ISNUMBER(AM137)=FALSE,ISNUMBER(AN137)=FALSE),NA(),(AN137-AM137)/(2*$AW$4)))</f>
        <v>#N/A</v>
      </c>
      <c r="AP137" s="47" t="e">
        <f>IF('Grid template'!$B$61=FALSE,NA(),IF(OR(ISNUMBER(AM137)=FALSE,ISNUMBER(AO137)=FALSE),NA(),AO137*$AW$4+AM137))</f>
        <v>#N/A</v>
      </c>
      <c r="AQ137" s="160"/>
      <c r="AR137" s="160"/>
      <c r="AS137" s="162"/>
      <c r="AT137" s="48"/>
    </row>
    <row r="138" spans="2:46" ht="13.95" customHeight="1" x14ac:dyDescent="0.3">
      <c r="B138" s="62"/>
      <c r="C138" s="36"/>
      <c r="D138" s="183"/>
      <c r="E138" s="183"/>
      <c r="F138" s="183"/>
      <c r="G138" s="183"/>
      <c r="H138" s="183"/>
      <c r="I138" s="183"/>
      <c r="J138" s="183"/>
      <c r="K138" s="183"/>
      <c r="L138" s="183"/>
      <c r="M138" s="168"/>
      <c r="N138" s="46"/>
      <c r="O138" s="47" t="str">
        <f t="shared" si="44"/>
        <v/>
      </c>
      <c r="P138" s="47" t="str">
        <f t="shared" si="45"/>
        <v/>
      </c>
      <c r="Q138" s="47" t="str">
        <f t="shared" si="46"/>
        <v/>
      </c>
      <c r="R138" s="47" t="str">
        <f t="shared" si="47"/>
        <v/>
      </c>
      <c r="S138" s="47" t="e">
        <f t="shared" si="48"/>
        <v>#N/A</v>
      </c>
      <c r="T138" s="47" t="str">
        <f t="shared" si="49"/>
        <v/>
      </c>
      <c r="U138" s="47" t="str">
        <f t="shared" si="50"/>
        <v/>
      </c>
      <c r="V138" s="47" t="e">
        <f t="shared" si="51"/>
        <v>#N/A</v>
      </c>
      <c r="W138" s="47" t="e">
        <f t="shared" si="52"/>
        <v>#N/A</v>
      </c>
      <c r="X138" s="47" t="e">
        <f t="shared" si="53"/>
        <v>#N/A</v>
      </c>
      <c r="Y138" s="47" t="str">
        <f t="shared" si="54"/>
        <v/>
      </c>
      <c r="Z138" s="47" t="e">
        <f t="shared" si="55"/>
        <v>#N/A</v>
      </c>
      <c r="AA138" s="47" t="e">
        <f t="shared" si="56"/>
        <v>#VALUE!</v>
      </c>
      <c r="AB138" s="47" t="e">
        <f t="shared" si="57"/>
        <v>#N/A</v>
      </c>
      <c r="AC138" s="47" t="str">
        <f t="shared" si="58"/>
        <v/>
      </c>
      <c r="AD138" s="47" t="str">
        <f t="shared" si="59"/>
        <v/>
      </c>
      <c r="AE138" s="47" t="str">
        <f t="shared" si="60"/>
        <v/>
      </c>
      <c r="AF138" s="47" t="str">
        <f t="shared" si="61"/>
        <v/>
      </c>
      <c r="AG138" s="47" t="str">
        <f t="shared" si="62"/>
        <v/>
      </c>
      <c r="AH138" s="47" t="str">
        <f t="shared" si="63"/>
        <v/>
      </c>
      <c r="AI138" s="47" t="e">
        <f>IF('Grid template'!$B$61=FALSE,NA(),IF(OR(ISNUMBER(AC138)=FALSE,ISNUMBER(AD138)=FALSE),NA(),$AW$3*AC138+AD138))</f>
        <v>#N/A</v>
      </c>
      <c r="AJ138" s="47" t="e">
        <f>IF('Grid template'!$B$61=FALSE,NA(),IF(OR(ISNUMBER(AC138)=FALSE,ISNUMBER(AD138)=FALSE),NA(),$AW$2*AC138))</f>
        <v>#N/A</v>
      </c>
      <c r="AK138" s="47" t="e">
        <f>IF('Grid template'!$B$61=FALSE,NA(),IF(OR(ISNUMBER(AF138)=FALSE,ISNUMBER(AG138)=FALSE),NA(),$AW$3*AF138+AG138+1+'Grid template'!$B$17))</f>
        <v>#N/A</v>
      </c>
      <c r="AL138" s="47" t="e">
        <f>IF('Grid template'!$B$61=FALSE,NA(),IF(OR(ISNUMBER(AF138)=FALSE,ISNUMBER(AG138)=FALSE),NA(),$AW$2*AF138))</f>
        <v>#N/A</v>
      </c>
      <c r="AM138" s="47" t="e">
        <f>IF('Grid template'!$B$61=FALSE,NA(),(IF(OR(ISNUMBER(AJ138)=FALSE,ISNUMBER(AI138)=FALSE),NA(),AJ138-$AW$4*AI138)))</f>
        <v>#N/A</v>
      </c>
      <c r="AN138" s="47" t="e">
        <f>IF('Grid template'!$B$61=FALSE,NA(),(IF(OR(ISNUMBER(AK138)=FALSE,ISNUMBER(AL138)=FALSE),NA(),AL138+$AW$4*AK138)))</f>
        <v>#N/A</v>
      </c>
      <c r="AO138" s="47" t="e">
        <f>IF('Grid template'!$B$61=FALSE,NA(),IF(OR(ISNUMBER(AM138)=FALSE,ISNUMBER(AN138)=FALSE),NA(),(AN138-AM138)/(2*$AW$4)))</f>
        <v>#N/A</v>
      </c>
      <c r="AP138" s="47" t="e">
        <f>IF('Grid template'!$B$61=FALSE,NA(),IF(OR(ISNUMBER(AM138)=FALSE,ISNUMBER(AO138)=FALSE),NA(),AO138*$AW$4+AM138))</f>
        <v>#N/A</v>
      </c>
      <c r="AQ138" s="160"/>
      <c r="AR138" s="160"/>
      <c r="AS138" s="162"/>
      <c r="AT138" s="48"/>
    </row>
    <row r="139" spans="2:46" ht="13.95" customHeight="1" x14ac:dyDescent="0.3">
      <c r="B139" s="62"/>
      <c r="C139" s="36"/>
      <c r="D139" s="183"/>
      <c r="E139" s="183"/>
      <c r="F139" s="183"/>
      <c r="G139" s="183"/>
      <c r="H139" s="183"/>
      <c r="I139" s="183"/>
      <c r="J139" s="183"/>
      <c r="K139" s="183"/>
      <c r="L139" s="183"/>
      <c r="M139" s="168"/>
      <c r="N139" s="46"/>
      <c r="O139" s="47" t="str">
        <f t="shared" si="44"/>
        <v/>
      </c>
      <c r="P139" s="47" t="str">
        <f t="shared" si="45"/>
        <v/>
      </c>
      <c r="Q139" s="47" t="str">
        <f t="shared" si="46"/>
        <v/>
      </c>
      <c r="R139" s="47" t="str">
        <f t="shared" si="47"/>
        <v/>
      </c>
      <c r="S139" s="47" t="e">
        <f t="shared" si="48"/>
        <v>#N/A</v>
      </c>
      <c r="T139" s="47" t="str">
        <f t="shared" si="49"/>
        <v/>
      </c>
      <c r="U139" s="47" t="str">
        <f t="shared" si="50"/>
        <v/>
      </c>
      <c r="V139" s="47" t="e">
        <f t="shared" si="51"/>
        <v>#N/A</v>
      </c>
      <c r="W139" s="47" t="e">
        <f t="shared" si="52"/>
        <v>#N/A</v>
      </c>
      <c r="X139" s="47" t="e">
        <f t="shared" si="53"/>
        <v>#N/A</v>
      </c>
      <c r="Y139" s="47" t="str">
        <f t="shared" si="54"/>
        <v/>
      </c>
      <c r="Z139" s="47" t="e">
        <f t="shared" si="55"/>
        <v>#N/A</v>
      </c>
      <c r="AA139" s="47" t="e">
        <f t="shared" si="56"/>
        <v>#VALUE!</v>
      </c>
      <c r="AB139" s="47" t="e">
        <f t="shared" si="57"/>
        <v>#N/A</v>
      </c>
      <c r="AC139" s="47" t="str">
        <f t="shared" si="58"/>
        <v/>
      </c>
      <c r="AD139" s="47" t="str">
        <f t="shared" si="59"/>
        <v/>
      </c>
      <c r="AE139" s="47" t="str">
        <f t="shared" si="60"/>
        <v/>
      </c>
      <c r="AF139" s="47" t="str">
        <f t="shared" si="61"/>
        <v/>
      </c>
      <c r="AG139" s="47" t="str">
        <f t="shared" si="62"/>
        <v/>
      </c>
      <c r="AH139" s="47" t="str">
        <f t="shared" si="63"/>
        <v/>
      </c>
      <c r="AI139" s="47" t="e">
        <f>IF('Grid template'!$B$61=FALSE,NA(),IF(OR(ISNUMBER(AC139)=FALSE,ISNUMBER(AD139)=FALSE),NA(),$AW$3*AC139+AD139))</f>
        <v>#N/A</v>
      </c>
      <c r="AJ139" s="47" t="e">
        <f>IF('Grid template'!$B$61=FALSE,NA(),IF(OR(ISNUMBER(AC139)=FALSE,ISNUMBER(AD139)=FALSE),NA(),$AW$2*AC139))</f>
        <v>#N/A</v>
      </c>
      <c r="AK139" s="47" t="e">
        <f>IF('Grid template'!$B$61=FALSE,NA(),IF(OR(ISNUMBER(AF139)=FALSE,ISNUMBER(AG139)=FALSE),NA(),$AW$3*AF139+AG139+1+'Grid template'!$B$17))</f>
        <v>#N/A</v>
      </c>
      <c r="AL139" s="47" t="e">
        <f>IF('Grid template'!$B$61=FALSE,NA(),IF(OR(ISNUMBER(AF139)=FALSE,ISNUMBER(AG139)=FALSE),NA(),$AW$2*AF139))</f>
        <v>#N/A</v>
      </c>
      <c r="AM139" s="47" t="e">
        <f>IF('Grid template'!$B$61=FALSE,NA(),(IF(OR(ISNUMBER(AJ139)=FALSE,ISNUMBER(AI139)=FALSE),NA(),AJ139-$AW$4*AI139)))</f>
        <v>#N/A</v>
      </c>
      <c r="AN139" s="47" t="e">
        <f>IF('Grid template'!$B$61=FALSE,NA(),(IF(OR(ISNUMBER(AK139)=FALSE,ISNUMBER(AL139)=FALSE),NA(),AL139+$AW$4*AK139)))</f>
        <v>#N/A</v>
      </c>
      <c r="AO139" s="47" t="e">
        <f>IF('Grid template'!$B$61=FALSE,NA(),IF(OR(ISNUMBER(AM139)=FALSE,ISNUMBER(AN139)=FALSE),NA(),(AN139-AM139)/(2*$AW$4)))</f>
        <v>#N/A</v>
      </c>
      <c r="AP139" s="47" t="e">
        <f>IF('Grid template'!$B$61=FALSE,NA(),IF(OR(ISNUMBER(AM139)=FALSE,ISNUMBER(AO139)=FALSE),NA(),AO139*$AW$4+AM139))</f>
        <v>#N/A</v>
      </c>
      <c r="AQ139" s="160"/>
      <c r="AR139" s="160"/>
      <c r="AS139" s="162"/>
      <c r="AT139" s="48"/>
    </row>
    <row r="140" spans="2:46" ht="13.95" customHeight="1" x14ac:dyDescent="0.3">
      <c r="B140" s="62"/>
      <c r="C140" s="36"/>
      <c r="D140" s="183"/>
      <c r="E140" s="183"/>
      <c r="F140" s="183"/>
      <c r="G140" s="183"/>
      <c r="H140" s="183"/>
      <c r="I140" s="183"/>
      <c r="J140" s="183"/>
      <c r="K140" s="183"/>
      <c r="L140" s="183"/>
      <c r="M140" s="168"/>
      <c r="N140" s="46"/>
      <c r="O140" s="47" t="str">
        <f t="shared" si="44"/>
        <v/>
      </c>
      <c r="P140" s="47" t="str">
        <f t="shared" si="45"/>
        <v/>
      </c>
      <c r="Q140" s="47" t="str">
        <f t="shared" si="46"/>
        <v/>
      </c>
      <c r="R140" s="47" t="str">
        <f t="shared" si="47"/>
        <v/>
      </c>
      <c r="S140" s="47" t="e">
        <f t="shared" si="48"/>
        <v>#N/A</v>
      </c>
      <c r="T140" s="47" t="str">
        <f t="shared" si="49"/>
        <v/>
      </c>
      <c r="U140" s="47" t="str">
        <f t="shared" si="50"/>
        <v/>
      </c>
      <c r="V140" s="47" t="e">
        <f t="shared" si="51"/>
        <v>#N/A</v>
      </c>
      <c r="W140" s="47" t="e">
        <f t="shared" si="52"/>
        <v>#N/A</v>
      </c>
      <c r="X140" s="47" t="e">
        <f t="shared" si="53"/>
        <v>#N/A</v>
      </c>
      <c r="Y140" s="47" t="str">
        <f t="shared" si="54"/>
        <v/>
      </c>
      <c r="Z140" s="47" t="e">
        <f t="shared" si="55"/>
        <v>#N/A</v>
      </c>
      <c r="AA140" s="47" t="e">
        <f t="shared" si="56"/>
        <v>#VALUE!</v>
      </c>
      <c r="AB140" s="47" t="e">
        <f t="shared" si="57"/>
        <v>#N/A</v>
      </c>
      <c r="AC140" s="47" t="str">
        <f t="shared" si="58"/>
        <v/>
      </c>
      <c r="AD140" s="47" t="str">
        <f t="shared" si="59"/>
        <v/>
      </c>
      <c r="AE140" s="47" t="str">
        <f t="shared" si="60"/>
        <v/>
      </c>
      <c r="AF140" s="47" t="str">
        <f t="shared" si="61"/>
        <v/>
      </c>
      <c r="AG140" s="47" t="str">
        <f t="shared" si="62"/>
        <v/>
      </c>
      <c r="AH140" s="47" t="str">
        <f t="shared" si="63"/>
        <v/>
      </c>
      <c r="AI140" s="47" t="e">
        <f>IF('Grid template'!$B$61=FALSE,NA(),IF(OR(ISNUMBER(AC140)=FALSE,ISNUMBER(AD140)=FALSE),NA(),$AW$3*AC140+AD140))</f>
        <v>#N/A</v>
      </c>
      <c r="AJ140" s="47" t="e">
        <f>IF('Grid template'!$B$61=FALSE,NA(),IF(OR(ISNUMBER(AC140)=FALSE,ISNUMBER(AD140)=FALSE),NA(),$AW$2*AC140))</f>
        <v>#N/A</v>
      </c>
      <c r="AK140" s="47" t="e">
        <f>IF('Grid template'!$B$61=FALSE,NA(),IF(OR(ISNUMBER(AF140)=FALSE,ISNUMBER(AG140)=FALSE),NA(),$AW$3*AF140+AG140+1+'Grid template'!$B$17))</f>
        <v>#N/A</v>
      </c>
      <c r="AL140" s="47" t="e">
        <f>IF('Grid template'!$B$61=FALSE,NA(),IF(OR(ISNUMBER(AF140)=FALSE,ISNUMBER(AG140)=FALSE),NA(),$AW$2*AF140))</f>
        <v>#N/A</v>
      </c>
      <c r="AM140" s="47" t="e">
        <f>IF('Grid template'!$B$61=FALSE,NA(),(IF(OR(ISNUMBER(AJ140)=FALSE,ISNUMBER(AI140)=FALSE),NA(),AJ140-$AW$4*AI140)))</f>
        <v>#N/A</v>
      </c>
      <c r="AN140" s="47" t="e">
        <f>IF('Grid template'!$B$61=FALSE,NA(),(IF(OR(ISNUMBER(AK140)=FALSE,ISNUMBER(AL140)=FALSE),NA(),AL140+$AW$4*AK140)))</f>
        <v>#N/A</v>
      </c>
      <c r="AO140" s="47" t="e">
        <f>IF('Grid template'!$B$61=FALSE,NA(),IF(OR(ISNUMBER(AM140)=FALSE,ISNUMBER(AN140)=FALSE),NA(),(AN140-AM140)/(2*$AW$4)))</f>
        <v>#N/A</v>
      </c>
      <c r="AP140" s="47" t="e">
        <f>IF('Grid template'!$B$61=FALSE,NA(),IF(OR(ISNUMBER(AM140)=FALSE,ISNUMBER(AO140)=FALSE),NA(),AO140*$AW$4+AM140))</f>
        <v>#N/A</v>
      </c>
      <c r="AQ140" s="160"/>
      <c r="AR140" s="160"/>
      <c r="AS140" s="162"/>
      <c r="AT140" s="48"/>
    </row>
    <row r="141" spans="2:46" ht="13.95" customHeight="1" x14ac:dyDescent="0.3">
      <c r="B141" s="62"/>
      <c r="C141" s="36"/>
      <c r="D141" s="183"/>
      <c r="E141" s="183"/>
      <c r="F141" s="183"/>
      <c r="G141" s="183"/>
      <c r="H141" s="183"/>
      <c r="I141" s="183"/>
      <c r="J141" s="183"/>
      <c r="K141" s="183"/>
      <c r="L141" s="183"/>
      <c r="M141" s="168"/>
      <c r="N141" s="46"/>
      <c r="O141" s="47" t="str">
        <f t="shared" si="44"/>
        <v/>
      </c>
      <c r="P141" s="47" t="str">
        <f t="shared" si="45"/>
        <v/>
      </c>
      <c r="Q141" s="47" t="str">
        <f t="shared" si="46"/>
        <v/>
      </c>
      <c r="R141" s="47" t="str">
        <f t="shared" si="47"/>
        <v/>
      </c>
      <c r="S141" s="47" t="e">
        <f t="shared" si="48"/>
        <v>#N/A</v>
      </c>
      <c r="T141" s="47" t="str">
        <f t="shared" si="49"/>
        <v/>
      </c>
      <c r="U141" s="47" t="str">
        <f t="shared" si="50"/>
        <v/>
      </c>
      <c r="V141" s="47" t="e">
        <f t="shared" si="51"/>
        <v>#N/A</v>
      </c>
      <c r="W141" s="47" t="e">
        <f t="shared" si="52"/>
        <v>#N/A</v>
      </c>
      <c r="X141" s="47" t="e">
        <f t="shared" si="53"/>
        <v>#N/A</v>
      </c>
      <c r="Y141" s="47" t="str">
        <f t="shared" si="54"/>
        <v/>
      </c>
      <c r="Z141" s="47" t="e">
        <f t="shared" si="55"/>
        <v>#N/A</v>
      </c>
      <c r="AA141" s="47" t="e">
        <f t="shared" si="56"/>
        <v>#VALUE!</v>
      </c>
      <c r="AB141" s="47" t="e">
        <f t="shared" si="57"/>
        <v>#N/A</v>
      </c>
      <c r="AC141" s="47" t="str">
        <f t="shared" si="58"/>
        <v/>
      </c>
      <c r="AD141" s="47" t="str">
        <f t="shared" si="59"/>
        <v/>
      </c>
      <c r="AE141" s="47" t="str">
        <f t="shared" si="60"/>
        <v/>
      </c>
      <c r="AF141" s="47" t="str">
        <f t="shared" si="61"/>
        <v/>
      </c>
      <c r="AG141" s="47" t="str">
        <f t="shared" si="62"/>
        <v/>
      </c>
      <c r="AH141" s="47" t="str">
        <f t="shared" si="63"/>
        <v/>
      </c>
      <c r="AI141" s="47" t="e">
        <f>IF('Grid template'!$B$61=FALSE,NA(),IF(OR(ISNUMBER(AC141)=FALSE,ISNUMBER(AD141)=FALSE),NA(),$AW$3*AC141+AD141))</f>
        <v>#N/A</v>
      </c>
      <c r="AJ141" s="47" t="e">
        <f>IF('Grid template'!$B$61=FALSE,NA(),IF(OR(ISNUMBER(AC141)=FALSE,ISNUMBER(AD141)=FALSE),NA(),$AW$2*AC141))</f>
        <v>#N/A</v>
      </c>
      <c r="AK141" s="47" t="e">
        <f>IF('Grid template'!$B$61=FALSE,NA(),IF(OR(ISNUMBER(AF141)=FALSE,ISNUMBER(AG141)=FALSE),NA(),$AW$3*AF141+AG141+1+'Grid template'!$B$17))</f>
        <v>#N/A</v>
      </c>
      <c r="AL141" s="47" t="e">
        <f>IF('Grid template'!$B$61=FALSE,NA(),IF(OR(ISNUMBER(AF141)=FALSE,ISNUMBER(AG141)=FALSE),NA(),$AW$2*AF141))</f>
        <v>#N/A</v>
      </c>
      <c r="AM141" s="47" t="e">
        <f>IF('Grid template'!$B$61=FALSE,NA(),(IF(OR(ISNUMBER(AJ141)=FALSE,ISNUMBER(AI141)=FALSE),NA(),AJ141-$AW$4*AI141)))</f>
        <v>#N/A</v>
      </c>
      <c r="AN141" s="47" t="e">
        <f>IF('Grid template'!$B$61=FALSE,NA(),(IF(OR(ISNUMBER(AK141)=FALSE,ISNUMBER(AL141)=FALSE),NA(),AL141+$AW$4*AK141)))</f>
        <v>#N/A</v>
      </c>
      <c r="AO141" s="47" t="e">
        <f>IF('Grid template'!$B$61=FALSE,NA(),IF(OR(ISNUMBER(AM141)=FALSE,ISNUMBER(AN141)=FALSE),NA(),(AN141-AM141)/(2*$AW$4)))</f>
        <v>#N/A</v>
      </c>
      <c r="AP141" s="47" t="e">
        <f>IF('Grid template'!$B$61=FALSE,NA(),IF(OR(ISNUMBER(AM141)=FALSE,ISNUMBER(AO141)=FALSE),NA(),AO141*$AW$4+AM141))</f>
        <v>#N/A</v>
      </c>
      <c r="AQ141" s="160"/>
      <c r="AR141" s="160"/>
      <c r="AS141" s="162"/>
      <c r="AT141" s="48"/>
    </row>
    <row r="142" spans="2:46" ht="13.95" customHeight="1" x14ac:dyDescent="0.3">
      <c r="B142" s="62"/>
      <c r="C142" s="36"/>
      <c r="D142" s="183"/>
      <c r="E142" s="183"/>
      <c r="F142" s="183"/>
      <c r="G142" s="183"/>
      <c r="H142" s="183"/>
      <c r="I142" s="183"/>
      <c r="J142" s="183"/>
      <c r="K142" s="183"/>
      <c r="L142" s="183"/>
      <c r="M142" s="168"/>
      <c r="N142" s="46"/>
      <c r="O142" s="47" t="str">
        <f t="shared" si="44"/>
        <v/>
      </c>
      <c r="P142" s="47" t="str">
        <f t="shared" si="45"/>
        <v/>
      </c>
      <c r="Q142" s="47" t="str">
        <f t="shared" si="46"/>
        <v/>
      </c>
      <c r="R142" s="47" t="str">
        <f t="shared" si="47"/>
        <v/>
      </c>
      <c r="S142" s="47" t="e">
        <f t="shared" si="48"/>
        <v>#N/A</v>
      </c>
      <c r="T142" s="47" t="str">
        <f t="shared" si="49"/>
        <v/>
      </c>
      <c r="U142" s="47" t="str">
        <f t="shared" si="50"/>
        <v/>
      </c>
      <c r="V142" s="47" t="e">
        <f t="shared" si="51"/>
        <v>#N/A</v>
      </c>
      <c r="W142" s="47" t="e">
        <f t="shared" si="52"/>
        <v>#N/A</v>
      </c>
      <c r="X142" s="47" t="e">
        <f t="shared" si="53"/>
        <v>#N/A</v>
      </c>
      <c r="Y142" s="47" t="str">
        <f t="shared" si="54"/>
        <v/>
      </c>
      <c r="Z142" s="47" t="e">
        <f t="shared" si="55"/>
        <v>#N/A</v>
      </c>
      <c r="AA142" s="47" t="e">
        <f t="shared" si="56"/>
        <v>#VALUE!</v>
      </c>
      <c r="AB142" s="47" t="e">
        <f t="shared" si="57"/>
        <v>#N/A</v>
      </c>
      <c r="AC142" s="47" t="str">
        <f t="shared" si="58"/>
        <v/>
      </c>
      <c r="AD142" s="47" t="str">
        <f t="shared" si="59"/>
        <v/>
      </c>
      <c r="AE142" s="47" t="str">
        <f t="shared" si="60"/>
        <v/>
      </c>
      <c r="AF142" s="47" t="str">
        <f t="shared" si="61"/>
        <v/>
      </c>
      <c r="AG142" s="47" t="str">
        <f t="shared" si="62"/>
        <v/>
      </c>
      <c r="AH142" s="47" t="str">
        <f t="shared" si="63"/>
        <v/>
      </c>
      <c r="AI142" s="47" t="e">
        <f>IF('Grid template'!$B$61=FALSE,NA(),IF(OR(ISNUMBER(AC142)=FALSE,ISNUMBER(AD142)=FALSE),NA(),$AW$3*AC142+AD142))</f>
        <v>#N/A</v>
      </c>
      <c r="AJ142" s="47" t="e">
        <f>IF('Grid template'!$B$61=FALSE,NA(),IF(OR(ISNUMBER(AC142)=FALSE,ISNUMBER(AD142)=FALSE),NA(),$AW$2*AC142))</f>
        <v>#N/A</v>
      </c>
      <c r="AK142" s="47" t="e">
        <f>IF('Grid template'!$B$61=FALSE,NA(),IF(OR(ISNUMBER(AF142)=FALSE,ISNUMBER(AG142)=FALSE),NA(),$AW$3*AF142+AG142+1+'Grid template'!$B$17))</f>
        <v>#N/A</v>
      </c>
      <c r="AL142" s="47" t="e">
        <f>IF('Grid template'!$B$61=FALSE,NA(),IF(OR(ISNUMBER(AF142)=FALSE,ISNUMBER(AG142)=FALSE),NA(),$AW$2*AF142))</f>
        <v>#N/A</v>
      </c>
      <c r="AM142" s="47" t="e">
        <f>IF('Grid template'!$B$61=FALSE,NA(),(IF(OR(ISNUMBER(AJ142)=FALSE,ISNUMBER(AI142)=FALSE),NA(),AJ142-$AW$4*AI142)))</f>
        <v>#N/A</v>
      </c>
      <c r="AN142" s="47" t="e">
        <f>IF('Grid template'!$B$61=FALSE,NA(),(IF(OR(ISNUMBER(AK142)=FALSE,ISNUMBER(AL142)=FALSE),NA(),AL142+$AW$4*AK142)))</f>
        <v>#N/A</v>
      </c>
      <c r="AO142" s="47" t="e">
        <f>IF('Grid template'!$B$61=FALSE,NA(),IF(OR(ISNUMBER(AM142)=FALSE,ISNUMBER(AN142)=FALSE),NA(),(AN142-AM142)/(2*$AW$4)))</f>
        <v>#N/A</v>
      </c>
      <c r="AP142" s="47" t="e">
        <f>IF('Grid template'!$B$61=FALSE,NA(),IF(OR(ISNUMBER(AM142)=FALSE,ISNUMBER(AO142)=FALSE),NA(),AO142*$AW$4+AM142))</f>
        <v>#N/A</v>
      </c>
      <c r="AQ142" s="160"/>
      <c r="AR142" s="160"/>
      <c r="AS142" s="162"/>
      <c r="AT142" s="48"/>
    </row>
    <row r="143" spans="2:46" ht="13.95" customHeight="1" x14ac:dyDescent="0.3">
      <c r="B143" s="62"/>
      <c r="C143" s="36"/>
      <c r="D143" s="183"/>
      <c r="E143" s="183"/>
      <c r="F143" s="183"/>
      <c r="G143" s="183"/>
      <c r="H143" s="183"/>
      <c r="I143" s="183"/>
      <c r="J143" s="183"/>
      <c r="K143" s="183"/>
      <c r="L143" s="183"/>
      <c r="M143" s="168"/>
      <c r="N143" s="46"/>
      <c r="O143" s="47" t="str">
        <f t="shared" si="44"/>
        <v/>
      </c>
      <c r="P143" s="47" t="str">
        <f t="shared" si="45"/>
        <v/>
      </c>
      <c r="Q143" s="47" t="str">
        <f t="shared" si="46"/>
        <v/>
      </c>
      <c r="R143" s="47" t="str">
        <f t="shared" si="47"/>
        <v/>
      </c>
      <c r="S143" s="47" t="e">
        <f t="shared" si="48"/>
        <v>#N/A</v>
      </c>
      <c r="T143" s="47" t="str">
        <f t="shared" si="49"/>
        <v/>
      </c>
      <c r="U143" s="47" t="str">
        <f t="shared" si="50"/>
        <v/>
      </c>
      <c r="V143" s="47" t="e">
        <f t="shared" si="51"/>
        <v>#N/A</v>
      </c>
      <c r="W143" s="47" t="e">
        <f t="shared" si="52"/>
        <v>#N/A</v>
      </c>
      <c r="X143" s="47" t="e">
        <f t="shared" si="53"/>
        <v>#N/A</v>
      </c>
      <c r="Y143" s="47" t="str">
        <f t="shared" si="54"/>
        <v/>
      </c>
      <c r="Z143" s="47" t="e">
        <f t="shared" si="55"/>
        <v>#N/A</v>
      </c>
      <c r="AA143" s="47" t="e">
        <f t="shared" si="56"/>
        <v>#VALUE!</v>
      </c>
      <c r="AB143" s="47" t="e">
        <f t="shared" si="57"/>
        <v>#N/A</v>
      </c>
      <c r="AC143" s="47" t="str">
        <f t="shared" si="58"/>
        <v/>
      </c>
      <c r="AD143" s="47" t="str">
        <f t="shared" si="59"/>
        <v/>
      </c>
      <c r="AE143" s="47" t="str">
        <f t="shared" si="60"/>
        <v/>
      </c>
      <c r="AF143" s="47" t="str">
        <f t="shared" si="61"/>
        <v/>
      </c>
      <c r="AG143" s="47" t="str">
        <f t="shared" si="62"/>
        <v/>
      </c>
      <c r="AH143" s="47" t="str">
        <f t="shared" si="63"/>
        <v/>
      </c>
      <c r="AI143" s="47" t="e">
        <f>IF('Grid template'!$B$61=FALSE,NA(),IF(OR(ISNUMBER(AC143)=FALSE,ISNUMBER(AD143)=FALSE),NA(),$AW$3*AC143+AD143))</f>
        <v>#N/A</v>
      </c>
      <c r="AJ143" s="47" t="e">
        <f>IF('Grid template'!$B$61=FALSE,NA(),IF(OR(ISNUMBER(AC143)=FALSE,ISNUMBER(AD143)=FALSE),NA(),$AW$2*AC143))</f>
        <v>#N/A</v>
      </c>
      <c r="AK143" s="47" t="e">
        <f>IF('Grid template'!$B$61=FALSE,NA(),IF(OR(ISNUMBER(AF143)=FALSE,ISNUMBER(AG143)=FALSE),NA(),$AW$3*AF143+AG143+1+'Grid template'!$B$17))</f>
        <v>#N/A</v>
      </c>
      <c r="AL143" s="47" t="e">
        <f>IF('Grid template'!$B$61=FALSE,NA(),IF(OR(ISNUMBER(AF143)=FALSE,ISNUMBER(AG143)=FALSE),NA(),$AW$2*AF143))</f>
        <v>#N/A</v>
      </c>
      <c r="AM143" s="47" t="e">
        <f>IF('Grid template'!$B$61=FALSE,NA(),(IF(OR(ISNUMBER(AJ143)=FALSE,ISNUMBER(AI143)=FALSE),NA(),AJ143-$AW$4*AI143)))</f>
        <v>#N/A</v>
      </c>
      <c r="AN143" s="47" t="e">
        <f>IF('Grid template'!$B$61=FALSE,NA(),(IF(OR(ISNUMBER(AK143)=FALSE,ISNUMBER(AL143)=FALSE),NA(),AL143+$AW$4*AK143)))</f>
        <v>#N/A</v>
      </c>
      <c r="AO143" s="47" t="e">
        <f>IF('Grid template'!$B$61=FALSE,NA(),IF(OR(ISNUMBER(AM143)=FALSE,ISNUMBER(AN143)=FALSE),NA(),(AN143-AM143)/(2*$AW$4)))</f>
        <v>#N/A</v>
      </c>
      <c r="AP143" s="47" t="e">
        <f>IF('Grid template'!$B$61=FALSE,NA(),IF(OR(ISNUMBER(AM143)=FALSE,ISNUMBER(AO143)=FALSE),NA(),AO143*$AW$4+AM143))</f>
        <v>#N/A</v>
      </c>
      <c r="AQ143" s="160"/>
      <c r="AR143" s="160"/>
      <c r="AS143" s="162"/>
      <c r="AT143" s="48"/>
    </row>
    <row r="144" spans="2:46" ht="13.95" customHeight="1" x14ac:dyDescent="0.3">
      <c r="B144" s="62"/>
      <c r="C144" s="36"/>
      <c r="D144" s="183"/>
      <c r="E144" s="183"/>
      <c r="F144" s="183"/>
      <c r="G144" s="183"/>
      <c r="H144" s="183"/>
      <c r="I144" s="183"/>
      <c r="J144" s="183"/>
      <c r="K144" s="183"/>
      <c r="L144" s="183"/>
      <c r="M144" s="168"/>
      <c r="N144" s="46"/>
      <c r="O144" s="47" t="str">
        <f t="shared" si="44"/>
        <v/>
      </c>
      <c r="P144" s="47" t="str">
        <f t="shared" si="45"/>
        <v/>
      </c>
      <c r="Q144" s="47" t="str">
        <f t="shared" si="46"/>
        <v/>
      </c>
      <c r="R144" s="47" t="str">
        <f t="shared" si="47"/>
        <v/>
      </c>
      <c r="S144" s="47" t="e">
        <f t="shared" si="48"/>
        <v>#N/A</v>
      </c>
      <c r="T144" s="47" t="str">
        <f t="shared" si="49"/>
        <v/>
      </c>
      <c r="U144" s="47" t="str">
        <f t="shared" si="50"/>
        <v/>
      </c>
      <c r="V144" s="47" t="e">
        <f t="shared" si="51"/>
        <v>#N/A</v>
      </c>
      <c r="W144" s="47" t="e">
        <f t="shared" si="52"/>
        <v>#N/A</v>
      </c>
      <c r="X144" s="47" t="e">
        <f t="shared" si="53"/>
        <v>#N/A</v>
      </c>
      <c r="Y144" s="47" t="str">
        <f t="shared" si="54"/>
        <v/>
      </c>
      <c r="Z144" s="47" t="e">
        <f t="shared" si="55"/>
        <v>#N/A</v>
      </c>
      <c r="AA144" s="47" t="e">
        <f t="shared" si="56"/>
        <v>#VALUE!</v>
      </c>
      <c r="AB144" s="47" t="e">
        <f t="shared" si="57"/>
        <v>#N/A</v>
      </c>
      <c r="AC144" s="47" t="str">
        <f t="shared" si="58"/>
        <v/>
      </c>
      <c r="AD144" s="47" t="str">
        <f t="shared" si="59"/>
        <v/>
      </c>
      <c r="AE144" s="47" t="str">
        <f t="shared" si="60"/>
        <v/>
      </c>
      <c r="AF144" s="47" t="str">
        <f t="shared" si="61"/>
        <v/>
      </c>
      <c r="AG144" s="47" t="str">
        <f t="shared" si="62"/>
        <v/>
      </c>
      <c r="AH144" s="47" t="str">
        <f t="shared" si="63"/>
        <v/>
      </c>
      <c r="AI144" s="47" t="e">
        <f>IF('Grid template'!$B$61=FALSE,NA(),IF(OR(ISNUMBER(AC144)=FALSE,ISNUMBER(AD144)=FALSE),NA(),$AW$3*AC144+AD144))</f>
        <v>#N/A</v>
      </c>
      <c r="AJ144" s="47" t="e">
        <f>IF('Grid template'!$B$61=FALSE,NA(),IF(OR(ISNUMBER(AC144)=FALSE,ISNUMBER(AD144)=FALSE),NA(),$AW$2*AC144))</f>
        <v>#N/A</v>
      </c>
      <c r="AK144" s="47" t="e">
        <f>IF('Grid template'!$B$61=FALSE,NA(),IF(OR(ISNUMBER(AF144)=FALSE,ISNUMBER(AG144)=FALSE),NA(),$AW$3*AF144+AG144+1+'Grid template'!$B$17))</f>
        <v>#N/A</v>
      </c>
      <c r="AL144" s="47" t="e">
        <f>IF('Grid template'!$B$61=FALSE,NA(),IF(OR(ISNUMBER(AF144)=FALSE,ISNUMBER(AG144)=FALSE),NA(),$AW$2*AF144))</f>
        <v>#N/A</v>
      </c>
      <c r="AM144" s="47" t="e">
        <f>IF('Grid template'!$B$61=FALSE,NA(),(IF(OR(ISNUMBER(AJ144)=FALSE,ISNUMBER(AI144)=FALSE),NA(),AJ144-$AW$4*AI144)))</f>
        <v>#N/A</v>
      </c>
      <c r="AN144" s="47" t="e">
        <f>IF('Grid template'!$B$61=FALSE,NA(),(IF(OR(ISNUMBER(AK144)=FALSE,ISNUMBER(AL144)=FALSE),NA(),AL144+$AW$4*AK144)))</f>
        <v>#N/A</v>
      </c>
      <c r="AO144" s="47" t="e">
        <f>IF('Grid template'!$B$61=FALSE,NA(),IF(OR(ISNUMBER(AM144)=FALSE,ISNUMBER(AN144)=FALSE),NA(),(AN144-AM144)/(2*$AW$4)))</f>
        <v>#N/A</v>
      </c>
      <c r="AP144" s="47" t="e">
        <f>IF('Grid template'!$B$61=FALSE,NA(),IF(OR(ISNUMBER(AM144)=FALSE,ISNUMBER(AO144)=FALSE),NA(),AO144*$AW$4+AM144))</f>
        <v>#N/A</v>
      </c>
      <c r="AQ144" s="160"/>
      <c r="AR144" s="160"/>
      <c r="AS144" s="162"/>
      <c r="AT144" s="48"/>
    </row>
    <row r="145" spans="2:46" ht="13.95" customHeight="1" x14ac:dyDescent="0.3">
      <c r="B145" s="62"/>
      <c r="C145" s="36"/>
      <c r="D145" s="183"/>
      <c r="E145" s="183"/>
      <c r="F145" s="183"/>
      <c r="G145" s="183"/>
      <c r="H145" s="183"/>
      <c r="I145" s="183"/>
      <c r="J145" s="183"/>
      <c r="K145" s="183"/>
      <c r="L145" s="183"/>
      <c r="M145" s="168"/>
      <c r="N145" s="46"/>
      <c r="O145" s="47" t="str">
        <f t="shared" si="44"/>
        <v/>
      </c>
      <c r="P145" s="47" t="str">
        <f t="shared" si="45"/>
        <v/>
      </c>
      <c r="Q145" s="47" t="str">
        <f t="shared" si="46"/>
        <v/>
      </c>
      <c r="R145" s="47" t="str">
        <f t="shared" si="47"/>
        <v/>
      </c>
      <c r="S145" s="47" t="e">
        <f t="shared" si="48"/>
        <v>#N/A</v>
      </c>
      <c r="T145" s="47" t="str">
        <f t="shared" si="49"/>
        <v/>
      </c>
      <c r="U145" s="47" t="str">
        <f t="shared" si="50"/>
        <v/>
      </c>
      <c r="V145" s="47" t="e">
        <f t="shared" si="51"/>
        <v>#N/A</v>
      </c>
      <c r="W145" s="47" t="e">
        <f t="shared" si="52"/>
        <v>#N/A</v>
      </c>
      <c r="X145" s="47" t="e">
        <f t="shared" si="53"/>
        <v>#N/A</v>
      </c>
      <c r="Y145" s="47" t="str">
        <f t="shared" si="54"/>
        <v/>
      </c>
      <c r="Z145" s="47" t="e">
        <f t="shared" si="55"/>
        <v>#N/A</v>
      </c>
      <c r="AA145" s="47" t="e">
        <f t="shared" si="56"/>
        <v>#VALUE!</v>
      </c>
      <c r="AB145" s="47" t="e">
        <f t="shared" si="57"/>
        <v>#N/A</v>
      </c>
      <c r="AC145" s="47" t="str">
        <f t="shared" si="58"/>
        <v/>
      </c>
      <c r="AD145" s="47" t="str">
        <f t="shared" si="59"/>
        <v/>
      </c>
      <c r="AE145" s="47" t="str">
        <f t="shared" si="60"/>
        <v/>
      </c>
      <c r="AF145" s="47" t="str">
        <f t="shared" si="61"/>
        <v/>
      </c>
      <c r="AG145" s="47" t="str">
        <f t="shared" si="62"/>
        <v/>
      </c>
      <c r="AH145" s="47" t="str">
        <f t="shared" si="63"/>
        <v/>
      </c>
      <c r="AI145" s="47" t="e">
        <f>IF('Grid template'!$B$61=FALSE,NA(),IF(OR(ISNUMBER(AC145)=FALSE,ISNUMBER(AD145)=FALSE),NA(),$AW$3*AC145+AD145))</f>
        <v>#N/A</v>
      </c>
      <c r="AJ145" s="47" t="e">
        <f>IF('Grid template'!$B$61=FALSE,NA(),IF(OR(ISNUMBER(AC145)=FALSE,ISNUMBER(AD145)=FALSE),NA(),$AW$2*AC145))</f>
        <v>#N/A</v>
      </c>
      <c r="AK145" s="47" t="e">
        <f>IF('Grid template'!$B$61=FALSE,NA(),IF(OR(ISNUMBER(AF145)=FALSE,ISNUMBER(AG145)=FALSE),NA(),$AW$3*AF145+AG145+1+'Grid template'!$B$17))</f>
        <v>#N/A</v>
      </c>
      <c r="AL145" s="47" t="e">
        <f>IF('Grid template'!$B$61=FALSE,NA(),IF(OR(ISNUMBER(AF145)=FALSE,ISNUMBER(AG145)=FALSE),NA(),$AW$2*AF145))</f>
        <v>#N/A</v>
      </c>
      <c r="AM145" s="47" t="e">
        <f>IF('Grid template'!$B$61=FALSE,NA(),(IF(OR(ISNUMBER(AJ145)=FALSE,ISNUMBER(AI145)=FALSE),NA(),AJ145-$AW$4*AI145)))</f>
        <v>#N/A</v>
      </c>
      <c r="AN145" s="47" t="e">
        <f>IF('Grid template'!$B$61=FALSE,NA(),(IF(OR(ISNUMBER(AK145)=FALSE,ISNUMBER(AL145)=FALSE),NA(),AL145+$AW$4*AK145)))</f>
        <v>#N/A</v>
      </c>
      <c r="AO145" s="47" t="e">
        <f>IF('Grid template'!$B$61=FALSE,NA(),IF(OR(ISNUMBER(AM145)=FALSE,ISNUMBER(AN145)=FALSE),NA(),(AN145-AM145)/(2*$AW$4)))</f>
        <v>#N/A</v>
      </c>
      <c r="AP145" s="47" t="e">
        <f>IF('Grid template'!$B$61=FALSE,NA(),IF(OR(ISNUMBER(AM145)=FALSE,ISNUMBER(AO145)=FALSE),NA(),AO145*$AW$4+AM145))</f>
        <v>#N/A</v>
      </c>
      <c r="AQ145" s="160"/>
      <c r="AR145" s="160"/>
      <c r="AS145" s="162"/>
      <c r="AT145" s="48"/>
    </row>
    <row r="146" spans="2:46" ht="13.95" customHeight="1" x14ac:dyDescent="0.3">
      <c r="B146" s="62"/>
      <c r="C146" s="36"/>
      <c r="D146" s="183"/>
      <c r="E146" s="183"/>
      <c r="F146" s="183"/>
      <c r="G146" s="183"/>
      <c r="H146" s="183"/>
      <c r="I146" s="183"/>
      <c r="J146" s="183"/>
      <c r="K146" s="183"/>
      <c r="L146" s="183"/>
      <c r="M146" s="168"/>
      <c r="N146" s="46"/>
      <c r="O146" s="47" t="str">
        <f t="shared" si="44"/>
        <v/>
      </c>
      <c r="P146" s="47" t="str">
        <f t="shared" si="45"/>
        <v/>
      </c>
      <c r="Q146" s="47" t="str">
        <f t="shared" si="46"/>
        <v/>
      </c>
      <c r="R146" s="47" t="str">
        <f t="shared" si="47"/>
        <v/>
      </c>
      <c r="S146" s="47" t="e">
        <f t="shared" si="48"/>
        <v>#N/A</v>
      </c>
      <c r="T146" s="47" t="str">
        <f t="shared" si="49"/>
        <v/>
      </c>
      <c r="U146" s="47" t="str">
        <f t="shared" si="50"/>
        <v/>
      </c>
      <c r="V146" s="47" t="e">
        <f t="shared" si="51"/>
        <v>#N/A</v>
      </c>
      <c r="W146" s="47" t="e">
        <f t="shared" si="52"/>
        <v>#N/A</v>
      </c>
      <c r="X146" s="47" t="e">
        <f t="shared" si="53"/>
        <v>#N/A</v>
      </c>
      <c r="Y146" s="47" t="str">
        <f t="shared" si="54"/>
        <v/>
      </c>
      <c r="Z146" s="47" t="e">
        <f t="shared" si="55"/>
        <v>#N/A</v>
      </c>
      <c r="AA146" s="47" t="e">
        <f t="shared" si="56"/>
        <v>#VALUE!</v>
      </c>
      <c r="AB146" s="47" t="e">
        <f t="shared" si="57"/>
        <v>#N/A</v>
      </c>
      <c r="AC146" s="47" t="str">
        <f t="shared" si="58"/>
        <v/>
      </c>
      <c r="AD146" s="47" t="str">
        <f t="shared" si="59"/>
        <v/>
      </c>
      <c r="AE146" s="47" t="str">
        <f t="shared" si="60"/>
        <v/>
      </c>
      <c r="AF146" s="47" t="str">
        <f t="shared" si="61"/>
        <v/>
      </c>
      <c r="AG146" s="47" t="str">
        <f t="shared" si="62"/>
        <v/>
      </c>
      <c r="AH146" s="47" t="str">
        <f t="shared" si="63"/>
        <v/>
      </c>
      <c r="AI146" s="47" t="e">
        <f>IF('Grid template'!$B$61=FALSE,NA(),IF(OR(ISNUMBER(AC146)=FALSE,ISNUMBER(AD146)=FALSE),NA(),$AW$3*AC146+AD146))</f>
        <v>#N/A</v>
      </c>
      <c r="AJ146" s="47" t="e">
        <f>IF('Grid template'!$B$61=FALSE,NA(),IF(OR(ISNUMBER(AC146)=FALSE,ISNUMBER(AD146)=FALSE),NA(),$AW$2*AC146))</f>
        <v>#N/A</v>
      </c>
      <c r="AK146" s="47" t="e">
        <f>IF('Grid template'!$B$61=FALSE,NA(),IF(OR(ISNUMBER(AF146)=FALSE,ISNUMBER(AG146)=FALSE),NA(),$AW$3*AF146+AG146+1+'Grid template'!$B$17))</f>
        <v>#N/A</v>
      </c>
      <c r="AL146" s="47" t="e">
        <f>IF('Grid template'!$B$61=FALSE,NA(),IF(OR(ISNUMBER(AF146)=FALSE,ISNUMBER(AG146)=FALSE),NA(),$AW$2*AF146))</f>
        <v>#N/A</v>
      </c>
      <c r="AM146" s="47" t="e">
        <f>IF('Grid template'!$B$61=FALSE,NA(),(IF(OR(ISNUMBER(AJ146)=FALSE,ISNUMBER(AI146)=FALSE),NA(),AJ146-$AW$4*AI146)))</f>
        <v>#N/A</v>
      </c>
      <c r="AN146" s="47" t="e">
        <f>IF('Grid template'!$B$61=FALSE,NA(),(IF(OR(ISNUMBER(AK146)=FALSE,ISNUMBER(AL146)=FALSE),NA(),AL146+$AW$4*AK146)))</f>
        <v>#N/A</v>
      </c>
      <c r="AO146" s="47" t="e">
        <f>IF('Grid template'!$B$61=FALSE,NA(),IF(OR(ISNUMBER(AM146)=FALSE,ISNUMBER(AN146)=FALSE),NA(),(AN146-AM146)/(2*$AW$4)))</f>
        <v>#N/A</v>
      </c>
      <c r="AP146" s="47" t="e">
        <f>IF('Grid template'!$B$61=FALSE,NA(),IF(OR(ISNUMBER(AM146)=FALSE,ISNUMBER(AO146)=FALSE),NA(),AO146*$AW$4+AM146))</f>
        <v>#N/A</v>
      </c>
      <c r="AQ146" s="160"/>
      <c r="AR146" s="160"/>
      <c r="AS146" s="162"/>
      <c r="AT146" s="48"/>
    </row>
    <row r="147" spans="2:46" ht="13.95" customHeight="1" x14ac:dyDescent="0.3">
      <c r="B147" s="62"/>
      <c r="C147" s="36"/>
      <c r="D147" s="183"/>
      <c r="E147" s="183"/>
      <c r="F147" s="183"/>
      <c r="G147" s="183"/>
      <c r="H147" s="183"/>
      <c r="I147" s="183"/>
      <c r="J147" s="183"/>
      <c r="K147" s="183"/>
      <c r="L147" s="183"/>
      <c r="M147" s="168"/>
      <c r="N147" s="46"/>
      <c r="O147" s="47" t="str">
        <f t="shared" si="44"/>
        <v/>
      </c>
      <c r="P147" s="47" t="str">
        <f t="shared" si="45"/>
        <v/>
      </c>
      <c r="Q147" s="47" t="str">
        <f t="shared" si="46"/>
        <v/>
      </c>
      <c r="R147" s="47" t="str">
        <f t="shared" si="47"/>
        <v/>
      </c>
      <c r="S147" s="47" t="e">
        <f t="shared" si="48"/>
        <v>#N/A</v>
      </c>
      <c r="T147" s="47" t="str">
        <f t="shared" si="49"/>
        <v/>
      </c>
      <c r="U147" s="47" t="str">
        <f t="shared" si="50"/>
        <v/>
      </c>
      <c r="V147" s="47" t="e">
        <f t="shared" si="51"/>
        <v>#N/A</v>
      </c>
      <c r="W147" s="47" t="e">
        <f t="shared" si="52"/>
        <v>#N/A</v>
      </c>
      <c r="X147" s="47" t="e">
        <f t="shared" si="53"/>
        <v>#N/A</v>
      </c>
      <c r="Y147" s="47" t="str">
        <f t="shared" si="54"/>
        <v/>
      </c>
      <c r="Z147" s="47" t="e">
        <f t="shared" si="55"/>
        <v>#N/A</v>
      </c>
      <c r="AA147" s="47" t="e">
        <f t="shared" si="56"/>
        <v>#VALUE!</v>
      </c>
      <c r="AB147" s="47" t="e">
        <f t="shared" si="57"/>
        <v>#N/A</v>
      </c>
      <c r="AC147" s="47" t="str">
        <f t="shared" si="58"/>
        <v/>
      </c>
      <c r="AD147" s="47" t="str">
        <f t="shared" si="59"/>
        <v/>
      </c>
      <c r="AE147" s="47" t="str">
        <f t="shared" si="60"/>
        <v/>
      </c>
      <c r="AF147" s="47" t="str">
        <f t="shared" si="61"/>
        <v/>
      </c>
      <c r="AG147" s="47" t="str">
        <f t="shared" si="62"/>
        <v/>
      </c>
      <c r="AH147" s="47" t="str">
        <f t="shared" si="63"/>
        <v/>
      </c>
      <c r="AI147" s="47" t="e">
        <f>IF('Grid template'!$B$61=FALSE,NA(),IF(OR(ISNUMBER(AC147)=FALSE,ISNUMBER(AD147)=FALSE),NA(),$AW$3*AC147+AD147))</f>
        <v>#N/A</v>
      </c>
      <c r="AJ147" s="47" t="e">
        <f>IF('Grid template'!$B$61=FALSE,NA(),IF(OR(ISNUMBER(AC147)=FALSE,ISNUMBER(AD147)=FALSE),NA(),$AW$2*AC147))</f>
        <v>#N/A</v>
      </c>
      <c r="AK147" s="47" t="e">
        <f>IF('Grid template'!$B$61=FALSE,NA(),IF(OR(ISNUMBER(AF147)=FALSE,ISNUMBER(AG147)=FALSE),NA(),$AW$3*AF147+AG147+1+'Grid template'!$B$17))</f>
        <v>#N/A</v>
      </c>
      <c r="AL147" s="47" t="e">
        <f>IF('Grid template'!$B$61=FALSE,NA(),IF(OR(ISNUMBER(AF147)=FALSE,ISNUMBER(AG147)=FALSE),NA(),$AW$2*AF147))</f>
        <v>#N/A</v>
      </c>
      <c r="AM147" s="47" t="e">
        <f>IF('Grid template'!$B$61=FALSE,NA(),(IF(OR(ISNUMBER(AJ147)=FALSE,ISNUMBER(AI147)=FALSE),NA(),AJ147-$AW$4*AI147)))</f>
        <v>#N/A</v>
      </c>
      <c r="AN147" s="47" t="e">
        <f>IF('Grid template'!$B$61=FALSE,NA(),(IF(OR(ISNUMBER(AK147)=FALSE,ISNUMBER(AL147)=FALSE),NA(),AL147+$AW$4*AK147)))</f>
        <v>#N/A</v>
      </c>
      <c r="AO147" s="47" t="e">
        <f>IF('Grid template'!$B$61=FALSE,NA(),IF(OR(ISNUMBER(AM147)=FALSE,ISNUMBER(AN147)=FALSE),NA(),(AN147-AM147)/(2*$AW$4)))</f>
        <v>#N/A</v>
      </c>
      <c r="AP147" s="47" t="e">
        <f>IF('Grid template'!$B$61=FALSE,NA(),IF(OR(ISNUMBER(AM147)=FALSE,ISNUMBER(AO147)=FALSE),NA(),AO147*$AW$4+AM147))</f>
        <v>#N/A</v>
      </c>
      <c r="AQ147" s="160"/>
      <c r="AR147" s="160"/>
      <c r="AS147" s="162"/>
      <c r="AT147" s="48"/>
    </row>
    <row r="148" spans="2:46" ht="13.95" customHeight="1" x14ac:dyDescent="0.3">
      <c r="B148" s="62"/>
      <c r="C148" s="36"/>
      <c r="D148" s="183"/>
      <c r="E148" s="183"/>
      <c r="F148" s="183"/>
      <c r="G148" s="183"/>
      <c r="H148" s="183"/>
      <c r="I148" s="183"/>
      <c r="J148" s="183"/>
      <c r="K148" s="183"/>
      <c r="L148" s="183"/>
      <c r="M148" s="168"/>
      <c r="N148" s="46"/>
      <c r="O148" s="47" t="str">
        <f t="shared" si="44"/>
        <v/>
      </c>
      <c r="P148" s="47" t="str">
        <f t="shared" si="45"/>
        <v/>
      </c>
      <c r="Q148" s="47" t="str">
        <f t="shared" si="46"/>
        <v/>
      </c>
      <c r="R148" s="47" t="str">
        <f t="shared" si="47"/>
        <v/>
      </c>
      <c r="S148" s="47" t="e">
        <f t="shared" si="48"/>
        <v>#N/A</v>
      </c>
      <c r="T148" s="47" t="str">
        <f t="shared" si="49"/>
        <v/>
      </c>
      <c r="U148" s="47" t="str">
        <f t="shared" si="50"/>
        <v/>
      </c>
      <c r="V148" s="47" t="e">
        <f t="shared" si="51"/>
        <v>#N/A</v>
      </c>
      <c r="W148" s="47" t="e">
        <f t="shared" si="52"/>
        <v>#N/A</v>
      </c>
      <c r="X148" s="47" t="e">
        <f t="shared" si="53"/>
        <v>#N/A</v>
      </c>
      <c r="Y148" s="47" t="str">
        <f t="shared" si="54"/>
        <v/>
      </c>
      <c r="Z148" s="47" t="e">
        <f t="shared" si="55"/>
        <v>#N/A</v>
      </c>
      <c r="AA148" s="47" t="e">
        <f t="shared" si="56"/>
        <v>#VALUE!</v>
      </c>
      <c r="AB148" s="47" t="e">
        <f t="shared" si="57"/>
        <v>#N/A</v>
      </c>
      <c r="AC148" s="47" t="str">
        <f t="shared" si="58"/>
        <v/>
      </c>
      <c r="AD148" s="47" t="str">
        <f t="shared" si="59"/>
        <v/>
      </c>
      <c r="AE148" s="47" t="str">
        <f t="shared" si="60"/>
        <v/>
      </c>
      <c r="AF148" s="47" t="str">
        <f t="shared" si="61"/>
        <v/>
      </c>
      <c r="AG148" s="47" t="str">
        <f t="shared" si="62"/>
        <v/>
      </c>
      <c r="AH148" s="47" t="str">
        <f t="shared" si="63"/>
        <v/>
      </c>
      <c r="AI148" s="47" t="e">
        <f>IF('Grid template'!$B$61=FALSE,NA(),IF(OR(ISNUMBER(AC148)=FALSE,ISNUMBER(AD148)=FALSE),NA(),$AW$3*AC148+AD148))</f>
        <v>#N/A</v>
      </c>
      <c r="AJ148" s="47" t="e">
        <f>IF('Grid template'!$B$61=FALSE,NA(),IF(OR(ISNUMBER(AC148)=FALSE,ISNUMBER(AD148)=FALSE),NA(),$AW$2*AC148))</f>
        <v>#N/A</v>
      </c>
      <c r="AK148" s="47" t="e">
        <f>IF('Grid template'!$B$61=FALSE,NA(),IF(OR(ISNUMBER(AF148)=FALSE,ISNUMBER(AG148)=FALSE),NA(),$AW$3*AF148+AG148+1+'Grid template'!$B$17))</f>
        <v>#N/A</v>
      </c>
      <c r="AL148" s="47" t="e">
        <f>IF('Grid template'!$B$61=FALSE,NA(),IF(OR(ISNUMBER(AF148)=FALSE,ISNUMBER(AG148)=FALSE),NA(),$AW$2*AF148))</f>
        <v>#N/A</v>
      </c>
      <c r="AM148" s="47" t="e">
        <f>IF('Grid template'!$B$61=FALSE,NA(),(IF(OR(ISNUMBER(AJ148)=FALSE,ISNUMBER(AI148)=FALSE),NA(),AJ148-$AW$4*AI148)))</f>
        <v>#N/A</v>
      </c>
      <c r="AN148" s="47" t="e">
        <f>IF('Grid template'!$B$61=FALSE,NA(),(IF(OR(ISNUMBER(AK148)=FALSE,ISNUMBER(AL148)=FALSE),NA(),AL148+$AW$4*AK148)))</f>
        <v>#N/A</v>
      </c>
      <c r="AO148" s="47" t="e">
        <f>IF('Grid template'!$B$61=FALSE,NA(),IF(OR(ISNUMBER(AM148)=FALSE,ISNUMBER(AN148)=FALSE),NA(),(AN148-AM148)/(2*$AW$4)))</f>
        <v>#N/A</v>
      </c>
      <c r="AP148" s="47" t="e">
        <f>IF('Grid template'!$B$61=FALSE,NA(),IF(OR(ISNUMBER(AM148)=FALSE,ISNUMBER(AO148)=FALSE),NA(),AO148*$AW$4+AM148))</f>
        <v>#N/A</v>
      </c>
      <c r="AQ148" s="160"/>
      <c r="AR148" s="160"/>
      <c r="AS148" s="162"/>
      <c r="AT148" s="48"/>
    </row>
    <row r="149" spans="2:46" ht="13.95" customHeight="1" x14ac:dyDescent="0.3">
      <c r="B149" s="62"/>
      <c r="C149" s="177"/>
      <c r="D149" s="183"/>
      <c r="E149" s="183"/>
      <c r="F149" s="183"/>
      <c r="G149" s="183"/>
      <c r="H149" s="183"/>
      <c r="I149" s="183"/>
      <c r="J149" s="183"/>
      <c r="K149" s="183"/>
      <c r="L149" s="183"/>
      <c r="M149" s="168"/>
      <c r="N149" s="46"/>
      <c r="O149" s="47" t="str">
        <f t="shared" si="44"/>
        <v/>
      </c>
      <c r="P149" s="47" t="str">
        <f t="shared" si="45"/>
        <v/>
      </c>
      <c r="Q149" s="47" t="str">
        <f t="shared" si="46"/>
        <v/>
      </c>
      <c r="R149" s="47" t="str">
        <f t="shared" si="47"/>
        <v/>
      </c>
      <c r="S149" s="47" t="e">
        <f t="shared" si="48"/>
        <v>#N/A</v>
      </c>
      <c r="T149" s="47" t="str">
        <f t="shared" si="49"/>
        <v/>
      </c>
      <c r="U149" s="47" t="str">
        <f t="shared" si="50"/>
        <v/>
      </c>
      <c r="V149" s="47" t="e">
        <f t="shared" si="51"/>
        <v>#N/A</v>
      </c>
      <c r="W149" s="47" t="e">
        <f t="shared" si="52"/>
        <v>#N/A</v>
      </c>
      <c r="X149" s="47" t="e">
        <f t="shared" si="53"/>
        <v>#N/A</v>
      </c>
      <c r="Y149" s="47" t="str">
        <f t="shared" si="54"/>
        <v/>
      </c>
      <c r="Z149" s="47" t="e">
        <f t="shared" si="55"/>
        <v>#N/A</v>
      </c>
      <c r="AA149" s="47" t="e">
        <f t="shared" si="56"/>
        <v>#VALUE!</v>
      </c>
      <c r="AB149" s="47" t="e">
        <f t="shared" si="57"/>
        <v>#N/A</v>
      </c>
      <c r="AC149" s="47" t="str">
        <f t="shared" si="58"/>
        <v/>
      </c>
      <c r="AD149" s="47" t="str">
        <f t="shared" si="59"/>
        <v/>
      </c>
      <c r="AE149" s="47" t="str">
        <f t="shared" si="60"/>
        <v/>
      </c>
      <c r="AF149" s="47" t="str">
        <f t="shared" si="61"/>
        <v/>
      </c>
      <c r="AG149" s="47" t="str">
        <f t="shared" si="62"/>
        <v/>
      </c>
      <c r="AH149" s="47" t="str">
        <f t="shared" si="63"/>
        <v/>
      </c>
      <c r="AI149" s="47" t="e">
        <f>IF('Grid template'!$B$61=FALSE,NA(),IF(OR(ISNUMBER(AC149)=FALSE,ISNUMBER(AD149)=FALSE),NA(),$AW$3*AC149+AD149))</f>
        <v>#N/A</v>
      </c>
      <c r="AJ149" s="47" t="e">
        <f>IF('Grid template'!$B$61=FALSE,NA(),IF(OR(ISNUMBER(AC149)=FALSE,ISNUMBER(AD149)=FALSE),NA(),$AW$2*AC149))</f>
        <v>#N/A</v>
      </c>
      <c r="AK149" s="47" t="e">
        <f>IF('Grid template'!$B$61=FALSE,NA(),IF(OR(ISNUMBER(AF149)=FALSE,ISNUMBER(AG149)=FALSE),NA(),$AW$3*AF149+AG149+1+'Grid template'!$B$17))</f>
        <v>#N/A</v>
      </c>
      <c r="AL149" s="47" t="e">
        <f>IF('Grid template'!$B$61=FALSE,NA(),IF(OR(ISNUMBER(AF149)=FALSE,ISNUMBER(AG149)=FALSE),NA(),$AW$2*AF149))</f>
        <v>#N/A</v>
      </c>
      <c r="AM149" s="47" t="e">
        <f>IF('Grid template'!$B$61=FALSE,NA(),(IF(OR(ISNUMBER(AJ149)=FALSE,ISNUMBER(AI149)=FALSE),NA(),AJ149-$AW$4*AI149)))</f>
        <v>#N/A</v>
      </c>
      <c r="AN149" s="47" t="e">
        <f>IF('Grid template'!$B$61=FALSE,NA(),(IF(OR(ISNUMBER(AK149)=FALSE,ISNUMBER(AL149)=FALSE),NA(),AL149+$AW$4*AK149)))</f>
        <v>#N/A</v>
      </c>
      <c r="AO149" s="47" t="e">
        <f>IF('Grid template'!$B$61=FALSE,NA(),IF(OR(ISNUMBER(AM149)=FALSE,ISNUMBER(AN149)=FALSE),NA(),(AN149-AM149)/(2*$AW$4)))</f>
        <v>#N/A</v>
      </c>
      <c r="AP149" s="47" t="e">
        <f>IF('Grid template'!$B$61=FALSE,NA(),IF(OR(ISNUMBER(AM149)=FALSE,ISNUMBER(AO149)=FALSE),NA(),AO149*$AW$4+AM149))</f>
        <v>#N/A</v>
      </c>
      <c r="AQ149" s="160"/>
      <c r="AR149" s="160"/>
      <c r="AS149" s="162"/>
      <c r="AT149" s="48"/>
    </row>
    <row r="150" spans="2:46" ht="13.95" customHeight="1" x14ac:dyDescent="0.3">
      <c r="B150" s="62"/>
      <c r="C150" s="177"/>
      <c r="D150" s="183"/>
      <c r="E150" s="183"/>
      <c r="F150" s="183"/>
      <c r="G150" s="183"/>
      <c r="H150" s="183"/>
      <c r="I150" s="183"/>
      <c r="J150" s="183"/>
      <c r="K150" s="183"/>
      <c r="L150" s="183"/>
      <c r="M150" s="168"/>
      <c r="N150" s="46"/>
      <c r="O150" s="47" t="str">
        <f t="shared" si="44"/>
        <v/>
      </c>
      <c r="P150" s="47" t="str">
        <f t="shared" si="45"/>
        <v/>
      </c>
      <c r="Q150" s="47" t="str">
        <f t="shared" si="46"/>
        <v/>
      </c>
      <c r="R150" s="47" t="str">
        <f t="shared" si="47"/>
        <v/>
      </c>
      <c r="S150" s="47" t="e">
        <f t="shared" si="48"/>
        <v>#N/A</v>
      </c>
      <c r="T150" s="47" t="str">
        <f t="shared" si="49"/>
        <v/>
      </c>
      <c r="U150" s="47" t="str">
        <f t="shared" si="50"/>
        <v/>
      </c>
      <c r="V150" s="47" t="e">
        <f t="shared" si="51"/>
        <v>#N/A</v>
      </c>
      <c r="W150" s="47" t="e">
        <f t="shared" si="52"/>
        <v>#N/A</v>
      </c>
      <c r="X150" s="47" t="e">
        <f t="shared" si="53"/>
        <v>#N/A</v>
      </c>
      <c r="Y150" s="47" t="str">
        <f t="shared" si="54"/>
        <v/>
      </c>
      <c r="Z150" s="47" t="e">
        <f t="shared" si="55"/>
        <v>#N/A</v>
      </c>
      <c r="AA150" s="47" t="e">
        <f t="shared" si="56"/>
        <v>#VALUE!</v>
      </c>
      <c r="AB150" s="47" t="e">
        <f t="shared" si="57"/>
        <v>#N/A</v>
      </c>
      <c r="AC150" s="47" t="str">
        <f t="shared" si="58"/>
        <v/>
      </c>
      <c r="AD150" s="47" t="str">
        <f t="shared" si="59"/>
        <v/>
      </c>
      <c r="AE150" s="47" t="str">
        <f t="shared" si="60"/>
        <v/>
      </c>
      <c r="AF150" s="47" t="str">
        <f t="shared" si="61"/>
        <v/>
      </c>
      <c r="AG150" s="47" t="str">
        <f t="shared" si="62"/>
        <v/>
      </c>
      <c r="AH150" s="47" t="str">
        <f t="shared" si="63"/>
        <v/>
      </c>
      <c r="AI150" s="47" t="e">
        <f>IF('Grid template'!$B$61=FALSE,NA(),IF(OR(ISNUMBER(AC150)=FALSE,ISNUMBER(AD150)=FALSE),NA(),$AW$3*AC150+AD150))</f>
        <v>#N/A</v>
      </c>
      <c r="AJ150" s="47" t="e">
        <f>IF('Grid template'!$B$61=FALSE,NA(),IF(OR(ISNUMBER(AC150)=FALSE,ISNUMBER(AD150)=FALSE),NA(),$AW$2*AC150))</f>
        <v>#N/A</v>
      </c>
      <c r="AK150" s="47" t="e">
        <f>IF('Grid template'!$B$61=FALSE,NA(),IF(OR(ISNUMBER(AF150)=FALSE,ISNUMBER(AG150)=FALSE),NA(),$AW$3*AF150+AG150+1+'Grid template'!$B$17))</f>
        <v>#N/A</v>
      </c>
      <c r="AL150" s="47" t="e">
        <f>IF('Grid template'!$B$61=FALSE,NA(),IF(OR(ISNUMBER(AF150)=FALSE,ISNUMBER(AG150)=FALSE),NA(),$AW$2*AF150))</f>
        <v>#N/A</v>
      </c>
      <c r="AM150" s="47" t="e">
        <f>IF('Grid template'!$B$61=FALSE,NA(),(IF(OR(ISNUMBER(AJ150)=FALSE,ISNUMBER(AI150)=FALSE),NA(),AJ150-$AW$4*AI150)))</f>
        <v>#N/A</v>
      </c>
      <c r="AN150" s="47" t="e">
        <f>IF('Grid template'!$B$61=FALSE,NA(),(IF(OR(ISNUMBER(AK150)=FALSE,ISNUMBER(AL150)=FALSE),NA(),AL150+$AW$4*AK150)))</f>
        <v>#N/A</v>
      </c>
      <c r="AO150" s="47" t="e">
        <f>IF('Grid template'!$B$61=FALSE,NA(),IF(OR(ISNUMBER(AM150)=FALSE,ISNUMBER(AN150)=FALSE),NA(),(AN150-AM150)/(2*$AW$4)))</f>
        <v>#N/A</v>
      </c>
      <c r="AP150" s="47" t="e">
        <f>IF('Grid template'!$B$61=FALSE,NA(),IF(OR(ISNUMBER(AM150)=FALSE,ISNUMBER(AO150)=FALSE),NA(),AO150*$AW$4+AM150))</f>
        <v>#N/A</v>
      </c>
      <c r="AQ150" s="160"/>
      <c r="AR150" s="160"/>
      <c r="AS150" s="162"/>
      <c r="AT150" s="48"/>
    </row>
    <row r="151" spans="2:46" ht="13.95" customHeight="1" x14ac:dyDescent="0.3">
      <c r="B151" s="62"/>
      <c r="C151" s="177"/>
      <c r="D151" s="183"/>
      <c r="E151" s="183"/>
      <c r="F151" s="183"/>
      <c r="G151" s="183"/>
      <c r="H151" s="183"/>
      <c r="I151" s="183"/>
      <c r="J151" s="183"/>
      <c r="K151" s="183"/>
      <c r="L151" s="183"/>
      <c r="M151" s="168"/>
      <c r="N151" s="46"/>
      <c r="O151" s="47" t="str">
        <f t="shared" si="44"/>
        <v/>
      </c>
      <c r="P151" s="47" t="str">
        <f t="shared" si="45"/>
        <v/>
      </c>
      <c r="Q151" s="47" t="str">
        <f t="shared" si="46"/>
        <v/>
      </c>
      <c r="R151" s="47" t="str">
        <f t="shared" si="47"/>
        <v/>
      </c>
      <c r="S151" s="47" t="e">
        <f t="shared" si="48"/>
        <v>#N/A</v>
      </c>
      <c r="T151" s="47" t="str">
        <f t="shared" si="49"/>
        <v/>
      </c>
      <c r="U151" s="47" t="str">
        <f t="shared" si="50"/>
        <v/>
      </c>
      <c r="V151" s="47" t="e">
        <f t="shared" si="51"/>
        <v>#N/A</v>
      </c>
      <c r="W151" s="47" t="e">
        <f t="shared" si="52"/>
        <v>#N/A</v>
      </c>
      <c r="X151" s="47" t="e">
        <f t="shared" si="53"/>
        <v>#N/A</v>
      </c>
      <c r="Y151" s="47" t="str">
        <f t="shared" si="54"/>
        <v/>
      </c>
      <c r="Z151" s="47" t="e">
        <f t="shared" si="55"/>
        <v>#N/A</v>
      </c>
      <c r="AA151" s="47" t="e">
        <f t="shared" si="56"/>
        <v>#VALUE!</v>
      </c>
      <c r="AB151" s="47" t="e">
        <f t="shared" si="57"/>
        <v>#N/A</v>
      </c>
      <c r="AC151" s="47" t="str">
        <f t="shared" si="58"/>
        <v/>
      </c>
      <c r="AD151" s="47" t="str">
        <f t="shared" si="59"/>
        <v/>
      </c>
      <c r="AE151" s="47" t="str">
        <f t="shared" si="60"/>
        <v/>
      </c>
      <c r="AF151" s="47" t="str">
        <f t="shared" si="61"/>
        <v/>
      </c>
      <c r="AG151" s="47" t="str">
        <f t="shared" si="62"/>
        <v/>
      </c>
      <c r="AH151" s="47" t="str">
        <f t="shared" si="63"/>
        <v/>
      </c>
      <c r="AI151" s="47" t="e">
        <f>IF('Grid template'!$B$61=FALSE,NA(),IF(OR(ISNUMBER(AC151)=FALSE,ISNUMBER(AD151)=FALSE),NA(),$AW$3*AC151+AD151))</f>
        <v>#N/A</v>
      </c>
      <c r="AJ151" s="47" t="e">
        <f>IF('Grid template'!$B$61=FALSE,NA(),IF(OR(ISNUMBER(AC151)=FALSE,ISNUMBER(AD151)=FALSE),NA(),$AW$2*AC151))</f>
        <v>#N/A</v>
      </c>
      <c r="AK151" s="47" t="e">
        <f>IF('Grid template'!$B$61=FALSE,NA(),IF(OR(ISNUMBER(AF151)=FALSE,ISNUMBER(AG151)=FALSE),NA(),$AW$3*AF151+AG151+1+'Grid template'!$B$17))</f>
        <v>#N/A</v>
      </c>
      <c r="AL151" s="47" t="e">
        <f>IF('Grid template'!$B$61=FALSE,NA(),IF(OR(ISNUMBER(AF151)=FALSE,ISNUMBER(AG151)=FALSE),NA(),$AW$2*AF151))</f>
        <v>#N/A</v>
      </c>
      <c r="AM151" s="47" t="e">
        <f>IF('Grid template'!$B$61=FALSE,NA(),(IF(OR(ISNUMBER(AJ151)=FALSE,ISNUMBER(AI151)=FALSE),NA(),AJ151-$AW$4*AI151)))</f>
        <v>#N/A</v>
      </c>
      <c r="AN151" s="47" t="e">
        <f>IF('Grid template'!$B$61=FALSE,NA(),(IF(OR(ISNUMBER(AK151)=FALSE,ISNUMBER(AL151)=FALSE),NA(),AL151+$AW$4*AK151)))</f>
        <v>#N/A</v>
      </c>
      <c r="AO151" s="47" t="e">
        <f>IF('Grid template'!$B$61=FALSE,NA(),IF(OR(ISNUMBER(AM151)=FALSE,ISNUMBER(AN151)=FALSE),NA(),(AN151-AM151)/(2*$AW$4)))</f>
        <v>#N/A</v>
      </c>
      <c r="AP151" s="47" t="e">
        <f>IF('Grid template'!$B$61=FALSE,NA(),IF(OR(ISNUMBER(AM151)=FALSE,ISNUMBER(AO151)=FALSE),NA(),AO151*$AW$4+AM151))</f>
        <v>#N/A</v>
      </c>
      <c r="AQ151" s="160"/>
      <c r="AR151" s="160"/>
      <c r="AS151" s="162"/>
      <c r="AT151" s="48"/>
    </row>
    <row r="152" spans="2:46" ht="13.95" customHeight="1" x14ac:dyDescent="0.3">
      <c r="B152" s="37" t="s">
        <v>159</v>
      </c>
      <c r="C152" s="112"/>
      <c r="D152" s="184"/>
      <c r="E152" s="184"/>
      <c r="F152" s="184"/>
      <c r="G152" s="185"/>
      <c r="H152" s="185"/>
      <c r="I152" s="185"/>
      <c r="J152" s="185"/>
      <c r="K152" s="185"/>
      <c r="L152" s="185"/>
      <c r="M152" s="168"/>
      <c r="N152" s="49"/>
      <c r="O152" s="50" t="str">
        <f t="shared" si="44"/>
        <v/>
      </c>
      <c r="P152" s="50" t="str">
        <f t="shared" si="45"/>
        <v/>
      </c>
      <c r="Q152" s="50" t="str">
        <f t="shared" si="46"/>
        <v/>
      </c>
      <c r="R152" s="50" t="str">
        <f t="shared" si="47"/>
        <v/>
      </c>
      <c r="S152" s="50" t="e">
        <f t="shared" si="48"/>
        <v>#N/A</v>
      </c>
      <c r="T152" s="50" t="str">
        <f t="shared" si="49"/>
        <v/>
      </c>
      <c r="U152" s="50" t="str">
        <f t="shared" si="50"/>
        <v/>
      </c>
      <c r="V152" s="50" t="e">
        <f t="shared" si="51"/>
        <v>#N/A</v>
      </c>
      <c r="W152" s="50" t="e">
        <f t="shared" si="52"/>
        <v>#N/A</v>
      </c>
      <c r="X152" s="50" t="e">
        <f t="shared" si="53"/>
        <v>#N/A</v>
      </c>
      <c r="Y152" s="50" t="str">
        <f t="shared" si="54"/>
        <v/>
      </c>
      <c r="Z152" s="50" t="e">
        <f t="shared" si="55"/>
        <v>#N/A</v>
      </c>
      <c r="AA152" s="50" t="e">
        <f t="shared" si="56"/>
        <v>#VALUE!</v>
      </c>
      <c r="AB152" s="50" t="e">
        <f t="shared" si="57"/>
        <v>#N/A</v>
      </c>
      <c r="AC152" s="50" t="str">
        <f t="shared" si="58"/>
        <v/>
      </c>
      <c r="AD152" s="50" t="str">
        <f t="shared" si="59"/>
        <v/>
      </c>
      <c r="AE152" s="50" t="str">
        <f t="shared" si="60"/>
        <v/>
      </c>
      <c r="AF152" s="50" t="str">
        <f t="shared" si="61"/>
        <v/>
      </c>
      <c r="AG152" s="50" t="str">
        <f t="shared" si="62"/>
        <v/>
      </c>
      <c r="AH152" s="50" t="str">
        <f t="shared" si="63"/>
        <v/>
      </c>
      <c r="AI152" s="50" t="e">
        <f>IF('Grid template'!$B$62=FALSE,NA(),IF(OR(ISNUMBER(AC152)=FALSE,ISNUMBER(AD152)=FALSE),NA(),$AW$3*AC152+AD152))</f>
        <v>#N/A</v>
      </c>
      <c r="AJ152" s="50" t="e">
        <f>IF('Grid template'!$B$62=FALSE,NA(),IF(OR(ISNUMBER(AC152)=FALSE,ISNUMBER(AD152)=FALSE),NA(),$AW$2*AC152))</f>
        <v>#N/A</v>
      </c>
      <c r="AK152" s="50" t="e">
        <f>IF('Grid template'!$B$62=FALSE,NA(),IF(OR(ISNUMBER(AF152)=FALSE,ISNUMBER(AG152)=FALSE),NA(),$AW$3*AF152+AG152+1+'Grid template'!$B$17))</f>
        <v>#N/A</v>
      </c>
      <c r="AL152" s="50" t="e">
        <f>IF('Grid template'!$B$62=FALSE,NA(),IF(OR(ISNUMBER(AF152)=FALSE,ISNUMBER(AG152)=FALSE),NA(),$AW$2*AF152))</f>
        <v>#N/A</v>
      </c>
      <c r="AM152" s="50" t="e">
        <f>IF('Grid template'!$B$62=FALSE,NA(),(IF(OR(ISNUMBER(AJ152)=FALSE,ISNUMBER(AI152)=FALSE),NA(),AJ152-$AW$4*AI152)))</f>
        <v>#N/A</v>
      </c>
      <c r="AN152" s="50" t="e">
        <f>IF('Grid template'!$B$62=FALSE,NA(),(IF(OR(ISNUMBER(AK152)=FALSE,ISNUMBER(AL152)=FALSE),NA(),AL152+$AW$4*AK152)))</f>
        <v>#N/A</v>
      </c>
      <c r="AO152" s="50" t="e">
        <f>IF('Grid template'!$B$62=FALSE,NA(),IF(OR(ISNUMBER(AM152)=FALSE,ISNUMBER(AN152)=FALSE),NA(),(AN152-AM152)/(2*$AW$4)))</f>
        <v>#N/A</v>
      </c>
      <c r="AP152" s="50" t="e">
        <f>IF('Grid template'!$B$62=FALSE,NA(),IF(OR(ISNUMBER(AM152)=FALSE,ISNUMBER(AO152)=FALSE),NA(),AO152*$AW$4+AM152))</f>
        <v>#N/A</v>
      </c>
      <c r="AQ152" s="160"/>
      <c r="AR152" s="160"/>
      <c r="AS152" s="162"/>
      <c r="AT152" s="51"/>
    </row>
    <row r="153" spans="2:46" ht="13.95" customHeight="1" x14ac:dyDescent="0.3">
      <c r="B153" s="62"/>
      <c r="C153" s="112"/>
      <c r="D153" s="184"/>
      <c r="E153" s="184"/>
      <c r="F153" s="184"/>
      <c r="G153" s="185"/>
      <c r="H153" s="185"/>
      <c r="I153" s="185"/>
      <c r="J153" s="185"/>
      <c r="K153" s="185"/>
      <c r="L153" s="185"/>
      <c r="M153" s="168"/>
      <c r="N153" s="49"/>
      <c r="O153" s="50" t="str">
        <f t="shared" si="44"/>
        <v/>
      </c>
      <c r="P153" s="50" t="str">
        <f t="shared" si="45"/>
        <v/>
      </c>
      <c r="Q153" s="50" t="str">
        <f t="shared" si="46"/>
        <v/>
      </c>
      <c r="R153" s="50" t="str">
        <f t="shared" si="47"/>
        <v/>
      </c>
      <c r="S153" s="50" t="e">
        <f t="shared" si="48"/>
        <v>#N/A</v>
      </c>
      <c r="T153" s="50" t="str">
        <f t="shared" si="49"/>
        <v/>
      </c>
      <c r="U153" s="50" t="str">
        <f t="shared" si="50"/>
        <v/>
      </c>
      <c r="V153" s="50" t="e">
        <f t="shared" si="51"/>
        <v>#N/A</v>
      </c>
      <c r="W153" s="50" t="e">
        <f t="shared" si="52"/>
        <v>#N/A</v>
      </c>
      <c r="X153" s="50" t="e">
        <f t="shared" si="53"/>
        <v>#N/A</v>
      </c>
      <c r="Y153" s="50" t="str">
        <f t="shared" si="54"/>
        <v/>
      </c>
      <c r="Z153" s="50" t="e">
        <f t="shared" si="55"/>
        <v>#N/A</v>
      </c>
      <c r="AA153" s="50" t="e">
        <f t="shared" si="56"/>
        <v>#VALUE!</v>
      </c>
      <c r="AB153" s="50" t="e">
        <f t="shared" si="57"/>
        <v>#N/A</v>
      </c>
      <c r="AC153" s="50" t="str">
        <f t="shared" si="58"/>
        <v/>
      </c>
      <c r="AD153" s="50" t="str">
        <f t="shared" si="59"/>
        <v/>
      </c>
      <c r="AE153" s="50" t="str">
        <f t="shared" si="60"/>
        <v/>
      </c>
      <c r="AF153" s="50" t="str">
        <f t="shared" si="61"/>
        <v/>
      </c>
      <c r="AG153" s="50" t="str">
        <f t="shared" si="62"/>
        <v/>
      </c>
      <c r="AH153" s="50" t="str">
        <f t="shared" si="63"/>
        <v/>
      </c>
      <c r="AI153" s="50" t="e">
        <f>IF('Grid template'!$B$62=FALSE,NA(),IF(OR(ISNUMBER(AC153)=FALSE,ISNUMBER(AD153)=FALSE),NA(),$AW$3*AC153+AD153))</f>
        <v>#N/A</v>
      </c>
      <c r="AJ153" s="50" t="e">
        <f>IF('Grid template'!$B$62=FALSE,NA(),IF(OR(ISNUMBER(AC153)=FALSE,ISNUMBER(AD153)=FALSE),NA(),$AW$2*AC153))</f>
        <v>#N/A</v>
      </c>
      <c r="AK153" s="50" t="e">
        <f>IF('Grid template'!$B$62=FALSE,NA(),IF(OR(ISNUMBER(AF153)=FALSE,ISNUMBER(AG153)=FALSE),NA(),$AW$3*AF153+AG153+1+'Grid template'!$B$17))</f>
        <v>#N/A</v>
      </c>
      <c r="AL153" s="50" t="e">
        <f>IF('Grid template'!$B$62=FALSE,NA(),IF(OR(ISNUMBER(AF153)=FALSE,ISNUMBER(AG153)=FALSE),NA(),$AW$2*AF153))</f>
        <v>#N/A</v>
      </c>
      <c r="AM153" s="50" t="e">
        <f>IF('Grid template'!$B$62=FALSE,NA(),(IF(OR(ISNUMBER(AJ153)=FALSE,ISNUMBER(AI153)=FALSE),NA(),AJ153-$AW$4*AI153)))</f>
        <v>#N/A</v>
      </c>
      <c r="AN153" s="50" t="e">
        <f>IF('Grid template'!$B$62=FALSE,NA(),(IF(OR(ISNUMBER(AK153)=FALSE,ISNUMBER(AL153)=FALSE),NA(),AL153+$AW$4*AK153)))</f>
        <v>#N/A</v>
      </c>
      <c r="AO153" s="50" t="e">
        <f>IF('Grid template'!$B$62=FALSE,NA(),IF(OR(ISNUMBER(AM153)=FALSE,ISNUMBER(AN153)=FALSE),NA(),(AN153-AM153)/(2*$AW$4)))</f>
        <v>#N/A</v>
      </c>
      <c r="AP153" s="50" t="e">
        <f>IF('Grid template'!$B$62=FALSE,NA(),IF(OR(ISNUMBER(AM153)=FALSE,ISNUMBER(AO153)=FALSE),NA(),AO153*$AW$4+AM153))</f>
        <v>#N/A</v>
      </c>
      <c r="AQ153" s="160"/>
      <c r="AR153" s="160"/>
      <c r="AS153" s="162"/>
      <c r="AT153" s="51"/>
    </row>
    <row r="154" spans="2:46" ht="13.95" customHeight="1" x14ac:dyDescent="0.3">
      <c r="B154" s="62"/>
      <c r="C154" s="37"/>
      <c r="D154" s="185"/>
      <c r="E154" s="185"/>
      <c r="F154" s="185"/>
      <c r="G154" s="185"/>
      <c r="H154" s="185"/>
      <c r="I154" s="185"/>
      <c r="J154" s="185"/>
      <c r="K154" s="185"/>
      <c r="L154" s="185"/>
      <c r="M154" s="168"/>
      <c r="N154" s="49"/>
      <c r="O154" s="50" t="str">
        <f t="shared" si="44"/>
        <v/>
      </c>
      <c r="P154" s="50" t="str">
        <f t="shared" si="45"/>
        <v/>
      </c>
      <c r="Q154" s="50" t="str">
        <f t="shared" si="46"/>
        <v/>
      </c>
      <c r="R154" s="50" t="str">
        <f t="shared" si="47"/>
        <v/>
      </c>
      <c r="S154" s="50" t="e">
        <f t="shared" si="48"/>
        <v>#N/A</v>
      </c>
      <c r="T154" s="50" t="str">
        <f t="shared" si="49"/>
        <v/>
      </c>
      <c r="U154" s="50" t="str">
        <f t="shared" si="50"/>
        <v/>
      </c>
      <c r="V154" s="50" t="e">
        <f t="shared" si="51"/>
        <v>#N/A</v>
      </c>
      <c r="W154" s="50" t="e">
        <f t="shared" si="52"/>
        <v>#N/A</v>
      </c>
      <c r="X154" s="50" t="e">
        <f t="shared" si="53"/>
        <v>#N/A</v>
      </c>
      <c r="Y154" s="50" t="str">
        <f t="shared" si="54"/>
        <v/>
      </c>
      <c r="Z154" s="50" t="e">
        <f t="shared" si="55"/>
        <v>#N/A</v>
      </c>
      <c r="AA154" s="50" t="e">
        <f t="shared" si="56"/>
        <v>#VALUE!</v>
      </c>
      <c r="AB154" s="50" t="e">
        <f t="shared" si="57"/>
        <v>#N/A</v>
      </c>
      <c r="AC154" s="50" t="str">
        <f t="shared" si="58"/>
        <v/>
      </c>
      <c r="AD154" s="50" t="str">
        <f t="shared" si="59"/>
        <v/>
      </c>
      <c r="AE154" s="50" t="str">
        <f t="shared" si="60"/>
        <v/>
      </c>
      <c r="AF154" s="50" t="str">
        <f t="shared" si="61"/>
        <v/>
      </c>
      <c r="AG154" s="50" t="str">
        <f t="shared" si="62"/>
        <v/>
      </c>
      <c r="AH154" s="50" t="str">
        <f t="shared" si="63"/>
        <v/>
      </c>
      <c r="AI154" s="50" t="e">
        <f>IF('Grid template'!$B$62=FALSE,NA(),IF(OR(ISNUMBER(AC154)=FALSE,ISNUMBER(AD154)=FALSE),NA(),$AW$3*AC154+AD154))</f>
        <v>#N/A</v>
      </c>
      <c r="AJ154" s="50" t="e">
        <f>IF('Grid template'!$B$62=FALSE,NA(),IF(OR(ISNUMBER(AC154)=FALSE,ISNUMBER(AD154)=FALSE),NA(),$AW$2*AC154))</f>
        <v>#N/A</v>
      </c>
      <c r="AK154" s="50" t="e">
        <f>IF('Grid template'!$B$62=FALSE,NA(),IF(OR(ISNUMBER(AF154)=FALSE,ISNUMBER(AG154)=FALSE),NA(),$AW$3*AF154+AG154+1+'Grid template'!$B$17))</f>
        <v>#N/A</v>
      </c>
      <c r="AL154" s="50" t="e">
        <f>IF('Grid template'!$B$62=FALSE,NA(),IF(OR(ISNUMBER(AF154)=FALSE,ISNUMBER(AG154)=FALSE),NA(),$AW$2*AF154))</f>
        <v>#N/A</v>
      </c>
      <c r="AM154" s="50" t="e">
        <f>IF('Grid template'!$B$62=FALSE,NA(),(IF(OR(ISNUMBER(AJ154)=FALSE,ISNUMBER(AI154)=FALSE),NA(),AJ154-$AW$4*AI154)))</f>
        <v>#N/A</v>
      </c>
      <c r="AN154" s="50" t="e">
        <f>IF('Grid template'!$B$62=FALSE,NA(),(IF(OR(ISNUMBER(AK154)=FALSE,ISNUMBER(AL154)=FALSE),NA(),AL154+$AW$4*AK154)))</f>
        <v>#N/A</v>
      </c>
      <c r="AO154" s="50" t="e">
        <f>IF('Grid template'!$B$62=FALSE,NA(),IF(OR(ISNUMBER(AM154)=FALSE,ISNUMBER(AN154)=FALSE),NA(),(AN154-AM154)/(2*$AW$4)))</f>
        <v>#N/A</v>
      </c>
      <c r="AP154" s="50" t="e">
        <f>IF('Grid template'!$B$62=FALSE,NA(),IF(OR(ISNUMBER(AM154)=FALSE,ISNUMBER(AO154)=FALSE),NA(),AO154*$AW$4+AM154))</f>
        <v>#N/A</v>
      </c>
      <c r="AQ154" s="160"/>
      <c r="AR154" s="160"/>
      <c r="AS154" s="162"/>
      <c r="AT154" s="51"/>
    </row>
    <row r="155" spans="2:46" ht="13.95" customHeight="1" x14ac:dyDescent="0.3">
      <c r="B155" s="62"/>
      <c r="C155" s="37"/>
      <c r="D155" s="185"/>
      <c r="E155" s="185"/>
      <c r="F155" s="185"/>
      <c r="G155" s="185"/>
      <c r="H155" s="185"/>
      <c r="I155" s="185"/>
      <c r="J155" s="185"/>
      <c r="K155" s="185"/>
      <c r="L155" s="185"/>
      <c r="M155" s="168"/>
      <c r="N155" s="49"/>
      <c r="O155" s="50" t="str">
        <f t="shared" si="44"/>
        <v/>
      </c>
      <c r="P155" s="50" t="str">
        <f t="shared" si="45"/>
        <v/>
      </c>
      <c r="Q155" s="50" t="str">
        <f t="shared" si="46"/>
        <v/>
      </c>
      <c r="R155" s="50" t="str">
        <f t="shared" si="47"/>
        <v/>
      </c>
      <c r="S155" s="50" t="e">
        <f t="shared" si="48"/>
        <v>#N/A</v>
      </c>
      <c r="T155" s="50" t="str">
        <f t="shared" si="49"/>
        <v/>
      </c>
      <c r="U155" s="50" t="str">
        <f t="shared" si="50"/>
        <v/>
      </c>
      <c r="V155" s="50" t="e">
        <f t="shared" si="51"/>
        <v>#N/A</v>
      </c>
      <c r="W155" s="50" t="e">
        <f t="shared" si="52"/>
        <v>#N/A</v>
      </c>
      <c r="X155" s="50" t="e">
        <f t="shared" si="53"/>
        <v>#N/A</v>
      </c>
      <c r="Y155" s="50" t="str">
        <f t="shared" si="54"/>
        <v/>
      </c>
      <c r="Z155" s="50" t="e">
        <f t="shared" si="55"/>
        <v>#N/A</v>
      </c>
      <c r="AA155" s="50" t="e">
        <f t="shared" si="56"/>
        <v>#VALUE!</v>
      </c>
      <c r="AB155" s="50" t="e">
        <f t="shared" si="57"/>
        <v>#N/A</v>
      </c>
      <c r="AC155" s="50" t="str">
        <f t="shared" si="58"/>
        <v/>
      </c>
      <c r="AD155" s="50" t="str">
        <f t="shared" si="59"/>
        <v/>
      </c>
      <c r="AE155" s="50" t="str">
        <f t="shared" si="60"/>
        <v/>
      </c>
      <c r="AF155" s="50" t="str">
        <f t="shared" si="61"/>
        <v/>
      </c>
      <c r="AG155" s="50" t="str">
        <f t="shared" si="62"/>
        <v/>
      </c>
      <c r="AH155" s="50" t="str">
        <f t="shared" si="63"/>
        <v/>
      </c>
      <c r="AI155" s="50" t="e">
        <f>IF('Grid template'!$B$62=FALSE,NA(),IF(OR(ISNUMBER(AC155)=FALSE,ISNUMBER(AD155)=FALSE),NA(),$AW$3*AC155+AD155))</f>
        <v>#N/A</v>
      </c>
      <c r="AJ155" s="50" t="e">
        <f>IF('Grid template'!$B$62=FALSE,NA(),IF(OR(ISNUMBER(AC155)=FALSE,ISNUMBER(AD155)=FALSE),NA(),$AW$2*AC155))</f>
        <v>#N/A</v>
      </c>
      <c r="AK155" s="50" t="e">
        <f>IF('Grid template'!$B$62=FALSE,NA(),IF(OR(ISNUMBER(AF155)=FALSE,ISNUMBER(AG155)=FALSE),NA(),$AW$3*AF155+AG155+1+'Grid template'!$B$17))</f>
        <v>#N/A</v>
      </c>
      <c r="AL155" s="50" t="e">
        <f>IF('Grid template'!$B$62=FALSE,NA(),IF(OR(ISNUMBER(AF155)=FALSE,ISNUMBER(AG155)=FALSE),NA(),$AW$2*AF155))</f>
        <v>#N/A</v>
      </c>
      <c r="AM155" s="50" t="e">
        <f>IF('Grid template'!$B$62=FALSE,NA(),(IF(OR(ISNUMBER(AJ155)=FALSE,ISNUMBER(AI155)=FALSE),NA(),AJ155-$AW$4*AI155)))</f>
        <v>#N/A</v>
      </c>
      <c r="AN155" s="50" t="e">
        <f>IF('Grid template'!$B$62=FALSE,NA(),(IF(OR(ISNUMBER(AK155)=FALSE,ISNUMBER(AL155)=FALSE),NA(),AL155+$AW$4*AK155)))</f>
        <v>#N/A</v>
      </c>
      <c r="AO155" s="50" t="e">
        <f>IF('Grid template'!$B$62=FALSE,NA(),IF(OR(ISNUMBER(AM155)=FALSE,ISNUMBER(AN155)=FALSE),NA(),(AN155-AM155)/(2*$AW$4)))</f>
        <v>#N/A</v>
      </c>
      <c r="AP155" s="50" t="e">
        <f>IF('Grid template'!$B$62=FALSE,NA(),IF(OR(ISNUMBER(AM155)=FALSE,ISNUMBER(AO155)=FALSE),NA(),AO155*$AW$4+AM155))</f>
        <v>#N/A</v>
      </c>
      <c r="AQ155" s="160"/>
      <c r="AR155" s="160"/>
      <c r="AS155" s="162"/>
      <c r="AT155" s="51"/>
    </row>
    <row r="156" spans="2:46" ht="13.95" customHeight="1" x14ac:dyDescent="0.3">
      <c r="B156" s="62"/>
      <c r="C156" s="37"/>
      <c r="D156" s="185"/>
      <c r="E156" s="185"/>
      <c r="F156" s="185"/>
      <c r="G156" s="185"/>
      <c r="H156" s="185"/>
      <c r="I156" s="185"/>
      <c r="J156" s="185"/>
      <c r="K156" s="185"/>
      <c r="L156" s="185"/>
      <c r="M156" s="168"/>
      <c r="N156" s="49"/>
      <c r="O156" s="50" t="str">
        <f t="shared" si="44"/>
        <v/>
      </c>
      <c r="P156" s="50" t="str">
        <f t="shared" si="45"/>
        <v/>
      </c>
      <c r="Q156" s="50" t="str">
        <f t="shared" si="46"/>
        <v/>
      </c>
      <c r="R156" s="50" t="str">
        <f t="shared" si="47"/>
        <v/>
      </c>
      <c r="S156" s="50" t="e">
        <f t="shared" si="48"/>
        <v>#N/A</v>
      </c>
      <c r="T156" s="50" t="str">
        <f t="shared" si="49"/>
        <v/>
      </c>
      <c r="U156" s="50" t="str">
        <f t="shared" si="50"/>
        <v/>
      </c>
      <c r="V156" s="50" t="e">
        <f t="shared" si="51"/>
        <v>#N/A</v>
      </c>
      <c r="W156" s="50" t="e">
        <f t="shared" si="52"/>
        <v>#N/A</v>
      </c>
      <c r="X156" s="50" t="e">
        <f t="shared" si="53"/>
        <v>#N/A</v>
      </c>
      <c r="Y156" s="50" t="str">
        <f t="shared" si="54"/>
        <v/>
      </c>
      <c r="Z156" s="50" t="e">
        <f t="shared" si="55"/>
        <v>#N/A</v>
      </c>
      <c r="AA156" s="50" t="e">
        <f t="shared" si="56"/>
        <v>#VALUE!</v>
      </c>
      <c r="AB156" s="50" t="e">
        <f t="shared" si="57"/>
        <v>#N/A</v>
      </c>
      <c r="AC156" s="50" t="str">
        <f t="shared" si="58"/>
        <v/>
      </c>
      <c r="AD156" s="50" t="str">
        <f t="shared" si="59"/>
        <v/>
      </c>
      <c r="AE156" s="50" t="str">
        <f t="shared" si="60"/>
        <v/>
      </c>
      <c r="AF156" s="50" t="str">
        <f t="shared" si="61"/>
        <v/>
      </c>
      <c r="AG156" s="50" t="str">
        <f t="shared" si="62"/>
        <v/>
      </c>
      <c r="AH156" s="50" t="str">
        <f t="shared" si="63"/>
        <v/>
      </c>
      <c r="AI156" s="50" t="e">
        <f>IF('Grid template'!$B$62=FALSE,NA(),IF(OR(ISNUMBER(AC156)=FALSE,ISNUMBER(AD156)=FALSE),NA(),$AW$3*AC156+AD156))</f>
        <v>#N/A</v>
      </c>
      <c r="AJ156" s="50" t="e">
        <f>IF('Grid template'!$B$62=FALSE,NA(),IF(OR(ISNUMBER(AC156)=FALSE,ISNUMBER(AD156)=FALSE),NA(),$AW$2*AC156))</f>
        <v>#N/A</v>
      </c>
      <c r="AK156" s="50" t="e">
        <f>IF('Grid template'!$B$62=FALSE,NA(),IF(OR(ISNUMBER(AF156)=FALSE,ISNUMBER(AG156)=FALSE),NA(),$AW$3*AF156+AG156+1+'Grid template'!$B$17))</f>
        <v>#N/A</v>
      </c>
      <c r="AL156" s="50" t="e">
        <f>IF('Grid template'!$B$62=FALSE,NA(),IF(OR(ISNUMBER(AF156)=FALSE,ISNUMBER(AG156)=FALSE),NA(),$AW$2*AF156))</f>
        <v>#N/A</v>
      </c>
      <c r="AM156" s="50" t="e">
        <f>IF('Grid template'!$B$62=FALSE,NA(),(IF(OR(ISNUMBER(AJ156)=FALSE,ISNUMBER(AI156)=FALSE),NA(),AJ156-$AW$4*AI156)))</f>
        <v>#N/A</v>
      </c>
      <c r="AN156" s="50" t="e">
        <f>IF('Grid template'!$B$62=FALSE,NA(),(IF(OR(ISNUMBER(AK156)=FALSE,ISNUMBER(AL156)=FALSE),NA(),AL156+$AW$4*AK156)))</f>
        <v>#N/A</v>
      </c>
      <c r="AO156" s="50" t="e">
        <f>IF('Grid template'!$B$62=FALSE,NA(),IF(OR(ISNUMBER(AM156)=FALSE,ISNUMBER(AN156)=FALSE),NA(),(AN156-AM156)/(2*$AW$4)))</f>
        <v>#N/A</v>
      </c>
      <c r="AP156" s="50" t="e">
        <f>IF('Grid template'!$B$62=FALSE,NA(),IF(OR(ISNUMBER(AM156)=FALSE,ISNUMBER(AO156)=FALSE),NA(),AO156*$AW$4+AM156))</f>
        <v>#N/A</v>
      </c>
      <c r="AQ156" s="160"/>
      <c r="AR156" s="160"/>
      <c r="AS156" s="162"/>
      <c r="AT156" s="51"/>
    </row>
    <row r="157" spans="2:46" ht="13.95" customHeight="1" x14ac:dyDescent="0.3">
      <c r="B157" s="62"/>
      <c r="C157" s="37"/>
      <c r="D157" s="185"/>
      <c r="E157" s="185"/>
      <c r="F157" s="185"/>
      <c r="G157" s="185"/>
      <c r="H157" s="185"/>
      <c r="I157" s="185"/>
      <c r="J157" s="185"/>
      <c r="K157" s="185"/>
      <c r="L157" s="185"/>
      <c r="M157" s="168"/>
      <c r="N157" s="49"/>
      <c r="O157" s="50" t="str">
        <f t="shared" si="44"/>
        <v/>
      </c>
      <c r="P157" s="50" t="str">
        <f t="shared" si="45"/>
        <v/>
      </c>
      <c r="Q157" s="50" t="str">
        <f t="shared" si="46"/>
        <v/>
      </c>
      <c r="R157" s="50" t="str">
        <f t="shared" si="47"/>
        <v/>
      </c>
      <c r="S157" s="50" t="e">
        <f t="shared" si="48"/>
        <v>#N/A</v>
      </c>
      <c r="T157" s="50" t="str">
        <f t="shared" si="49"/>
        <v/>
      </c>
      <c r="U157" s="50" t="str">
        <f t="shared" si="50"/>
        <v/>
      </c>
      <c r="V157" s="50" t="e">
        <f t="shared" si="51"/>
        <v>#N/A</v>
      </c>
      <c r="W157" s="50" t="e">
        <f t="shared" si="52"/>
        <v>#N/A</v>
      </c>
      <c r="X157" s="50" t="e">
        <f t="shared" si="53"/>
        <v>#N/A</v>
      </c>
      <c r="Y157" s="50" t="str">
        <f t="shared" si="54"/>
        <v/>
      </c>
      <c r="Z157" s="50" t="e">
        <f t="shared" si="55"/>
        <v>#N/A</v>
      </c>
      <c r="AA157" s="50" t="e">
        <f t="shared" si="56"/>
        <v>#VALUE!</v>
      </c>
      <c r="AB157" s="50" t="e">
        <f t="shared" si="57"/>
        <v>#N/A</v>
      </c>
      <c r="AC157" s="50" t="str">
        <f t="shared" si="58"/>
        <v/>
      </c>
      <c r="AD157" s="50" t="str">
        <f t="shared" si="59"/>
        <v/>
      </c>
      <c r="AE157" s="50" t="str">
        <f t="shared" si="60"/>
        <v/>
      </c>
      <c r="AF157" s="50" t="str">
        <f t="shared" si="61"/>
        <v/>
      </c>
      <c r="AG157" s="50" t="str">
        <f t="shared" si="62"/>
        <v/>
      </c>
      <c r="AH157" s="50" t="str">
        <f t="shared" si="63"/>
        <v/>
      </c>
      <c r="AI157" s="50" t="e">
        <f>IF('Grid template'!$B$62=FALSE,NA(),IF(OR(ISNUMBER(AC157)=FALSE,ISNUMBER(AD157)=FALSE),NA(),$AW$3*AC157+AD157))</f>
        <v>#N/A</v>
      </c>
      <c r="AJ157" s="50" t="e">
        <f>IF('Grid template'!$B$62=FALSE,NA(),IF(OR(ISNUMBER(AC157)=FALSE,ISNUMBER(AD157)=FALSE),NA(),$AW$2*AC157))</f>
        <v>#N/A</v>
      </c>
      <c r="AK157" s="50" t="e">
        <f>IF('Grid template'!$B$62=FALSE,NA(),IF(OR(ISNUMBER(AF157)=FALSE,ISNUMBER(AG157)=FALSE),NA(),$AW$3*AF157+AG157+1+'Grid template'!$B$17))</f>
        <v>#N/A</v>
      </c>
      <c r="AL157" s="50" t="e">
        <f>IF('Grid template'!$B$62=FALSE,NA(),IF(OR(ISNUMBER(AF157)=FALSE,ISNUMBER(AG157)=FALSE),NA(),$AW$2*AF157))</f>
        <v>#N/A</v>
      </c>
      <c r="AM157" s="50" t="e">
        <f>IF('Grid template'!$B$62=FALSE,NA(),(IF(OR(ISNUMBER(AJ157)=FALSE,ISNUMBER(AI157)=FALSE),NA(),AJ157-$AW$4*AI157)))</f>
        <v>#N/A</v>
      </c>
      <c r="AN157" s="50" t="e">
        <f>IF('Grid template'!$B$62=FALSE,NA(),(IF(OR(ISNUMBER(AK157)=FALSE,ISNUMBER(AL157)=FALSE),NA(),AL157+$AW$4*AK157)))</f>
        <v>#N/A</v>
      </c>
      <c r="AO157" s="50" t="e">
        <f>IF('Grid template'!$B$62=FALSE,NA(),IF(OR(ISNUMBER(AM157)=FALSE,ISNUMBER(AN157)=FALSE),NA(),(AN157-AM157)/(2*$AW$4)))</f>
        <v>#N/A</v>
      </c>
      <c r="AP157" s="50" t="e">
        <f>IF('Grid template'!$B$62=FALSE,NA(),IF(OR(ISNUMBER(AM157)=FALSE,ISNUMBER(AO157)=FALSE),NA(),AO157*$AW$4+AM157))</f>
        <v>#N/A</v>
      </c>
      <c r="AQ157" s="160"/>
      <c r="AR157" s="160"/>
      <c r="AS157" s="162"/>
      <c r="AT157" s="51"/>
    </row>
    <row r="158" spans="2:46" ht="13.95" customHeight="1" x14ac:dyDescent="0.3">
      <c r="B158" s="62"/>
      <c r="C158" s="37"/>
      <c r="D158" s="185"/>
      <c r="E158" s="185"/>
      <c r="F158" s="185"/>
      <c r="G158" s="185"/>
      <c r="H158" s="185"/>
      <c r="I158" s="185"/>
      <c r="J158" s="185"/>
      <c r="K158" s="185"/>
      <c r="L158" s="185"/>
      <c r="M158" s="168"/>
      <c r="N158" s="49"/>
      <c r="O158" s="50" t="str">
        <f t="shared" si="44"/>
        <v/>
      </c>
      <c r="P158" s="50" t="str">
        <f t="shared" si="45"/>
        <v/>
      </c>
      <c r="Q158" s="50" t="str">
        <f t="shared" si="46"/>
        <v/>
      </c>
      <c r="R158" s="50" t="str">
        <f t="shared" si="47"/>
        <v/>
      </c>
      <c r="S158" s="50" t="e">
        <f t="shared" si="48"/>
        <v>#N/A</v>
      </c>
      <c r="T158" s="50" t="str">
        <f t="shared" si="49"/>
        <v/>
      </c>
      <c r="U158" s="50" t="str">
        <f t="shared" si="50"/>
        <v/>
      </c>
      <c r="V158" s="50" t="e">
        <f t="shared" si="51"/>
        <v>#N/A</v>
      </c>
      <c r="W158" s="50" t="e">
        <f t="shared" si="52"/>
        <v>#N/A</v>
      </c>
      <c r="X158" s="50" t="e">
        <f t="shared" si="53"/>
        <v>#N/A</v>
      </c>
      <c r="Y158" s="50" t="str">
        <f t="shared" si="54"/>
        <v/>
      </c>
      <c r="Z158" s="50" t="e">
        <f t="shared" si="55"/>
        <v>#N/A</v>
      </c>
      <c r="AA158" s="50" t="e">
        <f t="shared" si="56"/>
        <v>#VALUE!</v>
      </c>
      <c r="AB158" s="50" t="e">
        <f t="shared" si="57"/>
        <v>#N/A</v>
      </c>
      <c r="AC158" s="50" t="str">
        <f t="shared" si="58"/>
        <v/>
      </c>
      <c r="AD158" s="50" t="str">
        <f t="shared" si="59"/>
        <v/>
      </c>
      <c r="AE158" s="50" t="str">
        <f t="shared" si="60"/>
        <v/>
      </c>
      <c r="AF158" s="50" t="str">
        <f t="shared" si="61"/>
        <v/>
      </c>
      <c r="AG158" s="50" t="str">
        <f t="shared" si="62"/>
        <v/>
      </c>
      <c r="AH158" s="50" t="str">
        <f t="shared" si="63"/>
        <v/>
      </c>
      <c r="AI158" s="50" t="e">
        <f>IF('Grid template'!$B$62=FALSE,NA(),IF(OR(ISNUMBER(AC158)=FALSE,ISNUMBER(AD158)=FALSE),NA(),$AW$3*AC158+AD158))</f>
        <v>#N/A</v>
      </c>
      <c r="AJ158" s="50" t="e">
        <f>IF('Grid template'!$B$62=FALSE,NA(),IF(OR(ISNUMBER(AC158)=FALSE,ISNUMBER(AD158)=FALSE),NA(),$AW$2*AC158))</f>
        <v>#N/A</v>
      </c>
      <c r="AK158" s="50" t="e">
        <f>IF('Grid template'!$B$62=FALSE,NA(),IF(OR(ISNUMBER(AF158)=FALSE,ISNUMBER(AG158)=FALSE),NA(),$AW$3*AF158+AG158+1+'Grid template'!$B$17))</f>
        <v>#N/A</v>
      </c>
      <c r="AL158" s="50" t="e">
        <f>IF('Grid template'!$B$62=FALSE,NA(),IF(OR(ISNUMBER(AF158)=FALSE,ISNUMBER(AG158)=FALSE),NA(),$AW$2*AF158))</f>
        <v>#N/A</v>
      </c>
      <c r="AM158" s="50" t="e">
        <f>IF('Grid template'!$B$62=FALSE,NA(),(IF(OR(ISNUMBER(AJ158)=FALSE,ISNUMBER(AI158)=FALSE),NA(),AJ158-$AW$4*AI158)))</f>
        <v>#N/A</v>
      </c>
      <c r="AN158" s="50" t="e">
        <f>IF('Grid template'!$B$62=FALSE,NA(),(IF(OR(ISNUMBER(AK158)=FALSE,ISNUMBER(AL158)=FALSE),NA(),AL158+$AW$4*AK158)))</f>
        <v>#N/A</v>
      </c>
      <c r="AO158" s="50" t="e">
        <f>IF('Grid template'!$B$62=FALSE,NA(),IF(OR(ISNUMBER(AM158)=FALSE,ISNUMBER(AN158)=FALSE),NA(),(AN158-AM158)/(2*$AW$4)))</f>
        <v>#N/A</v>
      </c>
      <c r="AP158" s="50" t="e">
        <f>IF('Grid template'!$B$62=FALSE,NA(),IF(OR(ISNUMBER(AM158)=FALSE,ISNUMBER(AO158)=FALSE),NA(),AO158*$AW$4+AM158))</f>
        <v>#N/A</v>
      </c>
      <c r="AQ158" s="160"/>
      <c r="AR158" s="160"/>
      <c r="AS158" s="162"/>
      <c r="AT158" s="51"/>
    </row>
    <row r="159" spans="2:46" ht="13.95" customHeight="1" x14ac:dyDescent="0.3">
      <c r="B159" s="62"/>
      <c r="C159" s="37"/>
      <c r="D159" s="185"/>
      <c r="E159" s="185"/>
      <c r="F159" s="185"/>
      <c r="G159" s="185"/>
      <c r="H159" s="185"/>
      <c r="I159" s="185"/>
      <c r="J159" s="185"/>
      <c r="K159" s="185"/>
      <c r="L159" s="185"/>
      <c r="M159" s="168"/>
      <c r="N159" s="49"/>
      <c r="O159" s="50" t="str">
        <f t="shared" si="44"/>
        <v/>
      </c>
      <c r="P159" s="50" t="str">
        <f t="shared" si="45"/>
        <v/>
      </c>
      <c r="Q159" s="50" t="str">
        <f t="shared" si="46"/>
        <v/>
      </c>
      <c r="R159" s="50" t="str">
        <f t="shared" si="47"/>
        <v/>
      </c>
      <c r="S159" s="50" t="e">
        <f t="shared" si="48"/>
        <v>#N/A</v>
      </c>
      <c r="T159" s="50" t="str">
        <f t="shared" si="49"/>
        <v/>
      </c>
      <c r="U159" s="50" t="str">
        <f t="shared" si="50"/>
        <v/>
      </c>
      <c r="V159" s="50" t="e">
        <f t="shared" si="51"/>
        <v>#N/A</v>
      </c>
      <c r="W159" s="50" t="e">
        <f t="shared" si="52"/>
        <v>#N/A</v>
      </c>
      <c r="X159" s="50" t="e">
        <f t="shared" si="53"/>
        <v>#N/A</v>
      </c>
      <c r="Y159" s="50" t="str">
        <f t="shared" si="54"/>
        <v/>
      </c>
      <c r="Z159" s="50" t="e">
        <f t="shared" si="55"/>
        <v>#N/A</v>
      </c>
      <c r="AA159" s="50" t="e">
        <f t="shared" si="56"/>
        <v>#VALUE!</v>
      </c>
      <c r="AB159" s="50" t="e">
        <f t="shared" si="57"/>
        <v>#N/A</v>
      </c>
      <c r="AC159" s="50" t="str">
        <f t="shared" si="58"/>
        <v/>
      </c>
      <c r="AD159" s="50" t="str">
        <f t="shared" si="59"/>
        <v/>
      </c>
      <c r="AE159" s="50" t="str">
        <f t="shared" si="60"/>
        <v/>
      </c>
      <c r="AF159" s="50" t="str">
        <f t="shared" si="61"/>
        <v/>
      </c>
      <c r="AG159" s="50" t="str">
        <f t="shared" si="62"/>
        <v/>
      </c>
      <c r="AH159" s="50" t="str">
        <f t="shared" si="63"/>
        <v/>
      </c>
      <c r="AI159" s="50" t="e">
        <f>IF('Grid template'!$B$62=FALSE,NA(),IF(OR(ISNUMBER(AC159)=FALSE,ISNUMBER(AD159)=FALSE),NA(),$AW$3*AC159+AD159))</f>
        <v>#N/A</v>
      </c>
      <c r="AJ159" s="50" t="e">
        <f>IF('Grid template'!$B$62=FALSE,NA(),IF(OR(ISNUMBER(AC159)=FALSE,ISNUMBER(AD159)=FALSE),NA(),$AW$2*AC159))</f>
        <v>#N/A</v>
      </c>
      <c r="AK159" s="50" t="e">
        <f>IF('Grid template'!$B$62=FALSE,NA(),IF(OR(ISNUMBER(AF159)=FALSE,ISNUMBER(AG159)=FALSE),NA(),$AW$3*AF159+AG159+1+'Grid template'!$B$17))</f>
        <v>#N/A</v>
      </c>
      <c r="AL159" s="50" t="e">
        <f>IF('Grid template'!$B$62=FALSE,NA(),IF(OR(ISNUMBER(AF159)=FALSE,ISNUMBER(AG159)=FALSE),NA(),$AW$2*AF159))</f>
        <v>#N/A</v>
      </c>
      <c r="AM159" s="50" t="e">
        <f>IF('Grid template'!$B$62=FALSE,NA(),(IF(OR(ISNUMBER(AJ159)=FALSE,ISNUMBER(AI159)=FALSE),NA(),AJ159-$AW$4*AI159)))</f>
        <v>#N/A</v>
      </c>
      <c r="AN159" s="50" t="e">
        <f>IF('Grid template'!$B$62=FALSE,NA(),(IF(OR(ISNUMBER(AK159)=FALSE,ISNUMBER(AL159)=FALSE),NA(),AL159+$AW$4*AK159)))</f>
        <v>#N/A</v>
      </c>
      <c r="AO159" s="50" t="e">
        <f>IF('Grid template'!$B$62=FALSE,NA(),IF(OR(ISNUMBER(AM159)=FALSE,ISNUMBER(AN159)=FALSE),NA(),(AN159-AM159)/(2*$AW$4)))</f>
        <v>#N/A</v>
      </c>
      <c r="AP159" s="50" t="e">
        <f>IF('Grid template'!$B$62=FALSE,NA(),IF(OR(ISNUMBER(AM159)=FALSE,ISNUMBER(AO159)=FALSE),NA(),AO159*$AW$4+AM159))</f>
        <v>#N/A</v>
      </c>
      <c r="AQ159" s="160"/>
      <c r="AR159" s="160"/>
      <c r="AS159" s="162"/>
      <c r="AT159" s="51"/>
    </row>
    <row r="160" spans="2:46" ht="13.95" customHeight="1" x14ac:dyDescent="0.3">
      <c r="B160" s="62"/>
      <c r="C160" s="37"/>
      <c r="D160" s="185"/>
      <c r="E160" s="185"/>
      <c r="F160" s="185"/>
      <c r="G160" s="185"/>
      <c r="H160" s="185"/>
      <c r="I160" s="185"/>
      <c r="J160" s="185"/>
      <c r="K160" s="185"/>
      <c r="L160" s="185"/>
      <c r="M160" s="168"/>
      <c r="N160" s="49"/>
      <c r="O160" s="50" t="str">
        <f t="shared" si="44"/>
        <v/>
      </c>
      <c r="P160" s="50" t="str">
        <f t="shared" si="45"/>
        <v/>
      </c>
      <c r="Q160" s="50" t="str">
        <f t="shared" si="46"/>
        <v/>
      </c>
      <c r="R160" s="50" t="str">
        <f t="shared" si="47"/>
        <v/>
      </c>
      <c r="S160" s="50" t="e">
        <f t="shared" si="48"/>
        <v>#N/A</v>
      </c>
      <c r="T160" s="50" t="str">
        <f t="shared" si="49"/>
        <v/>
      </c>
      <c r="U160" s="50" t="str">
        <f t="shared" si="50"/>
        <v/>
      </c>
      <c r="V160" s="50" t="e">
        <f t="shared" si="51"/>
        <v>#N/A</v>
      </c>
      <c r="W160" s="50" t="e">
        <f t="shared" si="52"/>
        <v>#N/A</v>
      </c>
      <c r="X160" s="50" t="e">
        <f t="shared" si="53"/>
        <v>#N/A</v>
      </c>
      <c r="Y160" s="50" t="str">
        <f t="shared" si="54"/>
        <v/>
      </c>
      <c r="Z160" s="50" t="e">
        <f t="shared" si="55"/>
        <v>#N/A</v>
      </c>
      <c r="AA160" s="50" t="e">
        <f t="shared" si="56"/>
        <v>#VALUE!</v>
      </c>
      <c r="AB160" s="50" t="e">
        <f t="shared" si="57"/>
        <v>#N/A</v>
      </c>
      <c r="AC160" s="50" t="str">
        <f t="shared" si="58"/>
        <v/>
      </c>
      <c r="AD160" s="50" t="str">
        <f t="shared" si="59"/>
        <v/>
      </c>
      <c r="AE160" s="50" t="str">
        <f t="shared" si="60"/>
        <v/>
      </c>
      <c r="AF160" s="50" t="str">
        <f t="shared" si="61"/>
        <v/>
      </c>
      <c r="AG160" s="50" t="str">
        <f t="shared" si="62"/>
        <v/>
      </c>
      <c r="AH160" s="50" t="str">
        <f t="shared" si="63"/>
        <v/>
      </c>
      <c r="AI160" s="50" t="e">
        <f>IF('Grid template'!$B$62=FALSE,NA(),IF(OR(ISNUMBER(AC160)=FALSE,ISNUMBER(AD160)=FALSE),NA(),$AW$3*AC160+AD160))</f>
        <v>#N/A</v>
      </c>
      <c r="AJ160" s="50" t="e">
        <f>IF('Grid template'!$B$62=FALSE,NA(),IF(OR(ISNUMBER(AC160)=FALSE,ISNUMBER(AD160)=FALSE),NA(),$AW$2*AC160))</f>
        <v>#N/A</v>
      </c>
      <c r="AK160" s="50" t="e">
        <f>IF('Grid template'!$B$62=FALSE,NA(),IF(OR(ISNUMBER(AF160)=FALSE,ISNUMBER(AG160)=FALSE),NA(),$AW$3*AF160+AG160+1+'Grid template'!$B$17))</f>
        <v>#N/A</v>
      </c>
      <c r="AL160" s="50" t="e">
        <f>IF('Grid template'!$B$62=FALSE,NA(),IF(OR(ISNUMBER(AF160)=FALSE,ISNUMBER(AG160)=FALSE),NA(),$AW$2*AF160))</f>
        <v>#N/A</v>
      </c>
      <c r="AM160" s="50" t="e">
        <f>IF('Grid template'!$B$62=FALSE,NA(),(IF(OR(ISNUMBER(AJ160)=FALSE,ISNUMBER(AI160)=FALSE),NA(),AJ160-$AW$4*AI160)))</f>
        <v>#N/A</v>
      </c>
      <c r="AN160" s="50" t="e">
        <f>IF('Grid template'!$B$62=FALSE,NA(),(IF(OR(ISNUMBER(AK160)=FALSE,ISNUMBER(AL160)=FALSE),NA(),AL160+$AW$4*AK160)))</f>
        <v>#N/A</v>
      </c>
      <c r="AO160" s="50" t="e">
        <f>IF('Grid template'!$B$62=FALSE,NA(),IF(OR(ISNUMBER(AM160)=FALSE,ISNUMBER(AN160)=FALSE),NA(),(AN160-AM160)/(2*$AW$4)))</f>
        <v>#N/A</v>
      </c>
      <c r="AP160" s="50" t="e">
        <f>IF('Grid template'!$B$62=FALSE,NA(),IF(OR(ISNUMBER(AM160)=FALSE,ISNUMBER(AO160)=FALSE),NA(),AO160*$AW$4+AM160))</f>
        <v>#N/A</v>
      </c>
      <c r="AQ160" s="160"/>
      <c r="AR160" s="160"/>
      <c r="AS160" s="162"/>
      <c r="AT160" s="51"/>
    </row>
    <row r="161" spans="2:46" ht="13.95" customHeight="1" x14ac:dyDescent="0.3">
      <c r="B161" s="62"/>
      <c r="C161" s="37"/>
      <c r="D161" s="185"/>
      <c r="E161" s="185"/>
      <c r="F161" s="185"/>
      <c r="G161" s="185"/>
      <c r="H161" s="185"/>
      <c r="I161" s="185"/>
      <c r="J161" s="185"/>
      <c r="K161" s="185"/>
      <c r="L161" s="185"/>
      <c r="M161" s="168"/>
      <c r="N161" s="49"/>
      <c r="O161" s="50" t="str">
        <f t="shared" si="44"/>
        <v/>
      </c>
      <c r="P161" s="50" t="str">
        <f t="shared" si="45"/>
        <v/>
      </c>
      <c r="Q161" s="50" t="str">
        <f t="shared" si="46"/>
        <v/>
      </c>
      <c r="R161" s="50" t="str">
        <f t="shared" si="47"/>
        <v/>
      </c>
      <c r="S161" s="50" t="e">
        <f t="shared" si="48"/>
        <v>#N/A</v>
      </c>
      <c r="T161" s="50" t="str">
        <f t="shared" si="49"/>
        <v/>
      </c>
      <c r="U161" s="50" t="str">
        <f t="shared" si="50"/>
        <v/>
      </c>
      <c r="V161" s="50" t="e">
        <f t="shared" si="51"/>
        <v>#N/A</v>
      </c>
      <c r="W161" s="50" t="e">
        <f t="shared" si="52"/>
        <v>#N/A</v>
      </c>
      <c r="X161" s="50" t="e">
        <f t="shared" si="53"/>
        <v>#N/A</v>
      </c>
      <c r="Y161" s="50" t="str">
        <f t="shared" si="54"/>
        <v/>
      </c>
      <c r="Z161" s="50" t="e">
        <f t="shared" si="55"/>
        <v>#N/A</v>
      </c>
      <c r="AA161" s="50" t="e">
        <f t="shared" si="56"/>
        <v>#VALUE!</v>
      </c>
      <c r="AB161" s="50" t="e">
        <f t="shared" si="57"/>
        <v>#N/A</v>
      </c>
      <c r="AC161" s="50" t="str">
        <f t="shared" si="58"/>
        <v/>
      </c>
      <c r="AD161" s="50" t="str">
        <f t="shared" si="59"/>
        <v/>
      </c>
      <c r="AE161" s="50" t="str">
        <f t="shared" si="60"/>
        <v/>
      </c>
      <c r="AF161" s="50" t="str">
        <f t="shared" si="61"/>
        <v/>
      </c>
      <c r="AG161" s="50" t="str">
        <f t="shared" si="62"/>
        <v/>
      </c>
      <c r="AH161" s="50" t="str">
        <f t="shared" si="63"/>
        <v/>
      </c>
      <c r="AI161" s="50" t="e">
        <f>IF('Grid template'!$B$62=FALSE,NA(),IF(OR(ISNUMBER(AC161)=FALSE,ISNUMBER(AD161)=FALSE),NA(),$AW$3*AC161+AD161))</f>
        <v>#N/A</v>
      </c>
      <c r="AJ161" s="50" t="e">
        <f>IF('Grid template'!$B$62=FALSE,NA(),IF(OR(ISNUMBER(AC161)=FALSE,ISNUMBER(AD161)=FALSE),NA(),$AW$2*AC161))</f>
        <v>#N/A</v>
      </c>
      <c r="AK161" s="50" t="e">
        <f>IF('Grid template'!$B$62=FALSE,NA(),IF(OR(ISNUMBER(AF161)=FALSE,ISNUMBER(AG161)=FALSE),NA(),$AW$3*AF161+AG161+1+'Grid template'!$B$17))</f>
        <v>#N/A</v>
      </c>
      <c r="AL161" s="50" t="e">
        <f>IF('Grid template'!$B$62=FALSE,NA(),IF(OR(ISNUMBER(AF161)=FALSE,ISNUMBER(AG161)=FALSE),NA(),$AW$2*AF161))</f>
        <v>#N/A</v>
      </c>
      <c r="AM161" s="50" t="e">
        <f>IF('Grid template'!$B$62=FALSE,NA(),(IF(OR(ISNUMBER(AJ161)=FALSE,ISNUMBER(AI161)=FALSE),NA(),AJ161-$AW$4*AI161)))</f>
        <v>#N/A</v>
      </c>
      <c r="AN161" s="50" t="e">
        <f>IF('Grid template'!$B$62=FALSE,NA(),(IF(OR(ISNUMBER(AK161)=FALSE,ISNUMBER(AL161)=FALSE),NA(),AL161+$AW$4*AK161)))</f>
        <v>#N/A</v>
      </c>
      <c r="AO161" s="50" t="e">
        <f>IF('Grid template'!$B$62=FALSE,NA(),IF(OR(ISNUMBER(AM161)=FALSE,ISNUMBER(AN161)=FALSE),NA(),(AN161-AM161)/(2*$AW$4)))</f>
        <v>#N/A</v>
      </c>
      <c r="AP161" s="50" t="e">
        <f>IF('Grid template'!$B$62=FALSE,NA(),IF(OR(ISNUMBER(AM161)=FALSE,ISNUMBER(AO161)=FALSE),NA(),AO161*$AW$4+AM161))</f>
        <v>#N/A</v>
      </c>
      <c r="AQ161" s="160"/>
      <c r="AR161" s="160"/>
      <c r="AS161" s="162"/>
      <c r="AT161" s="51"/>
    </row>
    <row r="162" spans="2:46" ht="13.95" customHeight="1" x14ac:dyDescent="0.3">
      <c r="B162" s="62"/>
      <c r="C162" s="37"/>
      <c r="D162" s="185"/>
      <c r="E162" s="185"/>
      <c r="F162" s="185"/>
      <c r="G162" s="185"/>
      <c r="H162" s="185"/>
      <c r="I162" s="185"/>
      <c r="J162" s="185"/>
      <c r="K162" s="185"/>
      <c r="L162" s="185"/>
      <c r="M162" s="168"/>
      <c r="N162" s="49"/>
      <c r="O162" s="50" t="str">
        <f t="shared" si="44"/>
        <v/>
      </c>
      <c r="P162" s="50" t="str">
        <f t="shared" si="45"/>
        <v/>
      </c>
      <c r="Q162" s="50" t="str">
        <f t="shared" si="46"/>
        <v/>
      </c>
      <c r="R162" s="50" t="str">
        <f t="shared" si="47"/>
        <v/>
      </c>
      <c r="S162" s="50" t="e">
        <f t="shared" si="48"/>
        <v>#N/A</v>
      </c>
      <c r="T162" s="50" t="str">
        <f t="shared" si="49"/>
        <v/>
      </c>
      <c r="U162" s="50" t="str">
        <f t="shared" si="50"/>
        <v/>
      </c>
      <c r="V162" s="50" t="e">
        <f t="shared" si="51"/>
        <v>#N/A</v>
      </c>
      <c r="W162" s="50" t="e">
        <f t="shared" si="52"/>
        <v>#N/A</v>
      </c>
      <c r="X162" s="50" t="e">
        <f t="shared" si="53"/>
        <v>#N/A</v>
      </c>
      <c r="Y162" s="50" t="str">
        <f t="shared" si="54"/>
        <v/>
      </c>
      <c r="Z162" s="50" t="e">
        <f t="shared" si="55"/>
        <v>#N/A</v>
      </c>
      <c r="AA162" s="50" t="e">
        <f t="shared" si="56"/>
        <v>#VALUE!</v>
      </c>
      <c r="AB162" s="50" t="e">
        <f t="shared" si="57"/>
        <v>#N/A</v>
      </c>
      <c r="AC162" s="50" t="str">
        <f t="shared" si="58"/>
        <v/>
      </c>
      <c r="AD162" s="50" t="str">
        <f t="shared" si="59"/>
        <v/>
      </c>
      <c r="AE162" s="50" t="str">
        <f t="shared" si="60"/>
        <v/>
      </c>
      <c r="AF162" s="50" t="str">
        <f t="shared" si="61"/>
        <v/>
      </c>
      <c r="AG162" s="50" t="str">
        <f t="shared" si="62"/>
        <v/>
      </c>
      <c r="AH162" s="50" t="str">
        <f t="shared" si="63"/>
        <v/>
      </c>
      <c r="AI162" s="50" t="e">
        <f>IF('Grid template'!$B$62=FALSE,NA(),IF(OR(ISNUMBER(AC162)=FALSE,ISNUMBER(AD162)=FALSE),NA(),$AW$3*AC162+AD162))</f>
        <v>#N/A</v>
      </c>
      <c r="AJ162" s="50" t="e">
        <f>IF('Grid template'!$B$62=FALSE,NA(),IF(OR(ISNUMBER(AC162)=FALSE,ISNUMBER(AD162)=FALSE),NA(),$AW$2*AC162))</f>
        <v>#N/A</v>
      </c>
      <c r="AK162" s="50" t="e">
        <f>IF('Grid template'!$B$62=FALSE,NA(),IF(OR(ISNUMBER(AF162)=FALSE,ISNUMBER(AG162)=FALSE),NA(),$AW$3*AF162+AG162+1+'Grid template'!$B$17))</f>
        <v>#N/A</v>
      </c>
      <c r="AL162" s="50" t="e">
        <f>IF('Grid template'!$B$62=FALSE,NA(),IF(OR(ISNUMBER(AF162)=FALSE,ISNUMBER(AG162)=FALSE),NA(),$AW$2*AF162))</f>
        <v>#N/A</v>
      </c>
      <c r="AM162" s="50" t="e">
        <f>IF('Grid template'!$B$62=FALSE,NA(),(IF(OR(ISNUMBER(AJ162)=FALSE,ISNUMBER(AI162)=FALSE),NA(),AJ162-$AW$4*AI162)))</f>
        <v>#N/A</v>
      </c>
      <c r="AN162" s="50" t="e">
        <f>IF('Grid template'!$B$62=FALSE,NA(),(IF(OR(ISNUMBER(AK162)=FALSE,ISNUMBER(AL162)=FALSE),NA(),AL162+$AW$4*AK162)))</f>
        <v>#N/A</v>
      </c>
      <c r="AO162" s="50" t="e">
        <f>IF('Grid template'!$B$62=FALSE,NA(),IF(OR(ISNUMBER(AM162)=FALSE,ISNUMBER(AN162)=FALSE),NA(),(AN162-AM162)/(2*$AW$4)))</f>
        <v>#N/A</v>
      </c>
      <c r="AP162" s="50" t="e">
        <f>IF('Grid template'!$B$62=FALSE,NA(),IF(OR(ISNUMBER(AM162)=FALSE,ISNUMBER(AO162)=FALSE),NA(),AO162*$AW$4+AM162))</f>
        <v>#N/A</v>
      </c>
      <c r="AQ162" s="160"/>
      <c r="AR162" s="160"/>
      <c r="AS162" s="162"/>
      <c r="AT162" s="51"/>
    </row>
    <row r="163" spans="2:46" ht="13.95" customHeight="1" x14ac:dyDescent="0.3">
      <c r="B163" s="62"/>
      <c r="C163" s="37"/>
      <c r="D163" s="185"/>
      <c r="E163" s="185"/>
      <c r="F163" s="185"/>
      <c r="G163" s="185"/>
      <c r="H163" s="185"/>
      <c r="I163" s="185"/>
      <c r="J163" s="185"/>
      <c r="K163" s="185"/>
      <c r="L163" s="185"/>
      <c r="M163" s="168"/>
      <c r="N163" s="49"/>
      <c r="O163" s="50" t="str">
        <f t="shared" si="44"/>
        <v/>
      </c>
      <c r="P163" s="50" t="str">
        <f t="shared" si="45"/>
        <v/>
      </c>
      <c r="Q163" s="50" t="str">
        <f t="shared" si="46"/>
        <v/>
      </c>
      <c r="R163" s="50" t="str">
        <f t="shared" si="47"/>
        <v/>
      </c>
      <c r="S163" s="50" t="e">
        <f t="shared" si="48"/>
        <v>#N/A</v>
      </c>
      <c r="T163" s="50" t="str">
        <f t="shared" si="49"/>
        <v/>
      </c>
      <c r="U163" s="50" t="str">
        <f t="shared" si="50"/>
        <v/>
      </c>
      <c r="V163" s="50" t="e">
        <f t="shared" si="51"/>
        <v>#N/A</v>
      </c>
      <c r="W163" s="50" t="e">
        <f t="shared" si="52"/>
        <v>#N/A</v>
      </c>
      <c r="X163" s="50" t="e">
        <f t="shared" si="53"/>
        <v>#N/A</v>
      </c>
      <c r="Y163" s="50" t="str">
        <f t="shared" si="54"/>
        <v/>
      </c>
      <c r="Z163" s="50" t="e">
        <f t="shared" si="55"/>
        <v>#N/A</v>
      </c>
      <c r="AA163" s="50" t="e">
        <f t="shared" si="56"/>
        <v>#VALUE!</v>
      </c>
      <c r="AB163" s="50" t="e">
        <f t="shared" si="57"/>
        <v>#N/A</v>
      </c>
      <c r="AC163" s="50" t="str">
        <f t="shared" si="58"/>
        <v/>
      </c>
      <c r="AD163" s="50" t="str">
        <f t="shared" si="59"/>
        <v/>
      </c>
      <c r="AE163" s="50" t="str">
        <f t="shared" si="60"/>
        <v/>
      </c>
      <c r="AF163" s="50" t="str">
        <f t="shared" si="61"/>
        <v/>
      </c>
      <c r="AG163" s="50" t="str">
        <f t="shared" si="62"/>
        <v/>
      </c>
      <c r="AH163" s="50" t="str">
        <f t="shared" si="63"/>
        <v/>
      </c>
      <c r="AI163" s="50" t="e">
        <f>IF('Grid template'!$B$62=FALSE,NA(),IF(OR(ISNUMBER(AC163)=FALSE,ISNUMBER(AD163)=FALSE),NA(),$AW$3*AC163+AD163))</f>
        <v>#N/A</v>
      </c>
      <c r="AJ163" s="50" t="e">
        <f>IF('Grid template'!$B$62=FALSE,NA(),IF(OR(ISNUMBER(AC163)=FALSE,ISNUMBER(AD163)=FALSE),NA(),$AW$2*AC163))</f>
        <v>#N/A</v>
      </c>
      <c r="AK163" s="50" t="e">
        <f>IF('Grid template'!$B$62=FALSE,NA(),IF(OR(ISNUMBER(AF163)=FALSE,ISNUMBER(AG163)=FALSE),NA(),$AW$3*AF163+AG163+1+'Grid template'!$B$17))</f>
        <v>#N/A</v>
      </c>
      <c r="AL163" s="50" t="e">
        <f>IF('Grid template'!$B$62=FALSE,NA(),IF(OR(ISNUMBER(AF163)=FALSE,ISNUMBER(AG163)=FALSE),NA(),$AW$2*AF163))</f>
        <v>#N/A</v>
      </c>
      <c r="AM163" s="50" t="e">
        <f>IF('Grid template'!$B$62=FALSE,NA(),(IF(OR(ISNUMBER(AJ163)=FALSE,ISNUMBER(AI163)=FALSE),NA(),AJ163-$AW$4*AI163)))</f>
        <v>#N/A</v>
      </c>
      <c r="AN163" s="50" t="e">
        <f>IF('Grid template'!$B$62=FALSE,NA(),(IF(OR(ISNUMBER(AK163)=FALSE,ISNUMBER(AL163)=FALSE),NA(),AL163+$AW$4*AK163)))</f>
        <v>#N/A</v>
      </c>
      <c r="AO163" s="50" t="e">
        <f>IF('Grid template'!$B$62=FALSE,NA(),IF(OR(ISNUMBER(AM163)=FALSE,ISNUMBER(AN163)=FALSE),NA(),(AN163-AM163)/(2*$AW$4)))</f>
        <v>#N/A</v>
      </c>
      <c r="AP163" s="50" t="e">
        <f>IF('Grid template'!$B$62=FALSE,NA(),IF(OR(ISNUMBER(AM163)=FALSE,ISNUMBER(AO163)=FALSE),NA(),AO163*$AW$4+AM163))</f>
        <v>#N/A</v>
      </c>
      <c r="AQ163" s="160"/>
      <c r="AR163" s="160"/>
      <c r="AS163" s="162"/>
      <c r="AT163" s="51"/>
    </row>
    <row r="164" spans="2:46" ht="13.95" customHeight="1" x14ac:dyDescent="0.3">
      <c r="B164" s="62"/>
      <c r="C164" s="37"/>
      <c r="D164" s="185"/>
      <c r="E164" s="185"/>
      <c r="F164" s="185"/>
      <c r="G164" s="185"/>
      <c r="H164" s="185"/>
      <c r="I164" s="185"/>
      <c r="J164" s="185"/>
      <c r="K164" s="185"/>
      <c r="L164" s="185"/>
      <c r="M164" s="168"/>
      <c r="N164" s="49"/>
      <c r="O164" s="50" t="str">
        <f t="shared" si="44"/>
        <v/>
      </c>
      <c r="P164" s="50" t="str">
        <f t="shared" si="45"/>
        <v/>
      </c>
      <c r="Q164" s="50" t="str">
        <f t="shared" si="46"/>
        <v/>
      </c>
      <c r="R164" s="50" t="str">
        <f t="shared" si="47"/>
        <v/>
      </c>
      <c r="S164" s="50" t="e">
        <f t="shared" si="48"/>
        <v>#N/A</v>
      </c>
      <c r="T164" s="50" t="str">
        <f t="shared" si="49"/>
        <v/>
      </c>
      <c r="U164" s="50" t="str">
        <f t="shared" si="50"/>
        <v/>
      </c>
      <c r="V164" s="50" t="e">
        <f t="shared" si="51"/>
        <v>#N/A</v>
      </c>
      <c r="W164" s="50" t="e">
        <f t="shared" si="52"/>
        <v>#N/A</v>
      </c>
      <c r="X164" s="50" t="e">
        <f t="shared" si="53"/>
        <v>#N/A</v>
      </c>
      <c r="Y164" s="50" t="str">
        <f t="shared" si="54"/>
        <v/>
      </c>
      <c r="Z164" s="50" t="e">
        <f t="shared" si="55"/>
        <v>#N/A</v>
      </c>
      <c r="AA164" s="50" t="e">
        <f t="shared" si="56"/>
        <v>#VALUE!</v>
      </c>
      <c r="AB164" s="50" t="e">
        <f t="shared" si="57"/>
        <v>#N/A</v>
      </c>
      <c r="AC164" s="50" t="str">
        <f t="shared" si="58"/>
        <v/>
      </c>
      <c r="AD164" s="50" t="str">
        <f t="shared" si="59"/>
        <v/>
      </c>
      <c r="AE164" s="50" t="str">
        <f t="shared" si="60"/>
        <v/>
      </c>
      <c r="AF164" s="50" t="str">
        <f t="shared" si="61"/>
        <v/>
      </c>
      <c r="AG164" s="50" t="str">
        <f t="shared" si="62"/>
        <v/>
      </c>
      <c r="AH164" s="50" t="str">
        <f t="shared" si="63"/>
        <v/>
      </c>
      <c r="AI164" s="50" t="e">
        <f>IF('Grid template'!$B$62=FALSE,NA(),IF(OR(ISNUMBER(AC164)=FALSE,ISNUMBER(AD164)=FALSE),NA(),$AW$3*AC164+AD164))</f>
        <v>#N/A</v>
      </c>
      <c r="AJ164" s="50" t="e">
        <f>IF('Grid template'!$B$62=FALSE,NA(),IF(OR(ISNUMBER(AC164)=FALSE,ISNUMBER(AD164)=FALSE),NA(),$AW$2*AC164))</f>
        <v>#N/A</v>
      </c>
      <c r="AK164" s="50" t="e">
        <f>IF('Grid template'!$B$62=FALSE,NA(),IF(OR(ISNUMBER(AF164)=FALSE,ISNUMBER(AG164)=FALSE),NA(),$AW$3*AF164+AG164+1+'Grid template'!$B$17))</f>
        <v>#N/A</v>
      </c>
      <c r="AL164" s="50" t="e">
        <f>IF('Grid template'!$B$62=FALSE,NA(),IF(OR(ISNUMBER(AF164)=FALSE,ISNUMBER(AG164)=FALSE),NA(),$AW$2*AF164))</f>
        <v>#N/A</v>
      </c>
      <c r="AM164" s="50" t="e">
        <f>IF('Grid template'!$B$62=FALSE,NA(),(IF(OR(ISNUMBER(AJ164)=FALSE,ISNUMBER(AI164)=FALSE),NA(),AJ164-$AW$4*AI164)))</f>
        <v>#N/A</v>
      </c>
      <c r="AN164" s="50" t="e">
        <f>IF('Grid template'!$B$62=FALSE,NA(),(IF(OR(ISNUMBER(AK164)=FALSE,ISNUMBER(AL164)=FALSE),NA(),AL164+$AW$4*AK164)))</f>
        <v>#N/A</v>
      </c>
      <c r="AO164" s="50" t="e">
        <f>IF('Grid template'!$B$62=FALSE,NA(),IF(OR(ISNUMBER(AM164)=FALSE,ISNUMBER(AN164)=FALSE),NA(),(AN164-AM164)/(2*$AW$4)))</f>
        <v>#N/A</v>
      </c>
      <c r="AP164" s="50" t="e">
        <f>IF('Grid template'!$B$62=FALSE,NA(),IF(OR(ISNUMBER(AM164)=FALSE,ISNUMBER(AO164)=FALSE),NA(),AO164*$AW$4+AM164))</f>
        <v>#N/A</v>
      </c>
      <c r="AQ164" s="160"/>
      <c r="AR164" s="160"/>
      <c r="AS164" s="162"/>
      <c r="AT164" s="51"/>
    </row>
    <row r="165" spans="2:46" ht="13.95" customHeight="1" x14ac:dyDescent="0.3">
      <c r="B165" s="62"/>
      <c r="C165" s="37"/>
      <c r="D165" s="185"/>
      <c r="E165" s="185"/>
      <c r="F165" s="185"/>
      <c r="G165" s="185"/>
      <c r="H165" s="185"/>
      <c r="I165" s="185"/>
      <c r="J165" s="185"/>
      <c r="K165" s="185"/>
      <c r="L165" s="185"/>
      <c r="M165" s="168"/>
      <c r="N165" s="49"/>
      <c r="O165" s="50" t="str">
        <f t="shared" si="44"/>
        <v/>
      </c>
      <c r="P165" s="50" t="str">
        <f t="shared" si="45"/>
        <v/>
      </c>
      <c r="Q165" s="50" t="str">
        <f t="shared" si="46"/>
        <v/>
      </c>
      <c r="R165" s="50" t="str">
        <f t="shared" si="47"/>
        <v/>
      </c>
      <c r="S165" s="50" t="e">
        <f t="shared" si="48"/>
        <v>#N/A</v>
      </c>
      <c r="T165" s="50" t="str">
        <f t="shared" si="49"/>
        <v/>
      </c>
      <c r="U165" s="50" t="str">
        <f t="shared" si="50"/>
        <v/>
      </c>
      <c r="V165" s="50" t="e">
        <f t="shared" si="51"/>
        <v>#N/A</v>
      </c>
      <c r="W165" s="50" t="e">
        <f t="shared" si="52"/>
        <v>#N/A</v>
      </c>
      <c r="X165" s="50" t="e">
        <f t="shared" si="53"/>
        <v>#N/A</v>
      </c>
      <c r="Y165" s="50" t="str">
        <f t="shared" si="54"/>
        <v/>
      </c>
      <c r="Z165" s="50" t="e">
        <f t="shared" si="55"/>
        <v>#N/A</v>
      </c>
      <c r="AA165" s="50" t="e">
        <f t="shared" si="56"/>
        <v>#VALUE!</v>
      </c>
      <c r="AB165" s="50" t="e">
        <f t="shared" si="57"/>
        <v>#N/A</v>
      </c>
      <c r="AC165" s="50" t="str">
        <f t="shared" si="58"/>
        <v/>
      </c>
      <c r="AD165" s="50" t="str">
        <f t="shared" si="59"/>
        <v/>
      </c>
      <c r="AE165" s="50" t="str">
        <f t="shared" si="60"/>
        <v/>
      </c>
      <c r="AF165" s="50" t="str">
        <f t="shared" si="61"/>
        <v/>
      </c>
      <c r="AG165" s="50" t="str">
        <f t="shared" si="62"/>
        <v/>
      </c>
      <c r="AH165" s="50" t="str">
        <f t="shared" si="63"/>
        <v/>
      </c>
      <c r="AI165" s="50" t="e">
        <f>IF('Grid template'!$B$62=FALSE,NA(),IF(OR(ISNUMBER(AC165)=FALSE,ISNUMBER(AD165)=FALSE),NA(),$AW$3*AC165+AD165))</f>
        <v>#N/A</v>
      </c>
      <c r="AJ165" s="50" t="e">
        <f>IF('Grid template'!$B$62=FALSE,NA(),IF(OR(ISNUMBER(AC165)=FALSE,ISNUMBER(AD165)=FALSE),NA(),$AW$2*AC165))</f>
        <v>#N/A</v>
      </c>
      <c r="AK165" s="50" t="e">
        <f>IF('Grid template'!$B$62=FALSE,NA(),IF(OR(ISNUMBER(AF165)=FALSE,ISNUMBER(AG165)=FALSE),NA(),$AW$3*AF165+AG165+1+'Grid template'!$B$17))</f>
        <v>#N/A</v>
      </c>
      <c r="AL165" s="50" t="e">
        <f>IF('Grid template'!$B$62=FALSE,NA(),IF(OR(ISNUMBER(AF165)=FALSE,ISNUMBER(AG165)=FALSE),NA(),$AW$2*AF165))</f>
        <v>#N/A</v>
      </c>
      <c r="AM165" s="50" t="e">
        <f>IF('Grid template'!$B$62=FALSE,NA(),(IF(OR(ISNUMBER(AJ165)=FALSE,ISNUMBER(AI165)=FALSE),NA(),AJ165-$AW$4*AI165)))</f>
        <v>#N/A</v>
      </c>
      <c r="AN165" s="50" t="e">
        <f>IF('Grid template'!$B$62=FALSE,NA(),(IF(OR(ISNUMBER(AK165)=FALSE,ISNUMBER(AL165)=FALSE),NA(),AL165+$AW$4*AK165)))</f>
        <v>#N/A</v>
      </c>
      <c r="AO165" s="50" t="e">
        <f>IF('Grid template'!$B$62=FALSE,NA(),IF(OR(ISNUMBER(AM165)=FALSE,ISNUMBER(AN165)=FALSE),NA(),(AN165-AM165)/(2*$AW$4)))</f>
        <v>#N/A</v>
      </c>
      <c r="AP165" s="50" t="e">
        <f>IF('Grid template'!$B$62=FALSE,NA(),IF(OR(ISNUMBER(AM165)=FALSE,ISNUMBER(AO165)=FALSE),NA(),AO165*$AW$4+AM165))</f>
        <v>#N/A</v>
      </c>
      <c r="AQ165" s="160"/>
      <c r="AR165" s="160"/>
      <c r="AS165" s="162"/>
      <c r="AT165" s="51"/>
    </row>
    <row r="166" spans="2:46" ht="13.95" customHeight="1" x14ac:dyDescent="0.3">
      <c r="B166" s="62"/>
      <c r="C166" s="37"/>
      <c r="D166" s="185"/>
      <c r="E166" s="185"/>
      <c r="F166" s="185"/>
      <c r="G166" s="185"/>
      <c r="H166" s="185"/>
      <c r="I166" s="185"/>
      <c r="J166" s="185"/>
      <c r="K166" s="185"/>
      <c r="L166" s="185"/>
      <c r="M166" s="168"/>
      <c r="N166" s="49"/>
      <c r="O166" s="50" t="str">
        <f t="shared" si="44"/>
        <v/>
      </c>
      <c r="P166" s="50" t="str">
        <f t="shared" si="45"/>
        <v/>
      </c>
      <c r="Q166" s="50" t="str">
        <f t="shared" si="46"/>
        <v/>
      </c>
      <c r="R166" s="50" t="str">
        <f t="shared" si="47"/>
        <v/>
      </c>
      <c r="S166" s="50" t="e">
        <f t="shared" si="48"/>
        <v>#N/A</v>
      </c>
      <c r="T166" s="50" t="str">
        <f t="shared" si="49"/>
        <v/>
      </c>
      <c r="U166" s="50" t="str">
        <f t="shared" si="50"/>
        <v/>
      </c>
      <c r="V166" s="50" t="e">
        <f t="shared" si="51"/>
        <v>#N/A</v>
      </c>
      <c r="W166" s="50" t="e">
        <f t="shared" si="52"/>
        <v>#N/A</v>
      </c>
      <c r="X166" s="50" t="e">
        <f t="shared" si="53"/>
        <v>#N/A</v>
      </c>
      <c r="Y166" s="50" t="str">
        <f t="shared" si="54"/>
        <v/>
      </c>
      <c r="Z166" s="50" t="e">
        <f t="shared" si="55"/>
        <v>#N/A</v>
      </c>
      <c r="AA166" s="50" t="e">
        <f t="shared" si="56"/>
        <v>#VALUE!</v>
      </c>
      <c r="AB166" s="50" t="e">
        <f t="shared" si="57"/>
        <v>#N/A</v>
      </c>
      <c r="AC166" s="50" t="str">
        <f t="shared" si="58"/>
        <v/>
      </c>
      <c r="AD166" s="50" t="str">
        <f t="shared" si="59"/>
        <v/>
      </c>
      <c r="AE166" s="50" t="str">
        <f t="shared" si="60"/>
        <v/>
      </c>
      <c r="AF166" s="50" t="str">
        <f t="shared" si="61"/>
        <v/>
      </c>
      <c r="AG166" s="50" t="str">
        <f t="shared" si="62"/>
        <v/>
      </c>
      <c r="AH166" s="50" t="str">
        <f t="shared" si="63"/>
        <v/>
      </c>
      <c r="AI166" s="50" t="e">
        <f>IF('Grid template'!$B$62=FALSE,NA(),IF(OR(ISNUMBER(AC166)=FALSE,ISNUMBER(AD166)=FALSE),NA(),$AW$3*AC166+AD166))</f>
        <v>#N/A</v>
      </c>
      <c r="AJ166" s="50" t="e">
        <f>IF('Grid template'!$B$62=FALSE,NA(),IF(OR(ISNUMBER(AC166)=FALSE,ISNUMBER(AD166)=FALSE),NA(),$AW$2*AC166))</f>
        <v>#N/A</v>
      </c>
      <c r="AK166" s="50" t="e">
        <f>IF('Grid template'!$B$62=FALSE,NA(),IF(OR(ISNUMBER(AF166)=FALSE,ISNUMBER(AG166)=FALSE),NA(),$AW$3*AF166+AG166+1+'Grid template'!$B$17))</f>
        <v>#N/A</v>
      </c>
      <c r="AL166" s="50" t="e">
        <f>IF('Grid template'!$B$62=FALSE,NA(),IF(OR(ISNUMBER(AF166)=FALSE,ISNUMBER(AG166)=FALSE),NA(),$AW$2*AF166))</f>
        <v>#N/A</v>
      </c>
      <c r="AM166" s="50" t="e">
        <f>IF('Grid template'!$B$62=FALSE,NA(),(IF(OR(ISNUMBER(AJ166)=FALSE,ISNUMBER(AI166)=FALSE),NA(),AJ166-$AW$4*AI166)))</f>
        <v>#N/A</v>
      </c>
      <c r="AN166" s="50" t="e">
        <f>IF('Grid template'!$B$62=FALSE,NA(),(IF(OR(ISNUMBER(AK166)=FALSE,ISNUMBER(AL166)=FALSE),NA(),AL166+$AW$4*AK166)))</f>
        <v>#N/A</v>
      </c>
      <c r="AO166" s="50" t="e">
        <f>IF('Grid template'!$B$62=FALSE,NA(),IF(OR(ISNUMBER(AM166)=FALSE,ISNUMBER(AN166)=FALSE),NA(),(AN166-AM166)/(2*$AW$4)))</f>
        <v>#N/A</v>
      </c>
      <c r="AP166" s="50" t="e">
        <f>IF('Grid template'!$B$62=FALSE,NA(),IF(OR(ISNUMBER(AM166)=FALSE,ISNUMBER(AO166)=FALSE),NA(),AO166*$AW$4+AM166))</f>
        <v>#N/A</v>
      </c>
      <c r="AQ166" s="160"/>
      <c r="AR166" s="160"/>
      <c r="AS166" s="162"/>
      <c r="AT166" s="51"/>
    </row>
    <row r="167" spans="2:46" ht="13.95" customHeight="1" x14ac:dyDescent="0.3">
      <c r="B167" s="62"/>
      <c r="C167" s="37"/>
      <c r="D167" s="185"/>
      <c r="E167" s="185"/>
      <c r="F167" s="185"/>
      <c r="G167" s="185"/>
      <c r="H167" s="185"/>
      <c r="I167" s="185"/>
      <c r="J167" s="185"/>
      <c r="K167" s="185"/>
      <c r="L167" s="185"/>
      <c r="M167" s="168"/>
      <c r="N167" s="49"/>
      <c r="O167" s="50" t="str">
        <f t="shared" si="44"/>
        <v/>
      </c>
      <c r="P167" s="50" t="str">
        <f t="shared" si="45"/>
        <v/>
      </c>
      <c r="Q167" s="50" t="str">
        <f t="shared" si="46"/>
        <v/>
      </c>
      <c r="R167" s="50" t="str">
        <f t="shared" si="47"/>
        <v/>
      </c>
      <c r="S167" s="50" t="e">
        <f t="shared" si="48"/>
        <v>#N/A</v>
      </c>
      <c r="T167" s="50" t="str">
        <f t="shared" si="49"/>
        <v/>
      </c>
      <c r="U167" s="50" t="str">
        <f t="shared" si="50"/>
        <v/>
      </c>
      <c r="V167" s="50" t="e">
        <f t="shared" si="51"/>
        <v>#N/A</v>
      </c>
      <c r="W167" s="50" t="e">
        <f t="shared" si="52"/>
        <v>#N/A</v>
      </c>
      <c r="X167" s="50" t="e">
        <f t="shared" si="53"/>
        <v>#N/A</v>
      </c>
      <c r="Y167" s="50" t="str">
        <f t="shared" si="54"/>
        <v/>
      </c>
      <c r="Z167" s="50" t="e">
        <f t="shared" si="55"/>
        <v>#N/A</v>
      </c>
      <c r="AA167" s="50" t="e">
        <f t="shared" si="56"/>
        <v>#VALUE!</v>
      </c>
      <c r="AB167" s="50" t="e">
        <f t="shared" si="57"/>
        <v>#N/A</v>
      </c>
      <c r="AC167" s="50" t="str">
        <f t="shared" si="58"/>
        <v/>
      </c>
      <c r="AD167" s="50" t="str">
        <f t="shared" si="59"/>
        <v/>
      </c>
      <c r="AE167" s="50" t="str">
        <f t="shared" si="60"/>
        <v/>
      </c>
      <c r="AF167" s="50" t="str">
        <f t="shared" si="61"/>
        <v/>
      </c>
      <c r="AG167" s="50" t="str">
        <f t="shared" si="62"/>
        <v/>
      </c>
      <c r="AH167" s="50" t="str">
        <f t="shared" si="63"/>
        <v/>
      </c>
      <c r="AI167" s="50" t="e">
        <f>IF('Grid template'!$B$62=FALSE,NA(),IF(OR(ISNUMBER(AC167)=FALSE,ISNUMBER(AD167)=FALSE),NA(),$AW$3*AC167+AD167))</f>
        <v>#N/A</v>
      </c>
      <c r="AJ167" s="50" t="e">
        <f>IF('Grid template'!$B$62=FALSE,NA(),IF(OR(ISNUMBER(AC167)=FALSE,ISNUMBER(AD167)=FALSE),NA(),$AW$2*AC167))</f>
        <v>#N/A</v>
      </c>
      <c r="AK167" s="50" t="e">
        <f>IF('Grid template'!$B$62=FALSE,NA(),IF(OR(ISNUMBER(AF167)=FALSE,ISNUMBER(AG167)=FALSE),NA(),$AW$3*AF167+AG167+1+'Grid template'!$B$17))</f>
        <v>#N/A</v>
      </c>
      <c r="AL167" s="50" t="e">
        <f>IF('Grid template'!$B$62=FALSE,NA(),IF(OR(ISNUMBER(AF167)=FALSE,ISNUMBER(AG167)=FALSE),NA(),$AW$2*AF167))</f>
        <v>#N/A</v>
      </c>
      <c r="AM167" s="50" t="e">
        <f>IF('Grid template'!$B$62=FALSE,NA(),(IF(OR(ISNUMBER(AJ167)=FALSE,ISNUMBER(AI167)=FALSE),NA(),AJ167-$AW$4*AI167)))</f>
        <v>#N/A</v>
      </c>
      <c r="AN167" s="50" t="e">
        <f>IF('Grid template'!$B$62=FALSE,NA(),(IF(OR(ISNUMBER(AK167)=FALSE,ISNUMBER(AL167)=FALSE),NA(),AL167+$AW$4*AK167)))</f>
        <v>#N/A</v>
      </c>
      <c r="AO167" s="50" t="e">
        <f>IF('Grid template'!$B$62=FALSE,NA(),IF(OR(ISNUMBER(AM167)=FALSE,ISNUMBER(AN167)=FALSE),NA(),(AN167-AM167)/(2*$AW$4)))</f>
        <v>#N/A</v>
      </c>
      <c r="AP167" s="50" t="e">
        <f>IF('Grid template'!$B$62=FALSE,NA(),IF(OR(ISNUMBER(AM167)=FALSE,ISNUMBER(AO167)=FALSE),NA(),AO167*$AW$4+AM167))</f>
        <v>#N/A</v>
      </c>
      <c r="AQ167" s="160"/>
      <c r="AR167" s="160"/>
      <c r="AS167" s="162"/>
      <c r="AT167" s="51"/>
    </row>
    <row r="168" spans="2:46" ht="13.95" customHeight="1" x14ac:dyDescent="0.3">
      <c r="B168" s="62"/>
      <c r="C168" s="37"/>
      <c r="D168" s="185"/>
      <c r="E168" s="185"/>
      <c r="F168" s="185"/>
      <c r="G168" s="185"/>
      <c r="H168" s="185"/>
      <c r="I168" s="185"/>
      <c r="J168" s="185"/>
      <c r="K168" s="185"/>
      <c r="L168" s="185"/>
      <c r="M168" s="168"/>
      <c r="N168" s="49"/>
      <c r="O168" s="50" t="str">
        <f t="shared" si="44"/>
        <v/>
      </c>
      <c r="P168" s="50" t="str">
        <f t="shared" si="45"/>
        <v/>
      </c>
      <c r="Q168" s="50" t="str">
        <f t="shared" si="46"/>
        <v/>
      </c>
      <c r="R168" s="50" t="str">
        <f t="shared" si="47"/>
        <v/>
      </c>
      <c r="S168" s="50" t="e">
        <f t="shared" si="48"/>
        <v>#N/A</v>
      </c>
      <c r="T168" s="50" t="str">
        <f t="shared" si="49"/>
        <v/>
      </c>
      <c r="U168" s="50" t="str">
        <f t="shared" si="50"/>
        <v/>
      </c>
      <c r="V168" s="50" t="e">
        <f t="shared" si="51"/>
        <v>#N/A</v>
      </c>
      <c r="W168" s="50" t="e">
        <f t="shared" si="52"/>
        <v>#N/A</v>
      </c>
      <c r="X168" s="50" t="e">
        <f t="shared" si="53"/>
        <v>#N/A</v>
      </c>
      <c r="Y168" s="50" t="str">
        <f t="shared" si="54"/>
        <v/>
      </c>
      <c r="Z168" s="50" t="e">
        <f t="shared" si="55"/>
        <v>#N/A</v>
      </c>
      <c r="AA168" s="50" t="e">
        <f t="shared" si="56"/>
        <v>#VALUE!</v>
      </c>
      <c r="AB168" s="50" t="e">
        <f t="shared" si="57"/>
        <v>#N/A</v>
      </c>
      <c r="AC168" s="50" t="str">
        <f t="shared" si="58"/>
        <v/>
      </c>
      <c r="AD168" s="50" t="str">
        <f t="shared" si="59"/>
        <v/>
      </c>
      <c r="AE168" s="50" t="str">
        <f t="shared" si="60"/>
        <v/>
      </c>
      <c r="AF168" s="50" t="str">
        <f t="shared" si="61"/>
        <v/>
      </c>
      <c r="AG168" s="50" t="str">
        <f t="shared" si="62"/>
        <v/>
      </c>
      <c r="AH168" s="50" t="str">
        <f t="shared" si="63"/>
        <v/>
      </c>
      <c r="AI168" s="50" t="e">
        <f>IF('Grid template'!$B$62=FALSE,NA(),IF(OR(ISNUMBER(AC168)=FALSE,ISNUMBER(AD168)=FALSE),NA(),$AW$3*AC168+AD168))</f>
        <v>#N/A</v>
      </c>
      <c r="AJ168" s="50" t="e">
        <f>IF('Grid template'!$B$62=FALSE,NA(),IF(OR(ISNUMBER(AC168)=FALSE,ISNUMBER(AD168)=FALSE),NA(),$AW$2*AC168))</f>
        <v>#N/A</v>
      </c>
      <c r="AK168" s="50" t="e">
        <f>IF('Grid template'!$B$62=FALSE,NA(),IF(OR(ISNUMBER(AF168)=FALSE,ISNUMBER(AG168)=FALSE),NA(),$AW$3*AF168+AG168+1+'Grid template'!$B$17))</f>
        <v>#N/A</v>
      </c>
      <c r="AL168" s="50" t="e">
        <f>IF('Grid template'!$B$62=FALSE,NA(),IF(OR(ISNUMBER(AF168)=FALSE,ISNUMBER(AG168)=FALSE),NA(),$AW$2*AF168))</f>
        <v>#N/A</v>
      </c>
      <c r="AM168" s="50" t="e">
        <f>IF('Grid template'!$B$62=FALSE,NA(),(IF(OR(ISNUMBER(AJ168)=FALSE,ISNUMBER(AI168)=FALSE),NA(),AJ168-$AW$4*AI168)))</f>
        <v>#N/A</v>
      </c>
      <c r="AN168" s="50" t="e">
        <f>IF('Grid template'!$B$62=FALSE,NA(),(IF(OR(ISNUMBER(AK168)=FALSE,ISNUMBER(AL168)=FALSE),NA(),AL168+$AW$4*AK168)))</f>
        <v>#N/A</v>
      </c>
      <c r="AO168" s="50" t="e">
        <f>IF('Grid template'!$B$62=FALSE,NA(),IF(OR(ISNUMBER(AM168)=FALSE,ISNUMBER(AN168)=FALSE),NA(),(AN168-AM168)/(2*$AW$4)))</f>
        <v>#N/A</v>
      </c>
      <c r="AP168" s="50" t="e">
        <f>IF('Grid template'!$B$62=FALSE,NA(),IF(OR(ISNUMBER(AM168)=FALSE,ISNUMBER(AO168)=FALSE),NA(),AO168*$AW$4+AM168))</f>
        <v>#N/A</v>
      </c>
      <c r="AQ168" s="160"/>
      <c r="AR168" s="160"/>
      <c r="AS168" s="162"/>
      <c r="AT168" s="51"/>
    </row>
    <row r="169" spans="2:46" ht="13.95" customHeight="1" x14ac:dyDescent="0.3">
      <c r="B169" s="62"/>
      <c r="C169" s="37"/>
      <c r="D169" s="185"/>
      <c r="E169" s="185"/>
      <c r="F169" s="185"/>
      <c r="G169" s="185"/>
      <c r="H169" s="185"/>
      <c r="I169" s="185"/>
      <c r="J169" s="185"/>
      <c r="K169" s="185"/>
      <c r="L169" s="185"/>
      <c r="M169" s="168"/>
      <c r="N169" s="49"/>
      <c r="O169" s="50" t="str">
        <f t="shared" si="44"/>
        <v/>
      </c>
      <c r="P169" s="50" t="str">
        <f t="shared" si="45"/>
        <v/>
      </c>
      <c r="Q169" s="50" t="str">
        <f t="shared" si="46"/>
        <v/>
      </c>
      <c r="R169" s="50" t="str">
        <f t="shared" si="47"/>
        <v/>
      </c>
      <c r="S169" s="50" t="e">
        <f t="shared" si="48"/>
        <v>#N/A</v>
      </c>
      <c r="T169" s="50" t="str">
        <f t="shared" si="49"/>
        <v/>
      </c>
      <c r="U169" s="50" t="str">
        <f t="shared" si="50"/>
        <v/>
      </c>
      <c r="V169" s="50" t="e">
        <f t="shared" si="51"/>
        <v>#N/A</v>
      </c>
      <c r="W169" s="50" t="e">
        <f t="shared" si="52"/>
        <v>#N/A</v>
      </c>
      <c r="X169" s="50" t="e">
        <f t="shared" si="53"/>
        <v>#N/A</v>
      </c>
      <c r="Y169" s="50" t="str">
        <f t="shared" si="54"/>
        <v/>
      </c>
      <c r="Z169" s="50" t="e">
        <f t="shared" si="55"/>
        <v>#N/A</v>
      </c>
      <c r="AA169" s="50" t="e">
        <f t="shared" si="56"/>
        <v>#VALUE!</v>
      </c>
      <c r="AB169" s="50" t="e">
        <f t="shared" si="57"/>
        <v>#N/A</v>
      </c>
      <c r="AC169" s="50" t="str">
        <f t="shared" si="58"/>
        <v/>
      </c>
      <c r="AD169" s="50" t="str">
        <f t="shared" si="59"/>
        <v/>
      </c>
      <c r="AE169" s="50" t="str">
        <f t="shared" si="60"/>
        <v/>
      </c>
      <c r="AF169" s="50" t="str">
        <f t="shared" si="61"/>
        <v/>
      </c>
      <c r="AG169" s="50" t="str">
        <f t="shared" si="62"/>
        <v/>
      </c>
      <c r="AH169" s="50" t="str">
        <f t="shared" si="63"/>
        <v/>
      </c>
      <c r="AI169" s="50" t="e">
        <f>IF('Grid template'!$B$62=FALSE,NA(),IF(OR(ISNUMBER(AC169)=FALSE,ISNUMBER(AD169)=FALSE),NA(),$AW$3*AC169+AD169))</f>
        <v>#N/A</v>
      </c>
      <c r="AJ169" s="50" t="e">
        <f>IF('Grid template'!$B$62=FALSE,NA(),IF(OR(ISNUMBER(AC169)=FALSE,ISNUMBER(AD169)=FALSE),NA(),$AW$2*AC169))</f>
        <v>#N/A</v>
      </c>
      <c r="AK169" s="50" t="e">
        <f>IF('Grid template'!$B$62=FALSE,NA(),IF(OR(ISNUMBER(AF169)=FALSE,ISNUMBER(AG169)=FALSE),NA(),$AW$3*AF169+AG169+1+'Grid template'!$B$17))</f>
        <v>#N/A</v>
      </c>
      <c r="AL169" s="50" t="e">
        <f>IF('Grid template'!$B$62=FALSE,NA(),IF(OR(ISNUMBER(AF169)=FALSE,ISNUMBER(AG169)=FALSE),NA(),$AW$2*AF169))</f>
        <v>#N/A</v>
      </c>
      <c r="AM169" s="50" t="e">
        <f>IF('Grid template'!$B$62=FALSE,NA(),(IF(OR(ISNUMBER(AJ169)=FALSE,ISNUMBER(AI169)=FALSE),NA(),AJ169-$AW$4*AI169)))</f>
        <v>#N/A</v>
      </c>
      <c r="AN169" s="50" t="e">
        <f>IF('Grid template'!$B$62=FALSE,NA(),(IF(OR(ISNUMBER(AK169)=FALSE,ISNUMBER(AL169)=FALSE),NA(),AL169+$AW$4*AK169)))</f>
        <v>#N/A</v>
      </c>
      <c r="AO169" s="50" t="e">
        <f>IF('Grid template'!$B$62=FALSE,NA(),IF(OR(ISNUMBER(AM169)=FALSE,ISNUMBER(AN169)=FALSE),NA(),(AN169-AM169)/(2*$AW$4)))</f>
        <v>#N/A</v>
      </c>
      <c r="AP169" s="50" t="e">
        <f>IF('Grid template'!$B$62=FALSE,NA(),IF(OR(ISNUMBER(AM169)=FALSE,ISNUMBER(AO169)=FALSE),NA(),AO169*$AW$4+AM169))</f>
        <v>#N/A</v>
      </c>
      <c r="AQ169" s="160"/>
      <c r="AR169" s="160"/>
      <c r="AS169" s="162"/>
      <c r="AT169" s="51"/>
    </row>
    <row r="170" spans="2:46" ht="13.95" customHeight="1" x14ac:dyDescent="0.3">
      <c r="B170" s="62"/>
      <c r="C170" s="37"/>
      <c r="D170" s="185"/>
      <c r="E170" s="185"/>
      <c r="F170" s="185"/>
      <c r="G170" s="185"/>
      <c r="H170" s="185"/>
      <c r="I170" s="185"/>
      <c r="J170" s="185"/>
      <c r="K170" s="185"/>
      <c r="L170" s="185"/>
      <c r="M170" s="168"/>
      <c r="N170" s="49"/>
      <c r="O170" s="50" t="str">
        <f t="shared" si="44"/>
        <v/>
      </c>
      <c r="P170" s="50" t="str">
        <f t="shared" si="45"/>
        <v/>
      </c>
      <c r="Q170" s="50" t="str">
        <f t="shared" si="46"/>
        <v/>
      </c>
      <c r="R170" s="50" t="str">
        <f t="shared" si="47"/>
        <v/>
      </c>
      <c r="S170" s="50" t="e">
        <f t="shared" si="48"/>
        <v>#N/A</v>
      </c>
      <c r="T170" s="50" t="str">
        <f t="shared" si="49"/>
        <v/>
      </c>
      <c r="U170" s="50" t="str">
        <f t="shared" si="50"/>
        <v/>
      </c>
      <c r="V170" s="50" t="e">
        <f t="shared" si="51"/>
        <v>#N/A</v>
      </c>
      <c r="W170" s="50" t="e">
        <f t="shared" si="52"/>
        <v>#N/A</v>
      </c>
      <c r="X170" s="50" t="e">
        <f t="shared" si="53"/>
        <v>#N/A</v>
      </c>
      <c r="Y170" s="50" t="str">
        <f t="shared" si="54"/>
        <v/>
      </c>
      <c r="Z170" s="50" t="e">
        <f t="shared" si="55"/>
        <v>#N/A</v>
      </c>
      <c r="AA170" s="50" t="e">
        <f t="shared" si="56"/>
        <v>#VALUE!</v>
      </c>
      <c r="AB170" s="50" t="e">
        <f t="shared" si="57"/>
        <v>#N/A</v>
      </c>
      <c r="AC170" s="50" t="str">
        <f t="shared" si="58"/>
        <v/>
      </c>
      <c r="AD170" s="50" t="str">
        <f t="shared" si="59"/>
        <v/>
      </c>
      <c r="AE170" s="50" t="str">
        <f t="shared" si="60"/>
        <v/>
      </c>
      <c r="AF170" s="50" t="str">
        <f t="shared" si="61"/>
        <v/>
      </c>
      <c r="AG170" s="50" t="str">
        <f t="shared" si="62"/>
        <v/>
      </c>
      <c r="AH170" s="50" t="str">
        <f t="shared" si="63"/>
        <v/>
      </c>
      <c r="AI170" s="50" t="e">
        <f>IF('Grid template'!$B$62=FALSE,NA(),IF(OR(ISNUMBER(AC170)=FALSE,ISNUMBER(AD170)=FALSE),NA(),$AW$3*AC170+AD170))</f>
        <v>#N/A</v>
      </c>
      <c r="AJ170" s="50" t="e">
        <f>IF('Grid template'!$B$62=FALSE,NA(),IF(OR(ISNUMBER(AC170)=FALSE,ISNUMBER(AD170)=FALSE),NA(),$AW$2*AC170))</f>
        <v>#N/A</v>
      </c>
      <c r="AK170" s="50" t="e">
        <f>IF('Grid template'!$B$62=FALSE,NA(),IF(OR(ISNUMBER(AF170)=FALSE,ISNUMBER(AG170)=FALSE),NA(),$AW$3*AF170+AG170+1+'Grid template'!$B$17))</f>
        <v>#N/A</v>
      </c>
      <c r="AL170" s="50" t="e">
        <f>IF('Grid template'!$B$62=FALSE,NA(),IF(OR(ISNUMBER(AF170)=FALSE,ISNUMBER(AG170)=FALSE),NA(),$AW$2*AF170))</f>
        <v>#N/A</v>
      </c>
      <c r="AM170" s="50" t="e">
        <f>IF('Grid template'!$B$62=FALSE,NA(),(IF(OR(ISNUMBER(AJ170)=FALSE,ISNUMBER(AI170)=FALSE),NA(),AJ170-$AW$4*AI170)))</f>
        <v>#N/A</v>
      </c>
      <c r="AN170" s="50" t="e">
        <f>IF('Grid template'!$B$62=FALSE,NA(),(IF(OR(ISNUMBER(AK170)=FALSE,ISNUMBER(AL170)=FALSE),NA(),AL170+$AW$4*AK170)))</f>
        <v>#N/A</v>
      </c>
      <c r="AO170" s="50" t="e">
        <f>IF('Grid template'!$B$62=FALSE,NA(),IF(OR(ISNUMBER(AM170)=FALSE,ISNUMBER(AN170)=FALSE),NA(),(AN170-AM170)/(2*$AW$4)))</f>
        <v>#N/A</v>
      </c>
      <c r="AP170" s="50" t="e">
        <f>IF('Grid template'!$B$62=FALSE,NA(),IF(OR(ISNUMBER(AM170)=FALSE,ISNUMBER(AO170)=FALSE),NA(),AO170*$AW$4+AM170))</f>
        <v>#N/A</v>
      </c>
      <c r="AQ170" s="160"/>
      <c r="AR170" s="160"/>
      <c r="AS170" s="162"/>
      <c r="AT170" s="51"/>
    </row>
    <row r="171" spans="2:46" ht="13.95" customHeight="1" x14ac:dyDescent="0.3">
      <c r="B171" s="62"/>
      <c r="C171" s="37"/>
      <c r="D171" s="185"/>
      <c r="E171" s="185"/>
      <c r="F171" s="185"/>
      <c r="G171" s="185"/>
      <c r="H171" s="185"/>
      <c r="I171" s="185"/>
      <c r="J171" s="185"/>
      <c r="K171" s="185"/>
      <c r="L171" s="185"/>
      <c r="M171" s="168"/>
      <c r="N171" s="49"/>
      <c r="O171" s="50" t="str">
        <f t="shared" si="44"/>
        <v/>
      </c>
      <c r="P171" s="50" t="str">
        <f t="shared" si="45"/>
        <v/>
      </c>
      <c r="Q171" s="50" t="str">
        <f t="shared" si="46"/>
        <v/>
      </c>
      <c r="R171" s="50" t="str">
        <f t="shared" si="47"/>
        <v/>
      </c>
      <c r="S171" s="50" t="e">
        <f t="shared" si="48"/>
        <v>#N/A</v>
      </c>
      <c r="T171" s="50" t="str">
        <f t="shared" si="49"/>
        <v/>
      </c>
      <c r="U171" s="50" t="str">
        <f t="shared" si="50"/>
        <v/>
      </c>
      <c r="V171" s="50" t="e">
        <f t="shared" si="51"/>
        <v>#N/A</v>
      </c>
      <c r="W171" s="50" t="e">
        <f t="shared" si="52"/>
        <v>#N/A</v>
      </c>
      <c r="X171" s="50" t="e">
        <f t="shared" si="53"/>
        <v>#N/A</v>
      </c>
      <c r="Y171" s="50" t="str">
        <f t="shared" si="54"/>
        <v/>
      </c>
      <c r="Z171" s="50" t="e">
        <f t="shared" si="55"/>
        <v>#N/A</v>
      </c>
      <c r="AA171" s="50" t="e">
        <f t="shared" si="56"/>
        <v>#VALUE!</v>
      </c>
      <c r="AB171" s="50" t="e">
        <f t="shared" si="57"/>
        <v>#N/A</v>
      </c>
      <c r="AC171" s="50" t="str">
        <f t="shared" si="58"/>
        <v/>
      </c>
      <c r="AD171" s="50" t="str">
        <f t="shared" si="59"/>
        <v/>
      </c>
      <c r="AE171" s="50" t="str">
        <f t="shared" si="60"/>
        <v/>
      </c>
      <c r="AF171" s="50" t="str">
        <f t="shared" si="61"/>
        <v/>
      </c>
      <c r="AG171" s="50" t="str">
        <f t="shared" si="62"/>
        <v/>
      </c>
      <c r="AH171" s="50" t="str">
        <f t="shared" si="63"/>
        <v/>
      </c>
      <c r="AI171" s="50" t="e">
        <f>IF('Grid template'!$B$62=FALSE,NA(),IF(OR(ISNUMBER(AC171)=FALSE,ISNUMBER(AD171)=FALSE),NA(),$AW$3*AC171+AD171))</f>
        <v>#N/A</v>
      </c>
      <c r="AJ171" s="50" t="e">
        <f>IF('Grid template'!$B$62=FALSE,NA(),IF(OR(ISNUMBER(AC171)=FALSE,ISNUMBER(AD171)=FALSE),NA(),$AW$2*AC171))</f>
        <v>#N/A</v>
      </c>
      <c r="AK171" s="50" t="e">
        <f>IF('Grid template'!$B$62=FALSE,NA(),IF(OR(ISNUMBER(AF171)=FALSE,ISNUMBER(AG171)=FALSE),NA(),$AW$3*AF171+AG171+1+'Grid template'!$B$17))</f>
        <v>#N/A</v>
      </c>
      <c r="AL171" s="50" t="e">
        <f>IF('Grid template'!$B$62=FALSE,NA(),IF(OR(ISNUMBER(AF171)=FALSE,ISNUMBER(AG171)=FALSE),NA(),$AW$2*AF171))</f>
        <v>#N/A</v>
      </c>
      <c r="AM171" s="50" t="e">
        <f>IF('Grid template'!$B$62=FALSE,NA(),(IF(OR(ISNUMBER(AJ171)=FALSE,ISNUMBER(AI171)=FALSE),NA(),AJ171-$AW$4*AI171)))</f>
        <v>#N/A</v>
      </c>
      <c r="AN171" s="50" t="e">
        <f>IF('Grid template'!$B$62=FALSE,NA(),(IF(OR(ISNUMBER(AK171)=FALSE,ISNUMBER(AL171)=FALSE),NA(),AL171+$AW$4*AK171)))</f>
        <v>#N/A</v>
      </c>
      <c r="AO171" s="50" t="e">
        <f>IF('Grid template'!$B$62=FALSE,NA(),IF(OR(ISNUMBER(AM171)=FALSE,ISNUMBER(AN171)=FALSE),NA(),(AN171-AM171)/(2*$AW$4)))</f>
        <v>#N/A</v>
      </c>
      <c r="AP171" s="50" t="e">
        <f>IF('Grid template'!$B$62=FALSE,NA(),IF(OR(ISNUMBER(AM171)=FALSE,ISNUMBER(AO171)=FALSE),NA(),AO171*$AW$4+AM171))</f>
        <v>#N/A</v>
      </c>
      <c r="AQ171" s="160"/>
      <c r="AR171" s="160"/>
      <c r="AS171" s="162"/>
      <c r="AT171" s="51"/>
    </row>
    <row r="172" spans="2:46" ht="13.95" customHeight="1" x14ac:dyDescent="0.3">
      <c r="B172" s="62"/>
      <c r="C172" s="37"/>
      <c r="D172" s="185"/>
      <c r="E172" s="185"/>
      <c r="F172" s="185"/>
      <c r="G172" s="185"/>
      <c r="H172" s="185"/>
      <c r="I172" s="185"/>
      <c r="J172" s="185"/>
      <c r="K172" s="185"/>
      <c r="L172" s="185"/>
      <c r="M172" s="168"/>
      <c r="N172" s="49"/>
      <c r="O172" s="50" t="str">
        <f t="shared" si="44"/>
        <v/>
      </c>
      <c r="P172" s="50" t="str">
        <f t="shared" si="45"/>
        <v/>
      </c>
      <c r="Q172" s="50" t="str">
        <f t="shared" si="46"/>
        <v/>
      </c>
      <c r="R172" s="50" t="str">
        <f t="shared" si="47"/>
        <v/>
      </c>
      <c r="S172" s="50" t="e">
        <f t="shared" si="48"/>
        <v>#N/A</v>
      </c>
      <c r="T172" s="50" t="str">
        <f t="shared" si="49"/>
        <v/>
      </c>
      <c r="U172" s="50" t="str">
        <f t="shared" si="50"/>
        <v/>
      </c>
      <c r="V172" s="50" t="e">
        <f t="shared" si="51"/>
        <v>#N/A</v>
      </c>
      <c r="W172" s="50" t="e">
        <f t="shared" si="52"/>
        <v>#N/A</v>
      </c>
      <c r="X172" s="50" t="e">
        <f t="shared" si="53"/>
        <v>#N/A</v>
      </c>
      <c r="Y172" s="50" t="str">
        <f t="shared" si="54"/>
        <v/>
      </c>
      <c r="Z172" s="50" t="e">
        <f t="shared" si="55"/>
        <v>#N/A</v>
      </c>
      <c r="AA172" s="50" t="e">
        <f t="shared" si="56"/>
        <v>#VALUE!</v>
      </c>
      <c r="AB172" s="50" t="e">
        <f t="shared" si="57"/>
        <v>#N/A</v>
      </c>
      <c r="AC172" s="50" t="str">
        <f t="shared" si="58"/>
        <v/>
      </c>
      <c r="AD172" s="50" t="str">
        <f t="shared" si="59"/>
        <v/>
      </c>
      <c r="AE172" s="50" t="str">
        <f t="shared" si="60"/>
        <v/>
      </c>
      <c r="AF172" s="50" t="str">
        <f t="shared" si="61"/>
        <v/>
      </c>
      <c r="AG172" s="50" t="str">
        <f t="shared" si="62"/>
        <v/>
      </c>
      <c r="AH172" s="50" t="str">
        <f t="shared" si="63"/>
        <v/>
      </c>
      <c r="AI172" s="50" t="e">
        <f>IF('Grid template'!$B$62=FALSE,NA(),IF(OR(ISNUMBER(AC172)=FALSE,ISNUMBER(AD172)=FALSE),NA(),$AW$3*AC172+AD172))</f>
        <v>#N/A</v>
      </c>
      <c r="AJ172" s="50" t="e">
        <f>IF('Grid template'!$B$62=FALSE,NA(),IF(OR(ISNUMBER(AC172)=FALSE,ISNUMBER(AD172)=FALSE),NA(),$AW$2*AC172))</f>
        <v>#N/A</v>
      </c>
      <c r="AK172" s="50" t="e">
        <f>IF('Grid template'!$B$62=FALSE,NA(),IF(OR(ISNUMBER(AF172)=FALSE,ISNUMBER(AG172)=FALSE),NA(),$AW$3*AF172+AG172+1+'Grid template'!$B$17))</f>
        <v>#N/A</v>
      </c>
      <c r="AL172" s="50" t="e">
        <f>IF('Grid template'!$B$62=FALSE,NA(),IF(OR(ISNUMBER(AF172)=FALSE,ISNUMBER(AG172)=FALSE),NA(),$AW$2*AF172))</f>
        <v>#N/A</v>
      </c>
      <c r="AM172" s="50" t="e">
        <f>IF('Grid template'!$B$62=FALSE,NA(),(IF(OR(ISNUMBER(AJ172)=FALSE,ISNUMBER(AI172)=FALSE),NA(),AJ172-$AW$4*AI172)))</f>
        <v>#N/A</v>
      </c>
      <c r="AN172" s="50" t="e">
        <f>IF('Grid template'!$B$62=FALSE,NA(),(IF(OR(ISNUMBER(AK172)=FALSE,ISNUMBER(AL172)=FALSE),NA(),AL172+$AW$4*AK172)))</f>
        <v>#N/A</v>
      </c>
      <c r="AO172" s="50" t="e">
        <f>IF('Grid template'!$B$62=FALSE,NA(),IF(OR(ISNUMBER(AM172)=FALSE,ISNUMBER(AN172)=FALSE),NA(),(AN172-AM172)/(2*$AW$4)))</f>
        <v>#N/A</v>
      </c>
      <c r="AP172" s="50" t="e">
        <f>IF('Grid template'!$B$62=FALSE,NA(),IF(OR(ISNUMBER(AM172)=FALSE,ISNUMBER(AO172)=FALSE),NA(),AO172*$AW$4+AM172))</f>
        <v>#N/A</v>
      </c>
      <c r="AQ172" s="160"/>
      <c r="AR172" s="160"/>
      <c r="AS172" s="162"/>
      <c r="AT172" s="51"/>
    </row>
    <row r="173" spans="2:46" ht="13.95" customHeight="1" x14ac:dyDescent="0.3">
      <c r="B173" s="62"/>
      <c r="C173" s="37"/>
      <c r="D173" s="185"/>
      <c r="E173" s="185"/>
      <c r="F173" s="185"/>
      <c r="G173" s="185"/>
      <c r="H173" s="185"/>
      <c r="I173" s="185"/>
      <c r="J173" s="185"/>
      <c r="K173" s="185"/>
      <c r="L173" s="185"/>
      <c r="M173" s="168"/>
      <c r="N173" s="49"/>
      <c r="O173" s="50" t="str">
        <f t="shared" si="44"/>
        <v/>
      </c>
      <c r="P173" s="50" t="str">
        <f t="shared" si="45"/>
        <v/>
      </c>
      <c r="Q173" s="50" t="str">
        <f t="shared" si="46"/>
        <v/>
      </c>
      <c r="R173" s="50" t="str">
        <f t="shared" si="47"/>
        <v/>
      </c>
      <c r="S173" s="50" t="e">
        <f t="shared" si="48"/>
        <v>#N/A</v>
      </c>
      <c r="T173" s="50" t="str">
        <f t="shared" si="49"/>
        <v/>
      </c>
      <c r="U173" s="50" t="str">
        <f t="shared" si="50"/>
        <v/>
      </c>
      <c r="V173" s="50" t="e">
        <f t="shared" si="51"/>
        <v>#N/A</v>
      </c>
      <c r="W173" s="50" t="e">
        <f t="shared" si="52"/>
        <v>#N/A</v>
      </c>
      <c r="X173" s="50" t="e">
        <f t="shared" si="53"/>
        <v>#N/A</v>
      </c>
      <c r="Y173" s="50" t="str">
        <f t="shared" si="54"/>
        <v/>
      </c>
      <c r="Z173" s="50" t="e">
        <f t="shared" si="55"/>
        <v>#N/A</v>
      </c>
      <c r="AA173" s="50" t="e">
        <f t="shared" si="56"/>
        <v>#VALUE!</v>
      </c>
      <c r="AB173" s="50" t="e">
        <f t="shared" si="57"/>
        <v>#N/A</v>
      </c>
      <c r="AC173" s="50" t="str">
        <f t="shared" si="58"/>
        <v/>
      </c>
      <c r="AD173" s="50" t="str">
        <f t="shared" si="59"/>
        <v/>
      </c>
      <c r="AE173" s="50" t="str">
        <f t="shared" si="60"/>
        <v/>
      </c>
      <c r="AF173" s="50" t="str">
        <f t="shared" si="61"/>
        <v/>
      </c>
      <c r="AG173" s="50" t="str">
        <f t="shared" si="62"/>
        <v/>
      </c>
      <c r="AH173" s="50" t="str">
        <f t="shared" si="63"/>
        <v/>
      </c>
      <c r="AI173" s="50" t="e">
        <f>IF('Grid template'!$B$62=FALSE,NA(),IF(OR(ISNUMBER(AC173)=FALSE,ISNUMBER(AD173)=FALSE),NA(),$AW$3*AC173+AD173))</f>
        <v>#N/A</v>
      </c>
      <c r="AJ173" s="50" t="e">
        <f>IF('Grid template'!$B$62=FALSE,NA(),IF(OR(ISNUMBER(AC173)=FALSE,ISNUMBER(AD173)=FALSE),NA(),$AW$2*AC173))</f>
        <v>#N/A</v>
      </c>
      <c r="AK173" s="50" t="e">
        <f>IF('Grid template'!$B$62=FALSE,NA(),IF(OR(ISNUMBER(AF173)=FALSE,ISNUMBER(AG173)=FALSE),NA(),$AW$3*AF173+AG173+1+'Grid template'!$B$17))</f>
        <v>#N/A</v>
      </c>
      <c r="AL173" s="50" t="e">
        <f>IF('Grid template'!$B$62=FALSE,NA(),IF(OR(ISNUMBER(AF173)=FALSE,ISNUMBER(AG173)=FALSE),NA(),$AW$2*AF173))</f>
        <v>#N/A</v>
      </c>
      <c r="AM173" s="50" t="e">
        <f>IF('Grid template'!$B$62=FALSE,NA(),(IF(OR(ISNUMBER(AJ173)=FALSE,ISNUMBER(AI173)=FALSE),NA(),AJ173-$AW$4*AI173)))</f>
        <v>#N/A</v>
      </c>
      <c r="AN173" s="50" t="e">
        <f>IF('Grid template'!$B$62=FALSE,NA(),(IF(OR(ISNUMBER(AK173)=FALSE,ISNUMBER(AL173)=FALSE),NA(),AL173+$AW$4*AK173)))</f>
        <v>#N/A</v>
      </c>
      <c r="AO173" s="50" t="e">
        <f>IF('Grid template'!$B$62=FALSE,NA(),IF(OR(ISNUMBER(AM173)=FALSE,ISNUMBER(AN173)=FALSE),NA(),(AN173-AM173)/(2*$AW$4)))</f>
        <v>#N/A</v>
      </c>
      <c r="AP173" s="50" t="e">
        <f>IF('Grid template'!$B$62=FALSE,NA(),IF(OR(ISNUMBER(AM173)=FALSE,ISNUMBER(AO173)=FALSE),NA(),AO173*$AW$4+AM173))</f>
        <v>#N/A</v>
      </c>
      <c r="AQ173" s="160"/>
      <c r="AR173" s="160"/>
      <c r="AS173" s="162"/>
      <c r="AT173" s="51"/>
    </row>
    <row r="174" spans="2:46" ht="13.95" customHeight="1" x14ac:dyDescent="0.3">
      <c r="B174" s="62"/>
      <c r="C174" s="37"/>
      <c r="D174" s="185"/>
      <c r="E174" s="185"/>
      <c r="F174" s="185"/>
      <c r="G174" s="185"/>
      <c r="H174" s="185"/>
      <c r="I174" s="185"/>
      <c r="J174" s="185"/>
      <c r="K174" s="185"/>
      <c r="L174" s="185"/>
      <c r="M174" s="168"/>
      <c r="N174" s="49"/>
      <c r="O174" s="50" t="str">
        <f t="shared" si="44"/>
        <v/>
      </c>
      <c r="P174" s="50" t="str">
        <f t="shared" si="45"/>
        <v/>
      </c>
      <c r="Q174" s="50" t="str">
        <f t="shared" si="46"/>
        <v/>
      </c>
      <c r="R174" s="50" t="str">
        <f t="shared" si="47"/>
        <v/>
      </c>
      <c r="S174" s="50" t="e">
        <f t="shared" si="48"/>
        <v>#N/A</v>
      </c>
      <c r="T174" s="50" t="str">
        <f t="shared" si="49"/>
        <v/>
      </c>
      <c r="U174" s="50" t="str">
        <f t="shared" si="50"/>
        <v/>
      </c>
      <c r="V174" s="50" t="e">
        <f t="shared" si="51"/>
        <v>#N/A</v>
      </c>
      <c r="W174" s="50" t="e">
        <f t="shared" si="52"/>
        <v>#N/A</v>
      </c>
      <c r="X174" s="50" t="e">
        <f t="shared" si="53"/>
        <v>#N/A</v>
      </c>
      <c r="Y174" s="50" t="str">
        <f t="shared" si="54"/>
        <v/>
      </c>
      <c r="Z174" s="50" t="e">
        <f t="shared" si="55"/>
        <v>#N/A</v>
      </c>
      <c r="AA174" s="50" t="e">
        <f t="shared" si="56"/>
        <v>#VALUE!</v>
      </c>
      <c r="AB174" s="50" t="e">
        <f t="shared" si="57"/>
        <v>#N/A</v>
      </c>
      <c r="AC174" s="50" t="str">
        <f t="shared" si="58"/>
        <v/>
      </c>
      <c r="AD174" s="50" t="str">
        <f t="shared" si="59"/>
        <v/>
      </c>
      <c r="AE174" s="50" t="str">
        <f t="shared" si="60"/>
        <v/>
      </c>
      <c r="AF174" s="50" t="str">
        <f t="shared" si="61"/>
        <v/>
      </c>
      <c r="AG174" s="50" t="str">
        <f t="shared" si="62"/>
        <v/>
      </c>
      <c r="AH174" s="50" t="str">
        <f t="shared" si="63"/>
        <v/>
      </c>
      <c r="AI174" s="50" t="e">
        <f>IF('Grid template'!$B$62=FALSE,NA(),IF(OR(ISNUMBER(AC174)=FALSE,ISNUMBER(AD174)=FALSE),NA(),$AW$3*AC174+AD174))</f>
        <v>#N/A</v>
      </c>
      <c r="AJ174" s="50" t="e">
        <f>IF('Grid template'!$B$62=FALSE,NA(),IF(OR(ISNUMBER(AC174)=FALSE,ISNUMBER(AD174)=FALSE),NA(),$AW$2*AC174))</f>
        <v>#N/A</v>
      </c>
      <c r="AK174" s="50" t="e">
        <f>IF('Grid template'!$B$62=FALSE,NA(),IF(OR(ISNUMBER(AF174)=FALSE,ISNUMBER(AG174)=FALSE),NA(),$AW$3*AF174+AG174+1+'Grid template'!$B$17))</f>
        <v>#N/A</v>
      </c>
      <c r="AL174" s="50" t="e">
        <f>IF('Grid template'!$B$62=FALSE,NA(),IF(OR(ISNUMBER(AF174)=FALSE,ISNUMBER(AG174)=FALSE),NA(),$AW$2*AF174))</f>
        <v>#N/A</v>
      </c>
      <c r="AM174" s="50" t="e">
        <f>IF('Grid template'!$B$62=FALSE,NA(),(IF(OR(ISNUMBER(AJ174)=FALSE,ISNUMBER(AI174)=FALSE),NA(),AJ174-$AW$4*AI174)))</f>
        <v>#N/A</v>
      </c>
      <c r="AN174" s="50" t="e">
        <f>IF('Grid template'!$B$62=FALSE,NA(),(IF(OR(ISNUMBER(AK174)=FALSE,ISNUMBER(AL174)=FALSE),NA(),AL174+$AW$4*AK174)))</f>
        <v>#N/A</v>
      </c>
      <c r="AO174" s="50" t="e">
        <f>IF('Grid template'!$B$62=FALSE,NA(),IF(OR(ISNUMBER(AM174)=FALSE,ISNUMBER(AN174)=FALSE),NA(),(AN174-AM174)/(2*$AW$4)))</f>
        <v>#N/A</v>
      </c>
      <c r="AP174" s="50" t="e">
        <f>IF('Grid template'!$B$62=FALSE,NA(),IF(OR(ISNUMBER(AM174)=FALSE,ISNUMBER(AO174)=FALSE),NA(),AO174*$AW$4+AM174))</f>
        <v>#N/A</v>
      </c>
      <c r="AQ174" s="160"/>
      <c r="AR174" s="160"/>
      <c r="AS174" s="162"/>
      <c r="AT174" s="51"/>
    </row>
    <row r="175" spans="2:46" ht="13.95" customHeight="1" x14ac:dyDescent="0.3">
      <c r="B175" s="62"/>
      <c r="C175" s="37"/>
      <c r="D175" s="185"/>
      <c r="E175" s="185"/>
      <c r="F175" s="185"/>
      <c r="G175" s="185"/>
      <c r="H175" s="185"/>
      <c r="I175" s="185"/>
      <c r="J175" s="185"/>
      <c r="K175" s="185"/>
      <c r="L175" s="185"/>
      <c r="M175" s="168"/>
      <c r="N175" s="49"/>
      <c r="O175" s="50" t="str">
        <f t="shared" si="44"/>
        <v/>
      </c>
      <c r="P175" s="50" t="str">
        <f t="shared" si="45"/>
        <v/>
      </c>
      <c r="Q175" s="50" t="str">
        <f t="shared" si="46"/>
        <v/>
      </c>
      <c r="R175" s="50" t="str">
        <f t="shared" si="47"/>
        <v/>
      </c>
      <c r="S175" s="50" t="e">
        <f t="shared" si="48"/>
        <v>#N/A</v>
      </c>
      <c r="T175" s="50" t="str">
        <f t="shared" si="49"/>
        <v/>
      </c>
      <c r="U175" s="50" t="str">
        <f t="shared" si="50"/>
        <v/>
      </c>
      <c r="V175" s="50" t="e">
        <f t="shared" si="51"/>
        <v>#N/A</v>
      </c>
      <c r="W175" s="50" t="e">
        <f t="shared" si="52"/>
        <v>#N/A</v>
      </c>
      <c r="X175" s="50" t="e">
        <f t="shared" si="53"/>
        <v>#N/A</v>
      </c>
      <c r="Y175" s="50" t="str">
        <f t="shared" si="54"/>
        <v/>
      </c>
      <c r="Z175" s="50" t="e">
        <f t="shared" si="55"/>
        <v>#N/A</v>
      </c>
      <c r="AA175" s="50" t="e">
        <f t="shared" si="56"/>
        <v>#VALUE!</v>
      </c>
      <c r="AB175" s="50" t="e">
        <f t="shared" si="57"/>
        <v>#N/A</v>
      </c>
      <c r="AC175" s="50" t="str">
        <f t="shared" si="58"/>
        <v/>
      </c>
      <c r="AD175" s="50" t="str">
        <f t="shared" si="59"/>
        <v/>
      </c>
      <c r="AE175" s="50" t="str">
        <f t="shared" si="60"/>
        <v/>
      </c>
      <c r="AF175" s="50" t="str">
        <f t="shared" si="61"/>
        <v/>
      </c>
      <c r="AG175" s="50" t="str">
        <f t="shared" si="62"/>
        <v/>
      </c>
      <c r="AH175" s="50" t="str">
        <f t="shared" si="63"/>
        <v/>
      </c>
      <c r="AI175" s="50" t="e">
        <f>IF('Grid template'!$B$62=FALSE,NA(),IF(OR(ISNUMBER(AC175)=FALSE,ISNUMBER(AD175)=FALSE),NA(),$AW$3*AC175+AD175))</f>
        <v>#N/A</v>
      </c>
      <c r="AJ175" s="50" t="e">
        <f>IF('Grid template'!$B$62=FALSE,NA(),IF(OR(ISNUMBER(AC175)=FALSE,ISNUMBER(AD175)=FALSE),NA(),$AW$2*AC175))</f>
        <v>#N/A</v>
      </c>
      <c r="AK175" s="50" t="e">
        <f>IF('Grid template'!$B$62=FALSE,NA(),IF(OR(ISNUMBER(AF175)=FALSE,ISNUMBER(AG175)=FALSE),NA(),$AW$3*AF175+AG175+1+'Grid template'!$B$17))</f>
        <v>#N/A</v>
      </c>
      <c r="AL175" s="50" t="e">
        <f>IF('Grid template'!$B$62=FALSE,NA(),IF(OR(ISNUMBER(AF175)=FALSE,ISNUMBER(AG175)=FALSE),NA(),$AW$2*AF175))</f>
        <v>#N/A</v>
      </c>
      <c r="AM175" s="50" t="e">
        <f>IF('Grid template'!$B$62=FALSE,NA(),(IF(OR(ISNUMBER(AJ175)=FALSE,ISNUMBER(AI175)=FALSE),NA(),AJ175-$AW$4*AI175)))</f>
        <v>#N/A</v>
      </c>
      <c r="AN175" s="50" t="e">
        <f>IF('Grid template'!$B$62=FALSE,NA(),(IF(OR(ISNUMBER(AK175)=FALSE,ISNUMBER(AL175)=FALSE),NA(),AL175+$AW$4*AK175)))</f>
        <v>#N/A</v>
      </c>
      <c r="AO175" s="50" t="e">
        <f>IF('Grid template'!$B$62=FALSE,NA(),IF(OR(ISNUMBER(AM175)=FALSE,ISNUMBER(AN175)=FALSE),NA(),(AN175-AM175)/(2*$AW$4)))</f>
        <v>#N/A</v>
      </c>
      <c r="AP175" s="50" t="e">
        <f>IF('Grid template'!$B$62=FALSE,NA(),IF(OR(ISNUMBER(AM175)=FALSE,ISNUMBER(AO175)=FALSE),NA(),AO175*$AW$4+AM175))</f>
        <v>#N/A</v>
      </c>
      <c r="AQ175" s="160"/>
      <c r="AR175" s="160"/>
      <c r="AS175" s="162"/>
      <c r="AT175" s="51"/>
    </row>
    <row r="176" spans="2:46" ht="13.95" customHeight="1" x14ac:dyDescent="0.3">
      <c r="B176" s="62"/>
      <c r="C176" s="37"/>
      <c r="D176" s="185"/>
      <c r="E176" s="185"/>
      <c r="F176" s="185"/>
      <c r="G176" s="185"/>
      <c r="H176" s="185"/>
      <c r="I176" s="185"/>
      <c r="J176" s="185"/>
      <c r="K176" s="185"/>
      <c r="L176" s="185"/>
      <c r="M176" s="168"/>
      <c r="N176" s="49"/>
      <c r="O176" s="50" t="str">
        <f t="shared" si="44"/>
        <v/>
      </c>
      <c r="P176" s="50" t="str">
        <f t="shared" si="45"/>
        <v/>
      </c>
      <c r="Q176" s="50" t="str">
        <f t="shared" si="46"/>
        <v/>
      </c>
      <c r="R176" s="50" t="str">
        <f t="shared" si="47"/>
        <v/>
      </c>
      <c r="S176" s="50" t="e">
        <f t="shared" si="48"/>
        <v>#N/A</v>
      </c>
      <c r="T176" s="50" t="str">
        <f t="shared" si="49"/>
        <v/>
      </c>
      <c r="U176" s="50" t="str">
        <f t="shared" si="50"/>
        <v/>
      </c>
      <c r="V176" s="50" t="e">
        <f t="shared" si="51"/>
        <v>#N/A</v>
      </c>
      <c r="W176" s="50" t="e">
        <f t="shared" si="52"/>
        <v>#N/A</v>
      </c>
      <c r="X176" s="50" t="e">
        <f t="shared" si="53"/>
        <v>#N/A</v>
      </c>
      <c r="Y176" s="50" t="str">
        <f t="shared" si="54"/>
        <v/>
      </c>
      <c r="Z176" s="50" t="e">
        <f t="shared" si="55"/>
        <v>#N/A</v>
      </c>
      <c r="AA176" s="50" t="e">
        <f t="shared" si="56"/>
        <v>#VALUE!</v>
      </c>
      <c r="AB176" s="50" t="e">
        <f t="shared" si="57"/>
        <v>#N/A</v>
      </c>
      <c r="AC176" s="50" t="str">
        <f t="shared" si="58"/>
        <v/>
      </c>
      <c r="AD176" s="50" t="str">
        <f t="shared" si="59"/>
        <v/>
      </c>
      <c r="AE176" s="50" t="str">
        <f t="shared" si="60"/>
        <v/>
      </c>
      <c r="AF176" s="50" t="str">
        <f t="shared" si="61"/>
        <v/>
      </c>
      <c r="AG176" s="50" t="str">
        <f t="shared" si="62"/>
        <v/>
      </c>
      <c r="AH176" s="50" t="str">
        <f t="shared" si="63"/>
        <v/>
      </c>
      <c r="AI176" s="50" t="e">
        <f>IF('Grid template'!$B$62=FALSE,NA(),IF(OR(ISNUMBER(AC176)=FALSE,ISNUMBER(AD176)=FALSE),NA(),$AW$3*AC176+AD176))</f>
        <v>#N/A</v>
      </c>
      <c r="AJ176" s="50" t="e">
        <f>IF('Grid template'!$B$62=FALSE,NA(),IF(OR(ISNUMBER(AC176)=FALSE,ISNUMBER(AD176)=FALSE),NA(),$AW$2*AC176))</f>
        <v>#N/A</v>
      </c>
      <c r="AK176" s="50" t="e">
        <f>IF('Grid template'!$B$62=FALSE,NA(),IF(OR(ISNUMBER(AF176)=FALSE,ISNUMBER(AG176)=FALSE),NA(),$AW$3*AF176+AG176+1+'Grid template'!$B$17))</f>
        <v>#N/A</v>
      </c>
      <c r="AL176" s="50" t="e">
        <f>IF('Grid template'!$B$62=FALSE,NA(),IF(OR(ISNUMBER(AF176)=FALSE,ISNUMBER(AG176)=FALSE),NA(),$AW$2*AF176))</f>
        <v>#N/A</v>
      </c>
      <c r="AM176" s="50" t="e">
        <f>IF('Grid template'!$B$62=FALSE,NA(),(IF(OR(ISNUMBER(AJ176)=FALSE,ISNUMBER(AI176)=FALSE),NA(),AJ176-$AW$4*AI176)))</f>
        <v>#N/A</v>
      </c>
      <c r="AN176" s="50" t="e">
        <f>IF('Grid template'!$B$62=FALSE,NA(),(IF(OR(ISNUMBER(AK176)=FALSE,ISNUMBER(AL176)=FALSE),NA(),AL176+$AW$4*AK176)))</f>
        <v>#N/A</v>
      </c>
      <c r="AO176" s="50" t="e">
        <f>IF('Grid template'!$B$62=FALSE,NA(),IF(OR(ISNUMBER(AM176)=FALSE,ISNUMBER(AN176)=FALSE),NA(),(AN176-AM176)/(2*$AW$4)))</f>
        <v>#N/A</v>
      </c>
      <c r="AP176" s="50" t="e">
        <f>IF('Grid template'!$B$62=FALSE,NA(),IF(OR(ISNUMBER(AM176)=FALSE,ISNUMBER(AO176)=FALSE),NA(),AO176*$AW$4+AM176))</f>
        <v>#N/A</v>
      </c>
      <c r="AQ176" s="160"/>
      <c r="AR176" s="160"/>
      <c r="AS176" s="162"/>
      <c r="AT176" s="51"/>
    </row>
    <row r="177" spans="2:46" ht="13.95" customHeight="1" x14ac:dyDescent="0.3">
      <c r="B177" s="62"/>
      <c r="C177" s="37"/>
      <c r="D177" s="185"/>
      <c r="E177" s="185"/>
      <c r="F177" s="185"/>
      <c r="G177" s="185"/>
      <c r="H177" s="185"/>
      <c r="I177" s="185"/>
      <c r="J177" s="185"/>
      <c r="K177" s="185"/>
      <c r="L177" s="185"/>
      <c r="M177" s="168"/>
      <c r="N177" s="49"/>
      <c r="O177" s="50" t="str">
        <f t="shared" si="44"/>
        <v/>
      </c>
      <c r="P177" s="50" t="str">
        <f t="shared" si="45"/>
        <v/>
      </c>
      <c r="Q177" s="50" t="str">
        <f t="shared" si="46"/>
        <v/>
      </c>
      <c r="R177" s="50" t="str">
        <f t="shared" si="47"/>
        <v/>
      </c>
      <c r="S177" s="50" t="e">
        <f t="shared" si="48"/>
        <v>#N/A</v>
      </c>
      <c r="T177" s="50" t="str">
        <f t="shared" si="49"/>
        <v/>
      </c>
      <c r="U177" s="50" t="str">
        <f t="shared" si="50"/>
        <v/>
      </c>
      <c r="V177" s="50" t="e">
        <f t="shared" si="51"/>
        <v>#N/A</v>
      </c>
      <c r="W177" s="50" t="e">
        <f t="shared" si="52"/>
        <v>#N/A</v>
      </c>
      <c r="X177" s="50" t="e">
        <f t="shared" si="53"/>
        <v>#N/A</v>
      </c>
      <c r="Y177" s="50" t="str">
        <f t="shared" si="54"/>
        <v/>
      </c>
      <c r="Z177" s="50" t="e">
        <f t="shared" si="55"/>
        <v>#N/A</v>
      </c>
      <c r="AA177" s="50" t="e">
        <f t="shared" si="56"/>
        <v>#VALUE!</v>
      </c>
      <c r="AB177" s="50" t="e">
        <f t="shared" si="57"/>
        <v>#N/A</v>
      </c>
      <c r="AC177" s="50" t="str">
        <f t="shared" si="58"/>
        <v/>
      </c>
      <c r="AD177" s="50" t="str">
        <f t="shared" si="59"/>
        <v/>
      </c>
      <c r="AE177" s="50" t="str">
        <f t="shared" si="60"/>
        <v/>
      </c>
      <c r="AF177" s="50" t="str">
        <f t="shared" si="61"/>
        <v/>
      </c>
      <c r="AG177" s="50" t="str">
        <f t="shared" si="62"/>
        <v/>
      </c>
      <c r="AH177" s="50" t="str">
        <f t="shared" si="63"/>
        <v/>
      </c>
      <c r="AI177" s="50" t="e">
        <f>IF('Grid template'!$B$62=FALSE,NA(),IF(OR(ISNUMBER(AC177)=FALSE,ISNUMBER(AD177)=FALSE),NA(),$AW$3*AC177+AD177))</f>
        <v>#N/A</v>
      </c>
      <c r="AJ177" s="50" t="e">
        <f>IF('Grid template'!$B$62=FALSE,NA(),IF(OR(ISNUMBER(AC177)=FALSE,ISNUMBER(AD177)=FALSE),NA(),$AW$2*AC177))</f>
        <v>#N/A</v>
      </c>
      <c r="AK177" s="50" t="e">
        <f>IF('Grid template'!$B$62=FALSE,NA(),IF(OR(ISNUMBER(AF177)=FALSE,ISNUMBER(AG177)=FALSE),NA(),$AW$3*AF177+AG177+1+'Grid template'!$B$17))</f>
        <v>#N/A</v>
      </c>
      <c r="AL177" s="50" t="e">
        <f>IF('Grid template'!$B$62=FALSE,NA(),IF(OR(ISNUMBER(AF177)=FALSE,ISNUMBER(AG177)=FALSE),NA(),$AW$2*AF177))</f>
        <v>#N/A</v>
      </c>
      <c r="AM177" s="50" t="e">
        <f>IF('Grid template'!$B$62=FALSE,NA(),(IF(OR(ISNUMBER(AJ177)=FALSE,ISNUMBER(AI177)=FALSE),NA(),AJ177-$AW$4*AI177)))</f>
        <v>#N/A</v>
      </c>
      <c r="AN177" s="50" t="e">
        <f>IF('Grid template'!$B$62=FALSE,NA(),(IF(OR(ISNUMBER(AK177)=FALSE,ISNUMBER(AL177)=FALSE),NA(),AL177+$AW$4*AK177)))</f>
        <v>#N/A</v>
      </c>
      <c r="AO177" s="50" t="e">
        <f>IF('Grid template'!$B$62=FALSE,NA(),IF(OR(ISNUMBER(AM177)=FALSE,ISNUMBER(AN177)=FALSE),NA(),(AN177-AM177)/(2*$AW$4)))</f>
        <v>#N/A</v>
      </c>
      <c r="AP177" s="50" t="e">
        <f>IF('Grid template'!$B$62=FALSE,NA(),IF(OR(ISNUMBER(AM177)=FALSE,ISNUMBER(AO177)=FALSE),NA(),AO177*$AW$4+AM177))</f>
        <v>#N/A</v>
      </c>
      <c r="AQ177" s="160"/>
      <c r="AR177" s="160"/>
      <c r="AS177" s="162"/>
      <c r="AT177" s="51"/>
    </row>
    <row r="178" spans="2:46" ht="13.95" customHeight="1" x14ac:dyDescent="0.3">
      <c r="B178" s="62"/>
      <c r="C178" s="37"/>
      <c r="D178" s="185"/>
      <c r="E178" s="185"/>
      <c r="F178" s="185"/>
      <c r="G178" s="185"/>
      <c r="H178" s="185"/>
      <c r="I178" s="185"/>
      <c r="J178" s="185"/>
      <c r="K178" s="185"/>
      <c r="L178" s="185"/>
      <c r="M178" s="168"/>
      <c r="N178" s="49"/>
      <c r="O178" s="50" t="str">
        <f t="shared" si="44"/>
        <v/>
      </c>
      <c r="P178" s="50" t="str">
        <f t="shared" si="45"/>
        <v/>
      </c>
      <c r="Q178" s="50" t="str">
        <f t="shared" si="46"/>
        <v/>
      </c>
      <c r="R178" s="50" t="str">
        <f t="shared" si="47"/>
        <v/>
      </c>
      <c r="S178" s="50" t="e">
        <f t="shared" si="48"/>
        <v>#N/A</v>
      </c>
      <c r="T178" s="50" t="str">
        <f t="shared" si="49"/>
        <v/>
      </c>
      <c r="U178" s="50" t="str">
        <f t="shared" si="50"/>
        <v/>
      </c>
      <c r="V178" s="50" t="e">
        <f t="shared" si="51"/>
        <v>#N/A</v>
      </c>
      <c r="W178" s="50" t="e">
        <f t="shared" si="52"/>
        <v>#N/A</v>
      </c>
      <c r="X178" s="50" t="e">
        <f t="shared" si="53"/>
        <v>#N/A</v>
      </c>
      <c r="Y178" s="50" t="str">
        <f t="shared" si="54"/>
        <v/>
      </c>
      <c r="Z178" s="50" t="e">
        <f t="shared" si="55"/>
        <v>#N/A</v>
      </c>
      <c r="AA178" s="50" t="e">
        <f t="shared" si="56"/>
        <v>#VALUE!</v>
      </c>
      <c r="AB178" s="50" t="e">
        <f t="shared" si="57"/>
        <v>#N/A</v>
      </c>
      <c r="AC178" s="50" t="str">
        <f t="shared" si="58"/>
        <v/>
      </c>
      <c r="AD178" s="50" t="str">
        <f t="shared" si="59"/>
        <v/>
      </c>
      <c r="AE178" s="50" t="str">
        <f t="shared" si="60"/>
        <v/>
      </c>
      <c r="AF178" s="50" t="str">
        <f t="shared" si="61"/>
        <v/>
      </c>
      <c r="AG178" s="50" t="str">
        <f t="shared" si="62"/>
        <v/>
      </c>
      <c r="AH178" s="50" t="str">
        <f t="shared" si="63"/>
        <v/>
      </c>
      <c r="AI178" s="50" t="e">
        <f>IF('Grid template'!$B$62=FALSE,NA(),IF(OR(ISNUMBER(AC178)=FALSE,ISNUMBER(AD178)=FALSE),NA(),$AW$3*AC178+AD178))</f>
        <v>#N/A</v>
      </c>
      <c r="AJ178" s="50" t="e">
        <f>IF('Grid template'!$B$62=FALSE,NA(),IF(OR(ISNUMBER(AC178)=FALSE,ISNUMBER(AD178)=FALSE),NA(),$AW$2*AC178))</f>
        <v>#N/A</v>
      </c>
      <c r="AK178" s="50" t="e">
        <f>IF('Grid template'!$B$62=FALSE,NA(),IF(OR(ISNUMBER(AF178)=FALSE,ISNUMBER(AG178)=FALSE),NA(),$AW$3*AF178+AG178+1+'Grid template'!$B$17))</f>
        <v>#N/A</v>
      </c>
      <c r="AL178" s="50" t="e">
        <f>IF('Grid template'!$B$62=FALSE,NA(),IF(OR(ISNUMBER(AF178)=FALSE,ISNUMBER(AG178)=FALSE),NA(),$AW$2*AF178))</f>
        <v>#N/A</v>
      </c>
      <c r="AM178" s="50" t="e">
        <f>IF('Grid template'!$B$62=FALSE,NA(),(IF(OR(ISNUMBER(AJ178)=FALSE,ISNUMBER(AI178)=FALSE),NA(),AJ178-$AW$4*AI178)))</f>
        <v>#N/A</v>
      </c>
      <c r="AN178" s="50" t="e">
        <f>IF('Grid template'!$B$62=FALSE,NA(),(IF(OR(ISNUMBER(AK178)=FALSE,ISNUMBER(AL178)=FALSE),NA(),AL178+$AW$4*AK178)))</f>
        <v>#N/A</v>
      </c>
      <c r="AO178" s="50" t="e">
        <f>IF('Grid template'!$B$62=FALSE,NA(),IF(OR(ISNUMBER(AM178)=FALSE,ISNUMBER(AN178)=FALSE),NA(),(AN178-AM178)/(2*$AW$4)))</f>
        <v>#N/A</v>
      </c>
      <c r="AP178" s="50" t="e">
        <f>IF('Grid template'!$B$62=FALSE,NA(),IF(OR(ISNUMBER(AM178)=FALSE,ISNUMBER(AO178)=FALSE),NA(),AO178*$AW$4+AM178))</f>
        <v>#N/A</v>
      </c>
      <c r="AQ178" s="160"/>
      <c r="AR178" s="160"/>
      <c r="AS178" s="162"/>
      <c r="AT178" s="51"/>
    </row>
    <row r="179" spans="2:46" ht="13.95" customHeight="1" x14ac:dyDescent="0.3">
      <c r="B179" s="62"/>
      <c r="C179" s="37"/>
      <c r="D179" s="185"/>
      <c r="E179" s="185"/>
      <c r="F179" s="185"/>
      <c r="G179" s="185"/>
      <c r="H179" s="185"/>
      <c r="I179" s="185"/>
      <c r="J179" s="185"/>
      <c r="K179" s="185"/>
      <c r="L179" s="185"/>
      <c r="M179" s="168"/>
      <c r="N179" s="49"/>
      <c r="O179" s="50" t="str">
        <f t="shared" si="44"/>
        <v/>
      </c>
      <c r="P179" s="50" t="str">
        <f t="shared" si="45"/>
        <v/>
      </c>
      <c r="Q179" s="50" t="str">
        <f t="shared" si="46"/>
        <v/>
      </c>
      <c r="R179" s="50" t="str">
        <f t="shared" si="47"/>
        <v/>
      </c>
      <c r="S179" s="50" t="e">
        <f t="shared" si="48"/>
        <v>#N/A</v>
      </c>
      <c r="T179" s="50" t="str">
        <f t="shared" si="49"/>
        <v/>
      </c>
      <c r="U179" s="50" t="str">
        <f t="shared" si="50"/>
        <v/>
      </c>
      <c r="V179" s="50" t="e">
        <f t="shared" si="51"/>
        <v>#N/A</v>
      </c>
      <c r="W179" s="50" t="e">
        <f t="shared" si="52"/>
        <v>#N/A</v>
      </c>
      <c r="X179" s="50" t="e">
        <f t="shared" si="53"/>
        <v>#N/A</v>
      </c>
      <c r="Y179" s="50" t="str">
        <f t="shared" si="54"/>
        <v/>
      </c>
      <c r="Z179" s="50" t="e">
        <f t="shared" si="55"/>
        <v>#N/A</v>
      </c>
      <c r="AA179" s="50" t="e">
        <f t="shared" si="56"/>
        <v>#VALUE!</v>
      </c>
      <c r="AB179" s="50" t="e">
        <f t="shared" si="57"/>
        <v>#N/A</v>
      </c>
      <c r="AC179" s="50" t="str">
        <f t="shared" si="58"/>
        <v/>
      </c>
      <c r="AD179" s="50" t="str">
        <f t="shared" si="59"/>
        <v/>
      </c>
      <c r="AE179" s="50" t="str">
        <f t="shared" si="60"/>
        <v/>
      </c>
      <c r="AF179" s="50" t="str">
        <f t="shared" si="61"/>
        <v/>
      </c>
      <c r="AG179" s="50" t="str">
        <f t="shared" si="62"/>
        <v/>
      </c>
      <c r="AH179" s="50" t="str">
        <f t="shared" si="63"/>
        <v/>
      </c>
      <c r="AI179" s="50" t="e">
        <f>IF('Grid template'!$B$62=FALSE,NA(),IF(OR(ISNUMBER(AC179)=FALSE,ISNUMBER(AD179)=FALSE),NA(),$AW$3*AC179+AD179))</f>
        <v>#N/A</v>
      </c>
      <c r="AJ179" s="50" t="e">
        <f>IF('Grid template'!$B$62=FALSE,NA(),IF(OR(ISNUMBER(AC179)=FALSE,ISNUMBER(AD179)=FALSE),NA(),$AW$2*AC179))</f>
        <v>#N/A</v>
      </c>
      <c r="AK179" s="50" t="e">
        <f>IF('Grid template'!$B$62=FALSE,NA(),IF(OR(ISNUMBER(AF179)=FALSE,ISNUMBER(AG179)=FALSE),NA(),$AW$3*AF179+AG179+1+'Grid template'!$B$17))</f>
        <v>#N/A</v>
      </c>
      <c r="AL179" s="50" t="e">
        <f>IF('Grid template'!$B$62=FALSE,NA(),IF(OR(ISNUMBER(AF179)=FALSE,ISNUMBER(AG179)=FALSE),NA(),$AW$2*AF179))</f>
        <v>#N/A</v>
      </c>
      <c r="AM179" s="50" t="e">
        <f>IF('Grid template'!$B$62=FALSE,NA(),(IF(OR(ISNUMBER(AJ179)=FALSE,ISNUMBER(AI179)=FALSE),NA(),AJ179-$AW$4*AI179)))</f>
        <v>#N/A</v>
      </c>
      <c r="AN179" s="50" t="e">
        <f>IF('Grid template'!$B$62=FALSE,NA(),(IF(OR(ISNUMBER(AK179)=FALSE,ISNUMBER(AL179)=FALSE),NA(),AL179+$AW$4*AK179)))</f>
        <v>#N/A</v>
      </c>
      <c r="AO179" s="50" t="e">
        <f>IF('Grid template'!$B$62=FALSE,NA(),IF(OR(ISNUMBER(AM179)=FALSE,ISNUMBER(AN179)=FALSE),NA(),(AN179-AM179)/(2*$AW$4)))</f>
        <v>#N/A</v>
      </c>
      <c r="AP179" s="50" t="e">
        <f>IF('Grid template'!$B$62=FALSE,NA(),IF(OR(ISNUMBER(AM179)=FALSE,ISNUMBER(AO179)=FALSE),NA(),AO179*$AW$4+AM179))</f>
        <v>#N/A</v>
      </c>
      <c r="AQ179" s="160"/>
      <c r="AR179" s="160"/>
      <c r="AS179" s="162"/>
      <c r="AT179" s="51"/>
    </row>
    <row r="180" spans="2:46" ht="13.95" customHeight="1" x14ac:dyDescent="0.3">
      <c r="B180" s="62"/>
      <c r="C180" s="37"/>
      <c r="D180" s="185"/>
      <c r="E180" s="185"/>
      <c r="F180" s="185"/>
      <c r="G180" s="185"/>
      <c r="H180" s="185"/>
      <c r="I180" s="185"/>
      <c r="J180" s="185"/>
      <c r="K180" s="185"/>
      <c r="L180" s="185"/>
      <c r="M180" s="168"/>
      <c r="N180" s="49"/>
      <c r="O180" s="50" t="str">
        <f t="shared" si="44"/>
        <v/>
      </c>
      <c r="P180" s="50" t="str">
        <f t="shared" si="45"/>
        <v/>
      </c>
      <c r="Q180" s="50" t="str">
        <f t="shared" si="46"/>
        <v/>
      </c>
      <c r="R180" s="50" t="str">
        <f t="shared" si="47"/>
        <v/>
      </c>
      <c r="S180" s="50" t="e">
        <f t="shared" si="48"/>
        <v>#N/A</v>
      </c>
      <c r="T180" s="50" t="str">
        <f t="shared" si="49"/>
        <v/>
      </c>
      <c r="U180" s="50" t="str">
        <f t="shared" si="50"/>
        <v/>
      </c>
      <c r="V180" s="50" t="e">
        <f t="shared" si="51"/>
        <v>#N/A</v>
      </c>
      <c r="W180" s="50" t="e">
        <f t="shared" si="52"/>
        <v>#N/A</v>
      </c>
      <c r="X180" s="50" t="e">
        <f t="shared" si="53"/>
        <v>#N/A</v>
      </c>
      <c r="Y180" s="50" t="str">
        <f t="shared" si="54"/>
        <v/>
      </c>
      <c r="Z180" s="50" t="e">
        <f t="shared" si="55"/>
        <v>#N/A</v>
      </c>
      <c r="AA180" s="50" t="e">
        <f t="shared" si="56"/>
        <v>#VALUE!</v>
      </c>
      <c r="AB180" s="50" t="e">
        <f t="shared" si="57"/>
        <v>#N/A</v>
      </c>
      <c r="AC180" s="50" t="str">
        <f t="shared" si="58"/>
        <v/>
      </c>
      <c r="AD180" s="50" t="str">
        <f t="shared" si="59"/>
        <v/>
      </c>
      <c r="AE180" s="50" t="str">
        <f t="shared" si="60"/>
        <v/>
      </c>
      <c r="AF180" s="50" t="str">
        <f t="shared" si="61"/>
        <v/>
      </c>
      <c r="AG180" s="50" t="str">
        <f t="shared" si="62"/>
        <v/>
      </c>
      <c r="AH180" s="50" t="str">
        <f t="shared" si="63"/>
        <v/>
      </c>
      <c r="AI180" s="50" t="e">
        <f>IF('Grid template'!$B$62=FALSE,NA(),IF(OR(ISNUMBER(AC180)=FALSE,ISNUMBER(AD180)=FALSE),NA(),$AW$3*AC180+AD180))</f>
        <v>#N/A</v>
      </c>
      <c r="AJ180" s="50" t="e">
        <f>IF('Grid template'!$B$62=FALSE,NA(),IF(OR(ISNUMBER(AC180)=FALSE,ISNUMBER(AD180)=FALSE),NA(),$AW$2*AC180))</f>
        <v>#N/A</v>
      </c>
      <c r="AK180" s="50" t="e">
        <f>IF('Grid template'!$B$62=FALSE,NA(),IF(OR(ISNUMBER(AF180)=FALSE,ISNUMBER(AG180)=FALSE),NA(),$AW$3*AF180+AG180+1+'Grid template'!$B$17))</f>
        <v>#N/A</v>
      </c>
      <c r="AL180" s="50" t="e">
        <f>IF('Grid template'!$B$62=FALSE,NA(),IF(OR(ISNUMBER(AF180)=FALSE,ISNUMBER(AG180)=FALSE),NA(),$AW$2*AF180))</f>
        <v>#N/A</v>
      </c>
      <c r="AM180" s="50" t="e">
        <f>IF('Grid template'!$B$62=FALSE,NA(),(IF(OR(ISNUMBER(AJ180)=FALSE,ISNUMBER(AI180)=FALSE),NA(),AJ180-$AW$4*AI180)))</f>
        <v>#N/A</v>
      </c>
      <c r="AN180" s="50" t="e">
        <f>IF('Grid template'!$B$62=FALSE,NA(),(IF(OR(ISNUMBER(AK180)=FALSE,ISNUMBER(AL180)=FALSE),NA(),AL180+$AW$4*AK180)))</f>
        <v>#N/A</v>
      </c>
      <c r="AO180" s="50" t="e">
        <f>IF('Grid template'!$B$62=FALSE,NA(),IF(OR(ISNUMBER(AM180)=FALSE,ISNUMBER(AN180)=FALSE),NA(),(AN180-AM180)/(2*$AW$4)))</f>
        <v>#N/A</v>
      </c>
      <c r="AP180" s="50" t="e">
        <f>IF('Grid template'!$B$62=FALSE,NA(),IF(OR(ISNUMBER(AM180)=FALSE,ISNUMBER(AO180)=FALSE),NA(),AO180*$AW$4+AM180))</f>
        <v>#N/A</v>
      </c>
      <c r="AQ180" s="160"/>
      <c r="AR180" s="160"/>
      <c r="AS180" s="162"/>
      <c r="AT180" s="51"/>
    </row>
    <row r="181" spans="2:46" ht="13.95" customHeight="1" x14ac:dyDescent="0.3">
      <c r="B181" s="62"/>
      <c r="C181" s="37"/>
      <c r="D181" s="185"/>
      <c r="E181" s="185"/>
      <c r="F181" s="185"/>
      <c r="G181" s="185"/>
      <c r="H181" s="185"/>
      <c r="I181" s="185"/>
      <c r="J181" s="185"/>
      <c r="K181" s="185"/>
      <c r="L181" s="185"/>
      <c r="M181" s="168"/>
      <c r="N181" s="49"/>
      <c r="O181" s="50" t="str">
        <f t="shared" si="44"/>
        <v/>
      </c>
      <c r="P181" s="50" t="str">
        <f t="shared" si="45"/>
        <v/>
      </c>
      <c r="Q181" s="50" t="str">
        <f t="shared" si="46"/>
        <v/>
      </c>
      <c r="R181" s="50" t="str">
        <f t="shared" si="47"/>
        <v/>
      </c>
      <c r="S181" s="50" t="e">
        <f t="shared" si="48"/>
        <v>#N/A</v>
      </c>
      <c r="T181" s="50" t="str">
        <f t="shared" si="49"/>
        <v/>
      </c>
      <c r="U181" s="50" t="str">
        <f t="shared" si="50"/>
        <v/>
      </c>
      <c r="V181" s="50" t="e">
        <f t="shared" si="51"/>
        <v>#N/A</v>
      </c>
      <c r="W181" s="50" t="e">
        <f t="shared" si="52"/>
        <v>#N/A</v>
      </c>
      <c r="X181" s="50" t="e">
        <f t="shared" si="53"/>
        <v>#N/A</v>
      </c>
      <c r="Y181" s="50" t="str">
        <f t="shared" si="54"/>
        <v/>
      </c>
      <c r="Z181" s="50" t="e">
        <f t="shared" si="55"/>
        <v>#N/A</v>
      </c>
      <c r="AA181" s="50" t="e">
        <f t="shared" si="56"/>
        <v>#VALUE!</v>
      </c>
      <c r="AB181" s="50" t="e">
        <f t="shared" si="57"/>
        <v>#N/A</v>
      </c>
      <c r="AC181" s="50" t="str">
        <f t="shared" si="58"/>
        <v/>
      </c>
      <c r="AD181" s="50" t="str">
        <f t="shared" si="59"/>
        <v/>
      </c>
      <c r="AE181" s="50" t="str">
        <f t="shared" si="60"/>
        <v/>
      </c>
      <c r="AF181" s="50" t="str">
        <f t="shared" si="61"/>
        <v/>
      </c>
      <c r="AG181" s="50" t="str">
        <f t="shared" si="62"/>
        <v/>
      </c>
      <c r="AH181" s="50" t="str">
        <f t="shared" si="63"/>
        <v/>
      </c>
      <c r="AI181" s="50" t="e">
        <f>IF('Grid template'!$B$62=FALSE,NA(),IF(OR(ISNUMBER(AC181)=FALSE,ISNUMBER(AD181)=FALSE),NA(),$AW$3*AC181+AD181))</f>
        <v>#N/A</v>
      </c>
      <c r="AJ181" s="50" t="e">
        <f>IF('Grid template'!$B$62=FALSE,NA(),IF(OR(ISNUMBER(AC181)=FALSE,ISNUMBER(AD181)=FALSE),NA(),$AW$2*AC181))</f>
        <v>#N/A</v>
      </c>
      <c r="AK181" s="50" t="e">
        <f>IF('Grid template'!$B$62=FALSE,NA(),IF(OR(ISNUMBER(AF181)=FALSE,ISNUMBER(AG181)=FALSE),NA(),$AW$3*AF181+AG181+1+'Grid template'!$B$17))</f>
        <v>#N/A</v>
      </c>
      <c r="AL181" s="50" t="e">
        <f>IF('Grid template'!$B$62=FALSE,NA(),IF(OR(ISNUMBER(AF181)=FALSE,ISNUMBER(AG181)=FALSE),NA(),$AW$2*AF181))</f>
        <v>#N/A</v>
      </c>
      <c r="AM181" s="50" t="e">
        <f>IF('Grid template'!$B$62=FALSE,NA(),(IF(OR(ISNUMBER(AJ181)=FALSE,ISNUMBER(AI181)=FALSE),NA(),AJ181-$AW$4*AI181)))</f>
        <v>#N/A</v>
      </c>
      <c r="AN181" s="50" t="e">
        <f>IF('Grid template'!$B$62=FALSE,NA(),(IF(OR(ISNUMBER(AK181)=FALSE,ISNUMBER(AL181)=FALSE),NA(),AL181+$AW$4*AK181)))</f>
        <v>#N/A</v>
      </c>
      <c r="AO181" s="50" t="e">
        <f>IF('Grid template'!$B$62=FALSE,NA(),IF(OR(ISNUMBER(AM181)=FALSE,ISNUMBER(AN181)=FALSE),NA(),(AN181-AM181)/(2*$AW$4)))</f>
        <v>#N/A</v>
      </c>
      <c r="AP181" s="50" t="e">
        <f>IF('Grid template'!$B$62=FALSE,NA(),IF(OR(ISNUMBER(AM181)=FALSE,ISNUMBER(AO181)=FALSE),NA(),AO181*$AW$4+AM181))</f>
        <v>#N/A</v>
      </c>
      <c r="AQ181" s="160"/>
      <c r="AR181" s="160"/>
      <c r="AS181" s="162"/>
      <c r="AT181" s="51"/>
    </row>
    <row r="182" spans="2:46" ht="13.95" customHeight="1" x14ac:dyDescent="0.3">
      <c r="B182" s="62"/>
      <c r="C182" s="37"/>
      <c r="D182" s="185"/>
      <c r="E182" s="185"/>
      <c r="F182" s="185"/>
      <c r="G182" s="185"/>
      <c r="H182" s="185"/>
      <c r="I182" s="185"/>
      <c r="J182" s="185"/>
      <c r="K182" s="185"/>
      <c r="L182" s="185"/>
      <c r="M182" s="168"/>
      <c r="N182" s="49"/>
      <c r="O182" s="50" t="str">
        <f t="shared" si="44"/>
        <v/>
      </c>
      <c r="P182" s="50" t="str">
        <f t="shared" si="45"/>
        <v/>
      </c>
      <c r="Q182" s="50" t="str">
        <f t="shared" si="46"/>
        <v/>
      </c>
      <c r="R182" s="50" t="str">
        <f t="shared" si="47"/>
        <v/>
      </c>
      <c r="S182" s="50" t="e">
        <f t="shared" si="48"/>
        <v>#N/A</v>
      </c>
      <c r="T182" s="50" t="str">
        <f t="shared" si="49"/>
        <v/>
      </c>
      <c r="U182" s="50" t="str">
        <f t="shared" si="50"/>
        <v/>
      </c>
      <c r="V182" s="50" t="e">
        <f t="shared" si="51"/>
        <v>#N/A</v>
      </c>
      <c r="W182" s="50" t="e">
        <f t="shared" si="52"/>
        <v>#N/A</v>
      </c>
      <c r="X182" s="50" t="e">
        <f t="shared" si="53"/>
        <v>#N/A</v>
      </c>
      <c r="Y182" s="50" t="str">
        <f t="shared" si="54"/>
        <v/>
      </c>
      <c r="Z182" s="50" t="e">
        <f t="shared" si="55"/>
        <v>#N/A</v>
      </c>
      <c r="AA182" s="50" t="e">
        <f t="shared" si="56"/>
        <v>#VALUE!</v>
      </c>
      <c r="AB182" s="50" t="e">
        <f t="shared" si="57"/>
        <v>#N/A</v>
      </c>
      <c r="AC182" s="50" t="str">
        <f t="shared" si="58"/>
        <v/>
      </c>
      <c r="AD182" s="50" t="str">
        <f t="shared" si="59"/>
        <v/>
      </c>
      <c r="AE182" s="50" t="str">
        <f t="shared" si="60"/>
        <v/>
      </c>
      <c r="AF182" s="50" t="str">
        <f t="shared" si="61"/>
        <v/>
      </c>
      <c r="AG182" s="50" t="str">
        <f t="shared" si="62"/>
        <v/>
      </c>
      <c r="AH182" s="50" t="str">
        <f t="shared" si="63"/>
        <v/>
      </c>
      <c r="AI182" s="50" t="e">
        <f>IF('Grid template'!$B$62=FALSE,NA(),IF(OR(ISNUMBER(AC182)=FALSE,ISNUMBER(AD182)=FALSE),NA(),$AW$3*AC182+AD182))</f>
        <v>#N/A</v>
      </c>
      <c r="AJ182" s="50" t="e">
        <f>IF('Grid template'!$B$62=FALSE,NA(),IF(OR(ISNUMBER(AC182)=FALSE,ISNUMBER(AD182)=FALSE),NA(),$AW$2*AC182))</f>
        <v>#N/A</v>
      </c>
      <c r="AK182" s="50" t="e">
        <f>IF('Grid template'!$B$62=FALSE,NA(),IF(OR(ISNUMBER(AF182)=FALSE,ISNUMBER(AG182)=FALSE),NA(),$AW$3*AF182+AG182+1+'Grid template'!$B$17))</f>
        <v>#N/A</v>
      </c>
      <c r="AL182" s="50" t="e">
        <f>IF('Grid template'!$B$62=FALSE,NA(),IF(OR(ISNUMBER(AF182)=FALSE,ISNUMBER(AG182)=FALSE),NA(),$AW$2*AF182))</f>
        <v>#N/A</v>
      </c>
      <c r="AM182" s="50" t="e">
        <f>IF('Grid template'!$B$62=FALSE,NA(),(IF(OR(ISNUMBER(AJ182)=FALSE,ISNUMBER(AI182)=FALSE),NA(),AJ182-$AW$4*AI182)))</f>
        <v>#N/A</v>
      </c>
      <c r="AN182" s="50" t="e">
        <f>IF('Grid template'!$B$62=FALSE,NA(),(IF(OR(ISNUMBER(AK182)=FALSE,ISNUMBER(AL182)=FALSE),NA(),AL182+$AW$4*AK182)))</f>
        <v>#N/A</v>
      </c>
      <c r="AO182" s="50" t="e">
        <f>IF('Grid template'!$B$62=FALSE,NA(),IF(OR(ISNUMBER(AM182)=FALSE,ISNUMBER(AN182)=FALSE),NA(),(AN182-AM182)/(2*$AW$4)))</f>
        <v>#N/A</v>
      </c>
      <c r="AP182" s="50" t="e">
        <f>IF('Grid template'!$B$62=FALSE,NA(),IF(OR(ISNUMBER(AM182)=FALSE,ISNUMBER(AO182)=FALSE),NA(),AO182*$AW$4+AM182))</f>
        <v>#N/A</v>
      </c>
      <c r="AQ182" s="160"/>
      <c r="AR182" s="160"/>
      <c r="AS182" s="162"/>
      <c r="AT182" s="51"/>
    </row>
    <row r="183" spans="2:46" ht="13.95" customHeight="1" x14ac:dyDescent="0.3">
      <c r="B183" s="62"/>
      <c r="C183" s="37"/>
      <c r="D183" s="185"/>
      <c r="E183" s="185"/>
      <c r="F183" s="185"/>
      <c r="G183" s="185"/>
      <c r="H183" s="185"/>
      <c r="I183" s="185"/>
      <c r="J183" s="185"/>
      <c r="K183" s="185"/>
      <c r="L183" s="185"/>
      <c r="M183" s="168"/>
      <c r="N183" s="49"/>
      <c r="O183" s="50" t="str">
        <f t="shared" si="44"/>
        <v/>
      </c>
      <c r="P183" s="50" t="str">
        <f t="shared" si="45"/>
        <v/>
      </c>
      <c r="Q183" s="50" t="str">
        <f t="shared" si="46"/>
        <v/>
      </c>
      <c r="R183" s="50" t="str">
        <f t="shared" si="47"/>
        <v/>
      </c>
      <c r="S183" s="50" t="e">
        <f t="shared" si="48"/>
        <v>#N/A</v>
      </c>
      <c r="T183" s="50" t="str">
        <f t="shared" si="49"/>
        <v/>
      </c>
      <c r="U183" s="50" t="str">
        <f t="shared" si="50"/>
        <v/>
      </c>
      <c r="V183" s="50" t="e">
        <f t="shared" si="51"/>
        <v>#N/A</v>
      </c>
      <c r="W183" s="50" t="e">
        <f t="shared" si="52"/>
        <v>#N/A</v>
      </c>
      <c r="X183" s="50" t="e">
        <f t="shared" si="53"/>
        <v>#N/A</v>
      </c>
      <c r="Y183" s="50" t="str">
        <f t="shared" si="54"/>
        <v/>
      </c>
      <c r="Z183" s="50" t="e">
        <f t="shared" si="55"/>
        <v>#N/A</v>
      </c>
      <c r="AA183" s="50" t="e">
        <f t="shared" si="56"/>
        <v>#VALUE!</v>
      </c>
      <c r="AB183" s="50" t="e">
        <f t="shared" si="57"/>
        <v>#N/A</v>
      </c>
      <c r="AC183" s="50" t="str">
        <f t="shared" si="58"/>
        <v/>
      </c>
      <c r="AD183" s="50" t="str">
        <f t="shared" si="59"/>
        <v/>
      </c>
      <c r="AE183" s="50" t="str">
        <f t="shared" si="60"/>
        <v/>
      </c>
      <c r="AF183" s="50" t="str">
        <f t="shared" si="61"/>
        <v/>
      </c>
      <c r="AG183" s="50" t="str">
        <f t="shared" si="62"/>
        <v/>
      </c>
      <c r="AH183" s="50" t="str">
        <f t="shared" si="63"/>
        <v/>
      </c>
      <c r="AI183" s="50" t="e">
        <f>IF('Grid template'!$B$62=FALSE,NA(),IF(OR(ISNUMBER(AC183)=FALSE,ISNUMBER(AD183)=FALSE),NA(),$AW$3*AC183+AD183))</f>
        <v>#N/A</v>
      </c>
      <c r="AJ183" s="50" t="e">
        <f>IF('Grid template'!$B$62=FALSE,NA(),IF(OR(ISNUMBER(AC183)=FALSE,ISNUMBER(AD183)=FALSE),NA(),$AW$2*AC183))</f>
        <v>#N/A</v>
      </c>
      <c r="AK183" s="50" t="e">
        <f>IF('Grid template'!$B$62=FALSE,NA(),IF(OR(ISNUMBER(AF183)=FALSE,ISNUMBER(AG183)=FALSE),NA(),$AW$3*AF183+AG183+1+'Grid template'!$B$17))</f>
        <v>#N/A</v>
      </c>
      <c r="AL183" s="50" t="e">
        <f>IF('Grid template'!$B$62=FALSE,NA(),IF(OR(ISNUMBER(AF183)=FALSE,ISNUMBER(AG183)=FALSE),NA(),$AW$2*AF183))</f>
        <v>#N/A</v>
      </c>
      <c r="AM183" s="50" t="e">
        <f>IF('Grid template'!$B$62=FALSE,NA(),(IF(OR(ISNUMBER(AJ183)=FALSE,ISNUMBER(AI183)=FALSE),NA(),AJ183-$AW$4*AI183)))</f>
        <v>#N/A</v>
      </c>
      <c r="AN183" s="50" t="e">
        <f>IF('Grid template'!$B$62=FALSE,NA(),(IF(OR(ISNUMBER(AK183)=FALSE,ISNUMBER(AL183)=FALSE),NA(),AL183+$AW$4*AK183)))</f>
        <v>#N/A</v>
      </c>
      <c r="AO183" s="50" t="e">
        <f>IF('Grid template'!$B$62=FALSE,NA(),IF(OR(ISNUMBER(AM183)=FALSE,ISNUMBER(AN183)=FALSE),NA(),(AN183-AM183)/(2*$AW$4)))</f>
        <v>#N/A</v>
      </c>
      <c r="AP183" s="50" t="e">
        <f>IF('Grid template'!$B$62=FALSE,NA(),IF(OR(ISNUMBER(AM183)=FALSE,ISNUMBER(AO183)=FALSE),NA(),AO183*$AW$4+AM183))</f>
        <v>#N/A</v>
      </c>
      <c r="AQ183" s="160"/>
      <c r="AR183" s="160"/>
      <c r="AS183" s="162"/>
      <c r="AT183" s="51"/>
    </row>
    <row r="184" spans="2:46" ht="13.95" customHeight="1" x14ac:dyDescent="0.3">
      <c r="B184" s="62"/>
      <c r="C184" s="37"/>
      <c r="D184" s="185"/>
      <c r="E184" s="185"/>
      <c r="F184" s="185"/>
      <c r="G184" s="185"/>
      <c r="H184" s="185"/>
      <c r="I184" s="185"/>
      <c r="J184" s="185"/>
      <c r="K184" s="185"/>
      <c r="L184" s="185"/>
      <c r="M184" s="168"/>
      <c r="N184" s="49"/>
      <c r="O184" s="50" t="str">
        <f t="shared" si="44"/>
        <v/>
      </c>
      <c r="P184" s="50" t="str">
        <f t="shared" si="45"/>
        <v/>
      </c>
      <c r="Q184" s="50" t="str">
        <f t="shared" si="46"/>
        <v/>
      </c>
      <c r="R184" s="50" t="str">
        <f t="shared" si="47"/>
        <v/>
      </c>
      <c r="S184" s="50" t="e">
        <f t="shared" si="48"/>
        <v>#N/A</v>
      </c>
      <c r="T184" s="50" t="str">
        <f t="shared" si="49"/>
        <v/>
      </c>
      <c r="U184" s="50" t="str">
        <f t="shared" si="50"/>
        <v/>
      </c>
      <c r="V184" s="50" t="e">
        <f t="shared" si="51"/>
        <v>#N/A</v>
      </c>
      <c r="W184" s="50" t="e">
        <f t="shared" si="52"/>
        <v>#N/A</v>
      </c>
      <c r="X184" s="50" t="e">
        <f t="shared" si="53"/>
        <v>#N/A</v>
      </c>
      <c r="Y184" s="50" t="str">
        <f t="shared" si="54"/>
        <v/>
      </c>
      <c r="Z184" s="50" t="e">
        <f t="shared" si="55"/>
        <v>#N/A</v>
      </c>
      <c r="AA184" s="50" t="e">
        <f t="shared" si="56"/>
        <v>#VALUE!</v>
      </c>
      <c r="AB184" s="50" t="e">
        <f t="shared" si="57"/>
        <v>#N/A</v>
      </c>
      <c r="AC184" s="50" t="str">
        <f t="shared" si="58"/>
        <v/>
      </c>
      <c r="AD184" s="50" t="str">
        <f t="shared" si="59"/>
        <v/>
      </c>
      <c r="AE184" s="50" t="str">
        <f t="shared" si="60"/>
        <v/>
      </c>
      <c r="AF184" s="50" t="str">
        <f t="shared" si="61"/>
        <v/>
      </c>
      <c r="AG184" s="50" t="str">
        <f t="shared" si="62"/>
        <v/>
      </c>
      <c r="AH184" s="50" t="str">
        <f t="shared" si="63"/>
        <v/>
      </c>
      <c r="AI184" s="50" t="e">
        <f>IF('Grid template'!$B$62=FALSE,NA(),IF(OR(ISNUMBER(AC184)=FALSE,ISNUMBER(AD184)=FALSE),NA(),$AW$3*AC184+AD184))</f>
        <v>#N/A</v>
      </c>
      <c r="AJ184" s="50" t="e">
        <f>IF('Grid template'!$B$62=FALSE,NA(),IF(OR(ISNUMBER(AC184)=FALSE,ISNUMBER(AD184)=FALSE),NA(),$AW$2*AC184))</f>
        <v>#N/A</v>
      </c>
      <c r="AK184" s="50" t="e">
        <f>IF('Grid template'!$B$62=FALSE,NA(),IF(OR(ISNUMBER(AF184)=FALSE,ISNUMBER(AG184)=FALSE),NA(),$AW$3*AF184+AG184+1+'Grid template'!$B$17))</f>
        <v>#N/A</v>
      </c>
      <c r="AL184" s="50" t="e">
        <f>IF('Grid template'!$B$62=FALSE,NA(),IF(OR(ISNUMBER(AF184)=FALSE,ISNUMBER(AG184)=FALSE),NA(),$AW$2*AF184))</f>
        <v>#N/A</v>
      </c>
      <c r="AM184" s="50" t="e">
        <f>IF('Grid template'!$B$62=FALSE,NA(),(IF(OR(ISNUMBER(AJ184)=FALSE,ISNUMBER(AI184)=FALSE),NA(),AJ184-$AW$4*AI184)))</f>
        <v>#N/A</v>
      </c>
      <c r="AN184" s="50" t="e">
        <f>IF('Grid template'!$B$62=FALSE,NA(),(IF(OR(ISNUMBER(AK184)=FALSE,ISNUMBER(AL184)=FALSE),NA(),AL184+$AW$4*AK184)))</f>
        <v>#N/A</v>
      </c>
      <c r="AO184" s="50" t="e">
        <f>IF('Grid template'!$B$62=FALSE,NA(),IF(OR(ISNUMBER(AM184)=FALSE,ISNUMBER(AN184)=FALSE),NA(),(AN184-AM184)/(2*$AW$4)))</f>
        <v>#N/A</v>
      </c>
      <c r="AP184" s="50" t="e">
        <f>IF('Grid template'!$B$62=FALSE,NA(),IF(OR(ISNUMBER(AM184)=FALSE,ISNUMBER(AO184)=FALSE),NA(),AO184*$AW$4+AM184))</f>
        <v>#N/A</v>
      </c>
      <c r="AQ184" s="160"/>
      <c r="AR184" s="160"/>
      <c r="AS184" s="162"/>
      <c r="AT184" s="51"/>
    </row>
    <row r="185" spans="2:46" ht="13.95" customHeight="1" x14ac:dyDescent="0.3">
      <c r="B185" s="62"/>
      <c r="C185" s="37"/>
      <c r="D185" s="185"/>
      <c r="E185" s="185"/>
      <c r="F185" s="185"/>
      <c r="G185" s="185"/>
      <c r="H185" s="185"/>
      <c r="I185" s="185"/>
      <c r="J185" s="185"/>
      <c r="K185" s="185"/>
      <c r="L185" s="185"/>
      <c r="M185" s="168"/>
      <c r="N185" s="49"/>
      <c r="O185" s="50" t="str">
        <f t="shared" si="44"/>
        <v/>
      </c>
      <c r="P185" s="50" t="str">
        <f t="shared" si="45"/>
        <v/>
      </c>
      <c r="Q185" s="50" t="str">
        <f t="shared" si="46"/>
        <v/>
      </c>
      <c r="R185" s="50" t="str">
        <f t="shared" si="47"/>
        <v/>
      </c>
      <c r="S185" s="50" t="e">
        <f t="shared" si="48"/>
        <v>#N/A</v>
      </c>
      <c r="T185" s="50" t="str">
        <f t="shared" si="49"/>
        <v/>
      </c>
      <c r="U185" s="50" t="str">
        <f t="shared" si="50"/>
        <v/>
      </c>
      <c r="V185" s="50" t="e">
        <f t="shared" si="51"/>
        <v>#N/A</v>
      </c>
      <c r="W185" s="50" t="e">
        <f t="shared" si="52"/>
        <v>#N/A</v>
      </c>
      <c r="X185" s="50" t="e">
        <f t="shared" si="53"/>
        <v>#N/A</v>
      </c>
      <c r="Y185" s="50" t="str">
        <f t="shared" si="54"/>
        <v/>
      </c>
      <c r="Z185" s="50" t="e">
        <f t="shared" si="55"/>
        <v>#N/A</v>
      </c>
      <c r="AA185" s="50" t="e">
        <f t="shared" si="56"/>
        <v>#VALUE!</v>
      </c>
      <c r="AB185" s="50" t="e">
        <f t="shared" si="57"/>
        <v>#N/A</v>
      </c>
      <c r="AC185" s="50" t="str">
        <f t="shared" si="58"/>
        <v/>
      </c>
      <c r="AD185" s="50" t="str">
        <f t="shared" si="59"/>
        <v/>
      </c>
      <c r="AE185" s="50" t="str">
        <f t="shared" si="60"/>
        <v/>
      </c>
      <c r="AF185" s="50" t="str">
        <f t="shared" si="61"/>
        <v/>
      </c>
      <c r="AG185" s="50" t="str">
        <f t="shared" si="62"/>
        <v/>
      </c>
      <c r="AH185" s="50" t="str">
        <f t="shared" si="63"/>
        <v/>
      </c>
      <c r="AI185" s="50" t="e">
        <f>IF('Grid template'!$B$62=FALSE,NA(),IF(OR(ISNUMBER(AC185)=FALSE,ISNUMBER(AD185)=FALSE),NA(),$AW$3*AC185+AD185))</f>
        <v>#N/A</v>
      </c>
      <c r="AJ185" s="50" t="e">
        <f>IF('Grid template'!$B$62=FALSE,NA(),IF(OR(ISNUMBER(AC185)=FALSE,ISNUMBER(AD185)=FALSE),NA(),$AW$2*AC185))</f>
        <v>#N/A</v>
      </c>
      <c r="AK185" s="50" t="e">
        <f>IF('Grid template'!$B$62=FALSE,NA(),IF(OR(ISNUMBER(AF185)=FALSE,ISNUMBER(AG185)=FALSE),NA(),$AW$3*AF185+AG185+1+'Grid template'!$B$17))</f>
        <v>#N/A</v>
      </c>
      <c r="AL185" s="50" t="e">
        <f>IF('Grid template'!$B$62=FALSE,NA(),IF(OR(ISNUMBER(AF185)=FALSE,ISNUMBER(AG185)=FALSE),NA(),$AW$2*AF185))</f>
        <v>#N/A</v>
      </c>
      <c r="AM185" s="50" t="e">
        <f>IF('Grid template'!$B$62=FALSE,NA(),(IF(OR(ISNUMBER(AJ185)=FALSE,ISNUMBER(AI185)=FALSE),NA(),AJ185-$AW$4*AI185)))</f>
        <v>#N/A</v>
      </c>
      <c r="AN185" s="50" t="e">
        <f>IF('Grid template'!$B$62=FALSE,NA(),(IF(OR(ISNUMBER(AK185)=FALSE,ISNUMBER(AL185)=FALSE),NA(),AL185+$AW$4*AK185)))</f>
        <v>#N/A</v>
      </c>
      <c r="AO185" s="50" t="e">
        <f>IF('Grid template'!$B$62=FALSE,NA(),IF(OR(ISNUMBER(AM185)=FALSE,ISNUMBER(AN185)=FALSE),NA(),(AN185-AM185)/(2*$AW$4)))</f>
        <v>#N/A</v>
      </c>
      <c r="AP185" s="50" t="e">
        <f>IF('Grid template'!$B$62=FALSE,NA(),IF(OR(ISNUMBER(AM185)=FALSE,ISNUMBER(AO185)=FALSE),NA(),AO185*$AW$4+AM185))</f>
        <v>#N/A</v>
      </c>
      <c r="AQ185" s="160"/>
      <c r="AR185" s="160"/>
      <c r="AS185" s="162"/>
      <c r="AT185" s="51"/>
    </row>
    <row r="186" spans="2:46" ht="13.95" customHeight="1" x14ac:dyDescent="0.3">
      <c r="B186" s="62"/>
      <c r="C186" s="37"/>
      <c r="D186" s="185"/>
      <c r="E186" s="185"/>
      <c r="F186" s="185"/>
      <c r="G186" s="185"/>
      <c r="H186" s="185"/>
      <c r="I186" s="185"/>
      <c r="J186" s="185"/>
      <c r="K186" s="185"/>
      <c r="L186" s="185"/>
      <c r="M186" s="168"/>
      <c r="N186" s="49"/>
      <c r="O186" s="50" t="str">
        <f t="shared" si="44"/>
        <v/>
      </c>
      <c r="P186" s="50" t="str">
        <f t="shared" si="45"/>
        <v/>
      </c>
      <c r="Q186" s="50" t="str">
        <f t="shared" si="46"/>
        <v/>
      </c>
      <c r="R186" s="50" t="str">
        <f t="shared" si="47"/>
        <v/>
      </c>
      <c r="S186" s="50" t="e">
        <f t="shared" si="48"/>
        <v>#N/A</v>
      </c>
      <c r="T186" s="50" t="str">
        <f t="shared" si="49"/>
        <v/>
      </c>
      <c r="U186" s="50" t="str">
        <f t="shared" si="50"/>
        <v/>
      </c>
      <c r="V186" s="50" t="e">
        <f t="shared" si="51"/>
        <v>#N/A</v>
      </c>
      <c r="W186" s="50" t="e">
        <f t="shared" si="52"/>
        <v>#N/A</v>
      </c>
      <c r="X186" s="50" t="e">
        <f t="shared" si="53"/>
        <v>#N/A</v>
      </c>
      <c r="Y186" s="50" t="str">
        <f t="shared" si="54"/>
        <v/>
      </c>
      <c r="Z186" s="50" t="e">
        <f t="shared" si="55"/>
        <v>#N/A</v>
      </c>
      <c r="AA186" s="50" t="e">
        <f t="shared" si="56"/>
        <v>#VALUE!</v>
      </c>
      <c r="AB186" s="50" t="e">
        <f t="shared" si="57"/>
        <v>#N/A</v>
      </c>
      <c r="AC186" s="50" t="str">
        <f t="shared" si="58"/>
        <v/>
      </c>
      <c r="AD186" s="50" t="str">
        <f t="shared" si="59"/>
        <v/>
      </c>
      <c r="AE186" s="50" t="str">
        <f t="shared" si="60"/>
        <v/>
      </c>
      <c r="AF186" s="50" t="str">
        <f t="shared" si="61"/>
        <v/>
      </c>
      <c r="AG186" s="50" t="str">
        <f t="shared" si="62"/>
        <v/>
      </c>
      <c r="AH186" s="50" t="str">
        <f t="shared" si="63"/>
        <v/>
      </c>
      <c r="AI186" s="50" t="e">
        <f>IF('Grid template'!$B$62=FALSE,NA(),IF(OR(ISNUMBER(AC186)=FALSE,ISNUMBER(AD186)=FALSE),NA(),$AW$3*AC186+AD186))</f>
        <v>#N/A</v>
      </c>
      <c r="AJ186" s="50" t="e">
        <f>IF('Grid template'!$B$62=FALSE,NA(),IF(OR(ISNUMBER(AC186)=FALSE,ISNUMBER(AD186)=FALSE),NA(),$AW$2*AC186))</f>
        <v>#N/A</v>
      </c>
      <c r="AK186" s="50" t="e">
        <f>IF('Grid template'!$B$62=FALSE,NA(),IF(OR(ISNUMBER(AF186)=FALSE,ISNUMBER(AG186)=FALSE),NA(),$AW$3*AF186+AG186+1+'Grid template'!$B$17))</f>
        <v>#N/A</v>
      </c>
      <c r="AL186" s="50" t="e">
        <f>IF('Grid template'!$B$62=FALSE,NA(),IF(OR(ISNUMBER(AF186)=FALSE,ISNUMBER(AG186)=FALSE),NA(),$AW$2*AF186))</f>
        <v>#N/A</v>
      </c>
      <c r="AM186" s="50" t="e">
        <f>IF('Grid template'!$B$62=FALSE,NA(),(IF(OR(ISNUMBER(AJ186)=FALSE,ISNUMBER(AI186)=FALSE),NA(),AJ186-$AW$4*AI186)))</f>
        <v>#N/A</v>
      </c>
      <c r="AN186" s="50" t="e">
        <f>IF('Grid template'!$B$62=FALSE,NA(),(IF(OR(ISNUMBER(AK186)=FALSE,ISNUMBER(AL186)=FALSE),NA(),AL186+$AW$4*AK186)))</f>
        <v>#N/A</v>
      </c>
      <c r="AO186" s="50" t="e">
        <f>IF('Grid template'!$B$62=FALSE,NA(),IF(OR(ISNUMBER(AM186)=FALSE,ISNUMBER(AN186)=FALSE),NA(),(AN186-AM186)/(2*$AW$4)))</f>
        <v>#N/A</v>
      </c>
      <c r="AP186" s="50" t="e">
        <f>IF('Grid template'!$B$62=FALSE,NA(),IF(OR(ISNUMBER(AM186)=FALSE,ISNUMBER(AO186)=FALSE),NA(),AO186*$AW$4+AM186))</f>
        <v>#N/A</v>
      </c>
      <c r="AQ186" s="160"/>
      <c r="AR186" s="160"/>
      <c r="AS186" s="162"/>
      <c r="AT186" s="51"/>
    </row>
    <row r="187" spans="2:46" ht="13.95" customHeight="1" x14ac:dyDescent="0.3">
      <c r="B187" s="62"/>
      <c r="C187" s="37"/>
      <c r="D187" s="185"/>
      <c r="E187" s="185"/>
      <c r="F187" s="185"/>
      <c r="G187" s="185"/>
      <c r="H187" s="185"/>
      <c r="I187" s="185"/>
      <c r="J187" s="185"/>
      <c r="K187" s="185"/>
      <c r="L187" s="185"/>
      <c r="M187" s="168"/>
      <c r="N187" s="49"/>
      <c r="O187" s="50" t="str">
        <f t="shared" si="44"/>
        <v/>
      </c>
      <c r="P187" s="50" t="str">
        <f t="shared" si="45"/>
        <v/>
      </c>
      <c r="Q187" s="50" t="str">
        <f t="shared" si="46"/>
        <v/>
      </c>
      <c r="R187" s="50" t="str">
        <f t="shared" si="47"/>
        <v/>
      </c>
      <c r="S187" s="50" t="e">
        <f t="shared" si="48"/>
        <v>#N/A</v>
      </c>
      <c r="T187" s="50" t="str">
        <f t="shared" si="49"/>
        <v/>
      </c>
      <c r="U187" s="50" t="str">
        <f t="shared" si="50"/>
        <v/>
      </c>
      <c r="V187" s="50" t="e">
        <f t="shared" si="51"/>
        <v>#N/A</v>
      </c>
      <c r="W187" s="50" t="e">
        <f t="shared" si="52"/>
        <v>#N/A</v>
      </c>
      <c r="X187" s="50" t="e">
        <f t="shared" si="53"/>
        <v>#N/A</v>
      </c>
      <c r="Y187" s="50" t="str">
        <f t="shared" si="54"/>
        <v/>
      </c>
      <c r="Z187" s="50" t="e">
        <f t="shared" si="55"/>
        <v>#N/A</v>
      </c>
      <c r="AA187" s="50" t="e">
        <f t="shared" si="56"/>
        <v>#VALUE!</v>
      </c>
      <c r="AB187" s="50" t="e">
        <f t="shared" si="57"/>
        <v>#N/A</v>
      </c>
      <c r="AC187" s="50" t="str">
        <f t="shared" si="58"/>
        <v/>
      </c>
      <c r="AD187" s="50" t="str">
        <f t="shared" si="59"/>
        <v/>
      </c>
      <c r="AE187" s="50" t="str">
        <f t="shared" si="60"/>
        <v/>
      </c>
      <c r="AF187" s="50" t="str">
        <f t="shared" si="61"/>
        <v/>
      </c>
      <c r="AG187" s="50" t="str">
        <f t="shared" si="62"/>
        <v/>
      </c>
      <c r="AH187" s="50" t="str">
        <f t="shared" si="63"/>
        <v/>
      </c>
      <c r="AI187" s="50" t="e">
        <f>IF('Grid template'!$B$62=FALSE,NA(),IF(OR(ISNUMBER(AC187)=FALSE,ISNUMBER(AD187)=FALSE),NA(),$AW$3*AC187+AD187))</f>
        <v>#N/A</v>
      </c>
      <c r="AJ187" s="50" t="e">
        <f>IF('Grid template'!$B$62=FALSE,NA(),IF(OR(ISNUMBER(AC187)=FALSE,ISNUMBER(AD187)=FALSE),NA(),$AW$2*AC187))</f>
        <v>#N/A</v>
      </c>
      <c r="AK187" s="50" t="e">
        <f>IF('Grid template'!$B$62=FALSE,NA(),IF(OR(ISNUMBER(AF187)=FALSE,ISNUMBER(AG187)=FALSE),NA(),$AW$3*AF187+AG187+1+'Grid template'!$B$17))</f>
        <v>#N/A</v>
      </c>
      <c r="AL187" s="50" t="e">
        <f>IF('Grid template'!$B$62=FALSE,NA(),IF(OR(ISNUMBER(AF187)=FALSE,ISNUMBER(AG187)=FALSE),NA(),$AW$2*AF187))</f>
        <v>#N/A</v>
      </c>
      <c r="AM187" s="50" t="e">
        <f>IF('Grid template'!$B$62=FALSE,NA(),(IF(OR(ISNUMBER(AJ187)=FALSE,ISNUMBER(AI187)=FALSE),NA(),AJ187-$AW$4*AI187)))</f>
        <v>#N/A</v>
      </c>
      <c r="AN187" s="50" t="e">
        <f>IF('Grid template'!$B$62=FALSE,NA(),(IF(OR(ISNUMBER(AK187)=FALSE,ISNUMBER(AL187)=FALSE),NA(),AL187+$AW$4*AK187)))</f>
        <v>#N/A</v>
      </c>
      <c r="AO187" s="50" t="e">
        <f>IF('Grid template'!$B$62=FALSE,NA(),IF(OR(ISNUMBER(AM187)=FALSE,ISNUMBER(AN187)=FALSE),NA(),(AN187-AM187)/(2*$AW$4)))</f>
        <v>#N/A</v>
      </c>
      <c r="AP187" s="50" t="e">
        <f>IF('Grid template'!$B$62=FALSE,NA(),IF(OR(ISNUMBER(AM187)=FALSE,ISNUMBER(AO187)=FALSE),NA(),AO187*$AW$4+AM187))</f>
        <v>#N/A</v>
      </c>
      <c r="AQ187" s="160"/>
      <c r="AR187" s="160"/>
      <c r="AS187" s="162"/>
      <c r="AT187" s="51"/>
    </row>
    <row r="188" spans="2:46" ht="13.95" customHeight="1" x14ac:dyDescent="0.3">
      <c r="B188" s="62"/>
      <c r="C188" s="37"/>
      <c r="D188" s="185"/>
      <c r="E188" s="185"/>
      <c r="F188" s="185"/>
      <c r="G188" s="185"/>
      <c r="H188" s="185"/>
      <c r="I188" s="185"/>
      <c r="J188" s="185"/>
      <c r="K188" s="185"/>
      <c r="L188" s="185"/>
      <c r="M188" s="168"/>
      <c r="N188" s="49"/>
      <c r="O188" s="50" t="str">
        <f t="shared" si="44"/>
        <v/>
      </c>
      <c r="P188" s="50" t="str">
        <f t="shared" si="45"/>
        <v/>
      </c>
      <c r="Q188" s="50" t="str">
        <f t="shared" si="46"/>
        <v/>
      </c>
      <c r="R188" s="50" t="str">
        <f t="shared" si="47"/>
        <v/>
      </c>
      <c r="S188" s="50" t="e">
        <f t="shared" si="48"/>
        <v>#N/A</v>
      </c>
      <c r="T188" s="50" t="str">
        <f t="shared" si="49"/>
        <v/>
      </c>
      <c r="U188" s="50" t="str">
        <f t="shared" si="50"/>
        <v/>
      </c>
      <c r="V188" s="50" t="e">
        <f t="shared" si="51"/>
        <v>#N/A</v>
      </c>
      <c r="W188" s="50" t="e">
        <f t="shared" si="52"/>
        <v>#N/A</v>
      </c>
      <c r="X188" s="50" t="e">
        <f t="shared" si="53"/>
        <v>#N/A</v>
      </c>
      <c r="Y188" s="50" t="str">
        <f t="shared" si="54"/>
        <v/>
      </c>
      <c r="Z188" s="50" t="e">
        <f t="shared" si="55"/>
        <v>#N/A</v>
      </c>
      <c r="AA188" s="50" t="e">
        <f t="shared" si="56"/>
        <v>#VALUE!</v>
      </c>
      <c r="AB188" s="50" t="e">
        <f t="shared" si="57"/>
        <v>#N/A</v>
      </c>
      <c r="AC188" s="50" t="str">
        <f t="shared" si="58"/>
        <v/>
      </c>
      <c r="AD188" s="50" t="str">
        <f t="shared" si="59"/>
        <v/>
      </c>
      <c r="AE188" s="50" t="str">
        <f t="shared" si="60"/>
        <v/>
      </c>
      <c r="AF188" s="50" t="str">
        <f t="shared" si="61"/>
        <v/>
      </c>
      <c r="AG188" s="50" t="str">
        <f t="shared" si="62"/>
        <v/>
      </c>
      <c r="AH188" s="50" t="str">
        <f t="shared" si="63"/>
        <v/>
      </c>
      <c r="AI188" s="50" t="e">
        <f>IF('Grid template'!$B$62=FALSE,NA(),IF(OR(ISNUMBER(AC188)=FALSE,ISNUMBER(AD188)=FALSE),NA(),$AW$3*AC188+AD188))</f>
        <v>#N/A</v>
      </c>
      <c r="AJ188" s="50" t="e">
        <f>IF('Grid template'!$B$62=FALSE,NA(),IF(OR(ISNUMBER(AC188)=FALSE,ISNUMBER(AD188)=FALSE),NA(),$AW$2*AC188))</f>
        <v>#N/A</v>
      </c>
      <c r="AK188" s="50" t="e">
        <f>IF('Grid template'!$B$62=FALSE,NA(),IF(OR(ISNUMBER(AF188)=FALSE,ISNUMBER(AG188)=FALSE),NA(),$AW$3*AF188+AG188+1+'Grid template'!$B$17))</f>
        <v>#N/A</v>
      </c>
      <c r="AL188" s="50" t="e">
        <f>IF('Grid template'!$B$62=FALSE,NA(),IF(OR(ISNUMBER(AF188)=FALSE,ISNUMBER(AG188)=FALSE),NA(),$AW$2*AF188))</f>
        <v>#N/A</v>
      </c>
      <c r="AM188" s="50" t="e">
        <f>IF('Grid template'!$B$62=FALSE,NA(),(IF(OR(ISNUMBER(AJ188)=FALSE,ISNUMBER(AI188)=FALSE),NA(),AJ188-$AW$4*AI188)))</f>
        <v>#N/A</v>
      </c>
      <c r="AN188" s="50" t="e">
        <f>IF('Grid template'!$B$62=FALSE,NA(),(IF(OR(ISNUMBER(AK188)=FALSE,ISNUMBER(AL188)=FALSE),NA(),AL188+$AW$4*AK188)))</f>
        <v>#N/A</v>
      </c>
      <c r="AO188" s="50" t="e">
        <f>IF('Grid template'!$B$62=FALSE,NA(),IF(OR(ISNUMBER(AM188)=FALSE,ISNUMBER(AN188)=FALSE),NA(),(AN188-AM188)/(2*$AW$4)))</f>
        <v>#N/A</v>
      </c>
      <c r="AP188" s="50" t="e">
        <f>IF('Grid template'!$B$62=FALSE,NA(),IF(OR(ISNUMBER(AM188)=FALSE,ISNUMBER(AO188)=FALSE),NA(),AO188*$AW$4+AM188))</f>
        <v>#N/A</v>
      </c>
      <c r="AQ188" s="160"/>
      <c r="AR188" s="160"/>
      <c r="AS188" s="162"/>
      <c r="AT188" s="51"/>
    </row>
    <row r="189" spans="2:46" ht="13.95" customHeight="1" x14ac:dyDescent="0.3">
      <c r="B189" s="62"/>
      <c r="C189" s="37"/>
      <c r="D189" s="185"/>
      <c r="E189" s="185"/>
      <c r="F189" s="185"/>
      <c r="G189" s="185"/>
      <c r="H189" s="185"/>
      <c r="I189" s="185"/>
      <c r="J189" s="185"/>
      <c r="K189" s="185"/>
      <c r="L189" s="185"/>
      <c r="M189" s="168"/>
      <c r="N189" s="49"/>
      <c r="O189" s="50" t="str">
        <f t="shared" si="44"/>
        <v/>
      </c>
      <c r="P189" s="50" t="str">
        <f t="shared" si="45"/>
        <v/>
      </c>
      <c r="Q189" s="50" t="str">
        <f t="shared" si="46"/>
        <v/>
      </c>
      <c r="R189" s="50" t="str">
        <f t="shared" si="47"/>
        <v/>
      </c>
      <c r="S189" s="50" t="e">
        <f t="shared" si="48"/>
        <v>#N/A</v>
      </c>
      <c r="T189" s="50" t="str">
        <f t="shared" si="49"/>
        <v/>
      </c>
      <c r="U189" s="50" t="str">
        <f t="shared" si="50"/>
        <v/>
      </c>
      <c r="V189" s="50" t="e">
        <f t="shared" si="51"/>
        <v>#N/A</v>
      </c>
      <c r="W189" s="50" t="e">
        <f t="shared" si="52"/>
        <v>#N/A</v>
      </c>
      <c r="X189" s="50" t="e">
        <f t="shared" si="53"/>
        <v>#N/A</v>
      </c>
      <c r="Y189" s="50" t="str">
        <f t="shared" si="54"/>
        <v/>
      </c>
      <c r="Z189" s="50" t="e">
        <f t="shared" si="55"/>
        <v>#N/A</v>
      </c>
      <c r="AA189" s="50" t="e">
        <f t="shared" si="56"/>
        <v>#VALUE!</v>
      </c>
      <c r="AB189" s="50" t="e">
        <f t="shared" si="57"/>
        <v>#N/A</v>
      </c>
      <c r="AC189" s="50" t="str">
        <f t="shared" si="58"/>
        <v/>
      </c>
      <c r="AD189" s="50" t="str">
        <f t="shared" si="59"/>
        <v/>
      </c>
      <c r="AE189" s="50" t="str">
        <f t="shared" si="60"/>
        <v/>
      </c>
      <c r="AF189" s="50" t="str">
        <f t="shared" si="61"/>
        <v/>
      </c>
      <c r="AG189" s="50" t="str">
        <f t="shared" si="62"/>
        <v/>
      </c>
      <c r="AH189" s="50" t="str">
        <f t="shared" si="63"/>
        <v/>
      </c>
      <c r="AI189" s="50" t="e">
        <f>IF('Grid template'!$B$62=FALSE,NA(),IF(OR(ISNUMBER(AC189)=FALSE,ISNUMBER(AD189)=FALSE),NA(),$AW$3*AC189+AD189))</f>
        <v>#N/A</v>
      </c>
      <c r="AJ189" s="50" t="e">
        <f>IF('Grid template'!$B$62=FALSE,NA(),IF(OR(ISNUMBER(AC189)=FALSE,ISNUMBER(AD189)=FALSE),NA(),$AW$2*AC189))</f>
        <v>#N/A</v>
      </c>
      <c r="AK189" s="50" t="e">
        <f>IF('Grid template'!$B$62=FALSE,NA(),IF(OR(ISNUMBER(AF189)=FALSE,ISNUMBER(AG189)=FALSE),NA(),$AW$3*AF189+AG189+1+'Grid template'!$B$17))</f>
        <v>#N/A</v>
      </c>
      <c r="AL189" s="50" t="e">
        <f>IF('Grid template'!$B$62=FALSE,NA(),IF(OR(ISNUMBER(AF189)=FALSE,ISNUMBER(AG189)=FALSE),NA(),$AW$2*AF189))</f>
        <v>#N/A</v>
      </c>
      <c r="AM189" s="50" t="e">
        <f>IF('Grid template'!$B$62=FALSE,NA(),(IF(OR(ISNUMBER(AJ189)=FALSE,ISNUMBER(AI189)=FALSE),NA(),AJ189-$AW$4*AI189)))</f>
        <v>#N/A</v>
      </c>
      <c r="AN189" s="50" t="e">
        <f>IF('Grid template'!$B$62=FALSE,NA(),(IF(OR(ISNUMBER(AK189)=FALSE,ISNUMBER(AL189)=FALSE),NA(),AL189+$AW$4*AK189)))</f>
        <v>#N/A</v>
      </c>
      <c r="AO189" s="50" t="e">
        <f>IF('Grid template'!$B$62=FALSE,NA(),IF(OR(ISNUMBER(AM189)=FALSE,ISNUMBER(AN189)=FALSE),NA(),(AN189-AM189)/(2*$AW$4)))</f>
        <v>#N/A</v>
      </c>
      <c r="AP189" s="50" t="e">
        <f>IF('Grid template'!$B$62=FALSE,NA(),IF(OR(ISNUMBER(AM189)=FALSE,ISNUMBER(AO189)=FALSE),NA(),AO189*$AW$4+AM189))</f>
        <v>#N/A</v>
      </c>
      <c r="AQ189" s="160"/>
      <c r="AR189" s="160"/>
      <c r="AS189" s="162"/>
      <c r="AT189" s="51"/>
    </row>
    <row r="190" spans="2:46" ht="13.95" customHeight="1" x14ac:dyDescent="0.3">
      <c r="B190" s="62"/>
      <c r="C190" s="37"/>
      <c r="D190" s="185"/>
      <c r="E190" s="185"/>
      <c r="F190" s="185"/>
      <c r="G190" s="185"/>
      <c r="H190" s="185"/>
      <c r="I190" s="185"/>
      <c r="J190" s="185"/>
      <c r="K190" s="185"/>
      <c r="L190" s="185"/>
      <c r="M190" s="168"/>
      <c r="N190" s="49"/>
      <c r="O190" s="50" t="str">
        <f t="shared" si="44"/>
        <v/>
      </c>
      <c r="P190" s="50" t="str">
        <f t="shared" si="45"/>
        <v/>
      </c>
      <c r="Q190" s="50" t="str">
        <f t="shared" si="46"/>
        <v/>
      </c>
      <c r="R190" s="50" t="str">
        <f t="shared" si="47"/>
        <v/>
      </c>
      <c r="S190" s="50" t="e">
        <f t="shared" si="48"/>
        <v>#N/A</v>
      </c>
      <c r="T190" s="50" t="str">
        <f t="shared" si="49"/>
        <v/>
      </c>
      <c r="U190" s="50" t="str">
        <f t="shared" si="50"/>
        <v/>
      </c>
      <c r="V190" s="50" t="e">
        <f t="shared" si="51"/>
        <v>#N/A</v>
      </c>
      <c r="W190" s="50" t="e">
        <f t="shared" si="52"/>
        <v>#N/A</v>
      </c>
      <c r="X190" s="50" t="e">
        <f t="shared" si="53"/>
        <v>#N/A</v>
      </c>
      <c r="Y190" s="50" t="str">
        <f t="shared" si="54"/>
        <v/>
      </c>
      <c r="Z190" s="50" t="e">
        <f t="shared" si="55"/>
        <v>#N/A</v>
      </c>
      <c r="AA190" s="50" t="e">
        <f t="shared" si="56"/>
        <v>#VALUE!</v>
      </c>
      <c r="AB190" s="50" t="e">
        <f t="shared" si="57"/>
        <v>#N/A</v>
      </c>
      <c r="AC190" s="50" t="str">
        <f t="shared" si="58"/>
        <v/>
      </c>
      <c r="AD190" s="50" t="str">
        <f t="shared" si="59"/>
        <v/>
      </c>
      <c r="AE190" s="50" t="str">
        <f t="shared" si="60"/>
        <v/>
      </c>
      <c r="AF190" s="50" t="str">
        <f t="shared" si="61"/>
        <v/>
      </c>
      <c r="AG190" s="50" t="str">
        <f t="shared" si="62"/>
        <v/>
      </c>
      <c r="AH190" s="50" t="str">
        <f t="shared" si="63"/>
        <v/>
      </c>
      <c r="AI190" s="50" t="e">
        <f>IF('Grid template'!$B$62=FALSE,NA(),IF(OR(ISNUMBER(AC190)=FALSE,ISNUMBER(AD190)=FALSE),NA(),$AW$3*AC190+AD190))</f>
        <v>#N/A</v>
      </c>
      <c r="AJ190" s="50" t="e">
        <f>IF('Grid template'!$B$62=FALSE,NA(),IF(OR(ISNUMBER(AC190)=FALSE,ISNUMBER(AD190)=FALSE),NA(),$AW$2*AC190))</f>
        <v>#N/A</v>
      </c>
      <c r="AK190" s="50" t="e">
        <f>IF('Grid template'!$B$62=FALSE,NA(),IF(OR(ISNUMBER(AF190)=FALSE,ISNUMBER(AG190)=FALSE),NA(),$AW$3*AF190+AG190+1+'Grid template'!$B$17))</f>
        <v>#N/A</v>
      </c>
      <c r="AL190" s="50" t="e">
        <f>IF('Grid template'!$B$62=FALSE,NA(),IF(OR(ISNUMBER(AF190)=FALSE,ISNUMBER(AG190)=FALSE),NA(),$AW$2*AF190))</f>
        <v>#N/A</v>
      </c>
      <c r="AM190" s="50" t="e">
        <f>IF('Grid template'!$B$62=FALSE,NA(),(IF(OR(ISNUMBER(AJ190)=FALSE,ISNUMBER(AI190)=FALSE),NA(),AJ190-$AW$4*AI190)))</f>
        <v>#N/A</v>
      </c>
      <c r="AN190" s="50" t="e">
        <f>IF('Grid template'!$B$62=FALSE,NA(),(IF(OR(ISNUMBER(AK190)=FALSE,ISNUMBER(AL190)=FALSE),NA(),AL190+$AW$4*AK190)))</f>
        <v>#N/A</v>
      </c>
      <c r="AO190" s="50" t="e">
        <f>IF('Grid template'!$B$62=FALSE,NA(),IF(OR(ISNUMBER(AM190)=FALSE,ISNUMBER(AN190)=FALSE),NA(),(AN190-AM190)/(2*$AW$4)))</f>
        <v>#N/A</v>
      </c>
      <c r="AP190" s="50" t="e">
        <f>IF('Grid template'!$B$62=FALSE,NA(),IF(OR(ISNUMBER(AM190)=FALSE,ISNUMBER(AO190)=FALSE),NA(),AO190*$AW$4+AM190))</f>
        <v>#N/A</v>
      </c>
      <c r="AQ190" s="160"/>
      <c r="AR190" s="160"/>
      <c r="AS190" s="162"/>
      <c r="AT190" s="51"/>
    </row>
    <row r="191" spans="2:46" ht="13.95" customHeight="1" x14ac:dyDescent="0.3">
      <c r="B191" s="62"/>
      <c r="C191" s="37"/>
      <c r="D191" s="213"/>
      <c r="E191" s="214"/>
      <c r="F191" s="215"/>
      <c r="G191" s="215"/>
      <c r="H191" s="215"/>
      <c r="I191" s="213"/>
      <c r="J191" s="215"/>
      <c r="K191" s="215"/>
      <c r="L191" s="185"/>
      <c r="M191" s="168"/>
      <c r="N191" s="49"/>
      <c r="O191" s="50" t="str">
        <f t="shared" si="44"/>
        <v/>
      </c>
      <c r="P191" s="50" t="str">
        <f t="shared" si="45"/>
        <v/>
      </c>
      <c r="Q191" s="50" t="str">
        <f t="shared" si="46"/>
        <v/>
      </c>
      <c r="R191" s="50" t="str">
        <f t="shared" si="47"/>
        <v/>
      </c>
      <c r="S191" s="50" t="e">
        <f t="shared" si="48"/>
        <v>#N/A</v>
      </c>
      <c r="T191" s="50" t="str">
        <f t="shared" si="49"/>
        <v/>
      </c>
      <c r="U191" s="50" t="str">
        <f t="shared" si="50"/>
        <v/>
      </c>
      <c r="V191" s="50" t="e">
        <f t="shared" si="51"/>
        <v>#N/A</v>
      </c>
      <c r="W191" s="50" t="e">
        <f t="shared" si="52"/>
        <v>#N/A</v>
      </c>
      <c r="X191" s="50" t="e">
        <f t="shared" si="53"/>
        <v>#N/A</v>
      </c>
      <c r="Y191" s="50" t="str">
        <f t="shared" si="54"/>
        <v/>
      </c>
      <c r="Z191" s="50" t="e">
        <f t="shared" si="55"/>
        <v>#N/A</v>
      </c>
      <c r="AA191" s="50" t="e">
        <f t="shared" si="56"/>
        <v>#VALUE!</v>
      </c>
      <c r="AB191" s="50" t="e">
        <f t="shared" si="57"/>
        <v>#N/A</v>
      </c>
      <c r="AC191" s="50" t="str">
        <f t="shared" si="58"/>
        <v/>
      </c>
      <c r="AD191" s="50" t="str">
        <f t="shared" si="59"/>
        <v/>
      </c>
      <c r="AE191" s="50" t="str">
        <f t="shared" si="60"/>
        <v/>
      </c>
      <c r="AF191" s="50" t="str">
        <f t="shared" si="61"/>
        <v/>
      </c>
      <c r="AG191" s="50" t="str">
        <f t="shared" si="62"/>
        <v/>
      </c>
      <c r="AH191" s="50" t="str">
        <f t="shared" si="63"/>
        <v/>
      </c>
      <c r="AI191" s="50" t="e">
        <f>IF('Grid template'!$B$62=FALSE,NA(),IF(OR(ISNUMBER(AC191)=FALSE,ISNUMBER(AD191)=FALSE),NA(),$AW$3*AC191+AD191))</f>
        <v>#N/A</v>
      </c>
      <c r="AJ191" s="50" t="e">
        <f>IF('Grid template'!$B$62=FALSE,NA(),IF(OR(ISNUMBER(AC191)=FALSE,ISNUMBER(AD191)=FALSE),NA(),$AW$2*AC191))</f>
        <v>#N/A</v>
      </c>
      <c r="AK191" s="50" t="e">
        <f>IF('Grid template'!$B$62=FALSE,NA(),IF(OR(ISNUMBER(AF191)=FALSE,ISNUMBER(AG191)=FALSE),NA(),$AW$3*AF191+AG191+1+'Grid template'!$B$17))</f>
        <v>#N/A</v>
      </c>
      <c r="AL191" s="50" t="e">
        <f>IF('Grid template'!$B$62=FALSE,NA(),IF(OR(ISNUMBER(AF191)=FALSE,ISNUMBER(AG191)=FALSE),NA(),$AW$2*AF191))</f>
        <v>#N/A</v>
      </c>
      <c r="AM191" s="50" t="e">
        <f>IF('Grid template'!$B$62=FALSE,NA(),(IF(OR(ISNUMBER(AJ191)=FALSE,ISNUMBER(AI191)=FALSE),NA(),AJ191-$AW$4*AI191)))</f>
        <v>#N/A</v>
      </c>
      <c r="AN191" s="50" t="e">
        <f>IF('Grid template'!$B$62=FALSE,NA(),(IF(OR(ISNUMBER(AK191)=FALSE,ISNUMBER(AL191)=FALSE),NA(),AL191+$AW$4*AK191)))</f>
        <v>#N/A</v>
      </c>
      <c r="AO191" s="50" t="e">
        <f>IF('Grid template'!$B$62=FALSE,NA(),IF(OR(ISNUMBER(AM191)=FALSE,ISNUMBER(AN191)=FALSE),NA(),(AN191-AM191)/(2*$AW$4)))</f>
        <v>#N/A</v>
      </c>
      <c r="AP191" s="50" t="e">
        <f>IF('Grid template'!$B$62=FALSE,NA(),IF(OR(ISNUMBER(AM191)=FALSE,ISNUMBER(AO191)=FALSE),NA(),AO191*$AW$4+AM191))</f>
        <v>#N/A</v>
      </c>
      <c r="AQ191" s="160"/>
      <c r="AR191" s="160"/>
      <c r="AS191" s="162"/>
      <c r="AT191" s="51"/>
    </row>
    <row r="192" spans="2:46" ht="13.95" customHeight="1" x14ac:dyDescent="0.3">
      <c r="B192" s="62"/>
      <c r="C192" s="37"/>
      <c r="D192" s="213"/>
      <c r="E192" s="214"/>
      <c r="F192" s="215"/>
      <c r="G192" s="215"/>
      <c r="H192" s="215"/>
      <c r="I192" s="213"/>
      <c r="J192" s="215"/>
      <c r="K192" s="215"/>
      <c r="L192" s="185"/>
      <c r="M192" s="168"/>
      <c r="N192" s="49"/>
      <c r="O192" s="50" t="str">
        <f t="shared" si="44"/>
        <v/>
      </c>
      <c r="P192" s="50" t="str">
        <f t="shared" si="45"/>
        <v/>
      </c>
      <c r="Q192" s="50" t="str">
        <f t="shared" si="46"/>
        <v/>
      </c>
      <c r="R192" s="50" t="str">
        <f t="shared" si="47"/>
        <v/>
      </c>
      <c r="S192" s="50" t="e">
        <f t="shared" si="48"/>
        <v>#N/A</v>
      </c>
      <c r="T192" s="50" t="str">
        <f t="shared" si="49"/>
        <v/>
      </c>
      <c r="U192" s="50" t="str">
        <f t="shared" si="50"/>
        <v/>
      </c>
      <c r="V192" s="50" t="e">
        <f t="shared" si="51"/>
        <v>#N/A</v>
      </c>
      <c r="W192" s="50" t="e">
        <f t="shared" si="52"/>
        <v>#N/A</v>
      </c>
      <c r="X192" s="50" t="e">
        <f t="shared" si="53"/>
        <v>#N/A</v>
      </c>
      <c r="Y192" s="50" t="str">
        <f t="shared" si="54"/>
        <v/>
      </c>
      <c r="Z192" s="50" t="e">
        <f t="shared" si="55"/>
        <v>#N/A</v>
      </c>
      <c r="AA192" s="50" t="e">
        <f t="shared" si="56"/>
        <v>#VALUE!</v>
      </c>
      <c r="AB192" s="50" t="e">
        <f t="shared" si="57"/>
        <v>#N/A</v>
      </c>
      <c r="AC192" s="50" t="str">
        <f t="shared" si="58"/>
        <v/>
      </c>
      <c r="AD192" s="50" t="str">
        <f t="shared" si="59"/>
        <v/>
      </c>
      <c r="AE192" s="50" t="str">
        <f t="shared" si="60"/>
        <v/>
      </c>
      <c r="AF192" s="50" t="str">
        <f t="shared" si="61"/>
        <v/>
      </c>
      <c r="AG192" s="50" t="str">
        <f t="shared" si="62"/>
        <v/>
      </c>
      <c r="AH192" s="50" t="str">
        <f t="shared" si="63"/>
        <v/>
      </c>
      <c r="AI192" s="50" t="e">
        <f>IF('Grid template'!$B$62=FALSE,NA(),IF(OR(ISNUMBER(AC192)=FALSE,ISNUMBER(AD192)=FALSE),NA(),$AW$3*AC192+AD192))</f>
        <v>#N/A</v>
      </c>
      <c r="AJ192" s="50" t="e">
        <f>IF('Grid template'!$B$62=FALSE,NA(),IF(OR(ISNUMBER(AC192)=FALSE,ISNUMBER(AD192)=FALSE),NA(),$AW$2*AC192))</f>
        <v>#N/A</v>
      </c>
      <c r="AK192" s="50" t="e">
        <f>IF('Grid template'!$B$62=FALSE,NA(),IF(OR(ISNUMBER(AF192)=FALSE,ISNUMBER(AG192)=FALSE),NA(),$AW$3*AF192+AG192+1+'Grid template'!$B$17))</f>
        <v>#N/A</v>
      </c>
      <c r="AL192" s="50" t="e">
        <f>IF('Grid template'!$B$62=FALSE,NA(),IF(OR(ISNUMBER(AF192)=FALSE,ISNUMBER(AG192)=FALSE),NA(),$AW$2*AF192))</f>
        <v>#N/A</v>
      </c>
      <c r="AM192" s="50" t="e">
        <f>IF('Grid template'!$B$62=FALSE,NA(),(IF(OR(ISNUMBER(AJ192)=FALSE,ISNUMBER(AI192)=FALSE),NA(),AJ192-$AW$4*AI192)))</f>
        <v>#N/A</v>
      </c>
      <c r="AN192" s="50" t="e">
        <f>IF('Grid template'!$B$62=FALSE,NA(),(IF(OR(ISNUMBER(AK192)=FALSE,ISNUMBER(AL192)=FALSE),NA(),AL192+$AW$4*AK192)))</f>
        <v>#N/A</v>
      </c>
      <c r="AO192" s="50" t="e">
        <f>IF('Grid template'!$B$62=FALSE,NA(),IF(OR(ISNUMBER(AM192)=FALSE,ISNUMBER(AN192)=FALSE),NA(),(AN192-AM192)/(2*$AW$4)))</f>
        <v>#N/A</v>
      </c>
      <c r="AP192" s="50" t="e">
        <f>IF('Grid template'!$B$62=FALSE,NA(),IF(OR(ISNUMBER(AM192)=FALSE,ISNUMBER(AO192)=FALSE),NA(),AO192*$AW$4+AM192))</f>
        <v>#N/A</v>
      </c>
      <c r="AQ192" s="160"/>
      <c r="AR192" s="160"/>
      <c r="AS192" s="162"/>
      <c r="AT192" s="51"/>
    </row>
    <row r="193" spans="2:46" ht="13.95" customHeight="1" x14ac:dyDescent="0.3">
      <c r="B193" s="62"/>
      <c r="C193" s="37"/>
      <c r="D193" s="213"/>
      <c r="E193" s="214"/>
      <c r="F193" s="215"/>
      <c r="G193" s="215"/>
      <c r="H193" s="215"/>
      <c r="I193" s="213"/>
      <c r="J193" s="215"/>
      <c r="K193" s="215"/>
      <c r="L193" s="185"/>
      <c r="M193" s="168"/>
      <c r="N193" s="49"/>
      <c r="O193" s="50" t="str">
        <f t="shared" si="44"/>
        <v/>
      </c>
      <c r="P193" s="50" t="str">
        <f t="shared" si="45"/>
        <v/>
      </c>
      <c r="Q193" s="50" t="str">
        <f t="shared" si="46"/>
        <v/>
      </c>
      <c r="R193" s="50" t="str">
        <f t="shared" si="47"/>
        <v/>
      </c>
      <c r="S193" s="50" t="e">
        <f t="shared" si="48"/>
        <v>#N/A</v>
      </c>
      <c r="T193" s="50" t="str">
        <f t="shared" si="49"/>
        <v/>
      </c>
      <c r="U193" s="50" t="str">
        <f t="shared" si="50"/>
        <v/>
      </c>
      <c r="V193" s="50" t="e">
        <f t="shared" si="51"/>
        <v>#N/A</v>
      </c>
      <c r="W193" s="50" t="e">
        <f t="shared" si="52"/>
        <v>#N/A</v>
      </c>
      <c r="X193" s="50" t="e">
        <f t="shared" si="53"/>
        <v>#N/A</v>
      </c>
      <c r="Y193" s="50" t="str">
        <f t="shared" si="54"/>
        <v/>
      </c>
      <c r="Z193" s="50" t="e">
        <f t="shared" si="55"/>
        <v>#N/A</v>
      </c>
      <c r="AA193" s="50" t="e">
        <f t="shared" si="56"/>
        <v>#VALUE!</v>
      </c>
      <c r="AB193" s="50" t="e">
        <f t="shared" si="57"/>
        <v>#N/A</v>
      </c>
      <c r="AC193" s="50" t="str">
        <f t="shared" si="58"/>
        <v/>
      </c>
      <c r="AD193" s="50" t="str">
        <f t="shared" si="59"/>
        <v/>
      </c>
      <c r="AE193" s="50" t="str">
        <f t="shared" si="60"/>
        <v/>
      </c>
      <c r="AF193" s="50" t="str">
        <f t="shared" si="61"/>
        <v/>
      </c>
      <c r="AG193" s="50" t="str">
        <f t="shared" si="62"/>
        <v/>
      </c>
      <c r="AH193" s="50" t="str">
        <f t="shared" si="63"/>
        <v/>
      </c>
      <c r="AI193" s="50" t="e">
        <f>IF('Grid template'!$B$62=FALSE,NA(),IF(OR(ISNUMBER(AC193)=FALSE,ISNUMBER(AD193)=FALSE),NA(),$AW$3*AC193+AD193))</f>
        <v>#N/A</v>
      </c>
      <c r="AJ193" s="50" t="e">
        <f>IF('Grid template'!$B$62=FALSE,NA(),IF(OR(ISNUMBER(AC193)=FALSE,ISNUMBER(AD193)=FALSE),NA(),$AW$2*AC193))</f>
        <v>#N/A</v>
      </c>
      <c r="AK193" s="50" t="e">
        <f>IF('Grid template'!$B$62=FALSE,NA(),IF(OR(ISNUMBER(AF193)=FALSE,ISNUMBER(AG193)=FALSE),NA(),$AW$3*AF193+AG193+1+'Grid template'!$B$17))</f>
        <v>#N/A</v>
      </c>
      <c r="AL193" s="50" t="e">
        <f>IF('Grid template'!$B$62=FALSE,NA(),IF(OR(ISNUMBER(AF193)=FALSE,ISNUMBER(AG193)=FALSE),NA(),$AW$2*AF193))</f>
        <v>#N/A</v>
      </c>
      <c r="AM193" s="50" t="e">
        <f>IF('Grid template'!$B$62=FALSE,NA(),(IF(OR(ISNUMBER(AJ193)=FALSE,ISNUMBER(AI193)=FALSE),NA(),AJ193-$AW$4*AI193)))</f>
        <v>#N/A</v>
      </c>
      <c r="AN193" s="50" t="e">
        <f>IF('Grid template'!$B$62=FALSE,NA(),(IF(OR(ISNUMBER(AK193)=FALSE,ISNUMBER(AL193)=FALSE),NA(),AL193+$AW$4*AK193)))</f>
        <v>#N/A</v>
      </c>
      <c r="AO193" s="50" t="e">
        <f>IF('Grid template'!$B$62=FALSE,NA(),IF(OR(ISNUMBER(AM193)=FALSE,ISNUMBER(AN193)=FALSE),NA(),(AN193-AM193)/(2*$AW$4)))</f>
        <v>#N/A</v>
      </c>
      <c r="AP193" s="50" t="e">
        <f>IF('Grid template'!$B$62=FALSE,NA(),IF(OR(ISNUMBER(AM193)=FALSE,ISNUMBER(AO193)=FALSE),NA(),AO193*$AW$4+AM193))</f>
        <v>#N/A</v>
      </c>
      <c r="AQ193" s="160"/>
      <c r="AR193" s="160"/>
      <c r="AS193" s="162"/>
      <c r="AT193" s="51"/>
    </row>
    <row r="194" spans="2:46" ht="13.95" customHeight="1" x14ac:dyDescent="0.3">
      <c r="B194" s="62"/>
      <c r="C194" s="37"/>
      <c r="D194" s="213"/>
      <c r="E194" s="214"/>
      <c r="F194" s="215"/>
      <c r="G194" s="215"/>
      <c r="H194" s="215"/>
      <c r="I194" s="213"/>
      <c r="J194" s="215"/>
      <c r="K194" s="215"/>
      <c r="L194" s="185"/>
      <c r="M194" s="168"/>
      <c r="N194" s="49"/>
      <c r="O194" s="50" t="str">
        <f t="shared" si="44"/>
        <v/>
      </c>
      <c r="P194" s="50" t="str">
        <f t="shared" si="45"/>
        <v/>
      </c>
      <c r="Q194" s="50" t="str">
        <f t="shared" si="46"/>
        <v/>
      </c>
      <c r="R194" s="50" t="str">
        <f t="shared" si="47"/>
        <v/>
      </c>
      <c r="S194" s="50" t="e">
        <f t="shared" si="48"/>
        <v>#N/A</v>
      </c>
      <c r="T194" s="50" t="str">
        <f t="shared" si="49"/>
        <v/>
      </c>
      <c r="U194" s="50" t="str">
        <f t="shared" si="50"/>
        <v/>
      </c>
      <c r="V194" s="50" t="e">
        <f t="shared" si="51"/>
        <v>#N/A</v>
      </c>
      <c r="W194" s="50" t="e">
        <f t="shared" si="52"/>
        <v>#N/A</v>
      </c>
      <c r="X194" s="50" t="e">
        <f t="shared" si="53"/>
        <v>#N/A</v>
      </c>
      <c r="Y194" s="50" t="str">
        <f t="shared" si="54"/>
        <v/>
      </c>
      <c r="Z194" s="50" t="e">
        <f t="shared" si="55"/>
        <v>#N/A</v>
      </c>
      <c r="AA194" s="50" t="e">
        <f t="shared" si="56"/>
        <v>#VALUE!</v>
      </c>
      <c r="AB194" s="50" t="e">
        <f t="shared" si="57"/>
        <v>#N/A</v>
      </c>
      <c r="AC194" s="50" t="str">
        <f t="shared" si="58"/>
        <v/>
      </c>
      <c r="AD194" s="50" t="str">
        <f t="shared" si="59"/>
        <v/>
      </c>
      <c r="AE194" s="50" t="str">
        <f t="shared" si="60"/>
        <v/>
      </c>
      <c r="AF194" s="50" t="str">
        <f t="shared" si="61"/>
        <v/>
      </c>
      <c r="AG194" s="50" t="str">
        <f t="shared" si="62"/>
        <v/>
      </c>
      <c r="AH194" s="50" t="str">
        <f t="shared" si="63"/>
        <v/>
      </c>
      <c r="AI194" s="50" t="e">
        <f>IF('Grid template'!$B$62=FALSE,NA(),IF(OR(ISNUMBER(AC194)=FALSE,ISNUMBER(AD194)=FALSE),NA(),$AW$3*AC194+AD194))</f>
        <v>#N/A</v>
      </c>
      <c r="AJ194" s="50" t="e">
        <f>IF('Grid template'!$B$62=FALSE,NA(),IF(OR(ISNUMBER(AC194)=FALSE,ISNUMBER(AD194)=FALSE),NA(),$AW$2*AC194))</f>
        <v>#N/A</v>
      </c>
      <c r="AK194" s="50" t="e">
        <f>IF('Grid template'!$B$62=FALSE,NA(),IF(OR(ISNUMBER(AF194)=FALSE,ISNUMBER(AG194)=FALSE),NA(),$AW$3*AF194+AG194+1+'Grid template'!$B$17))</f>
        <v>#N/A</v>
      </c>
      <c r="AL194" s="50" t="e">
        <f>IF('Grid template'!$B$62=FALSE,NA(),IF(OR(ISNUMBER(AF194)=FALSE,ISNUMBER(AG194)=FALSE),NA(),$AW$2*AF194))</f>
        <v>#N/A</v>
      </c>
      <c r="AM194" s="50" t="e">
        <f>IF('Grid template'!$B$62=FALSE,NA(),(IF(OR(ISNUMBER(AJ194)=FALSE,ISNUMBER(AI194)=FALSE),NA(),AJ194-$AW$4*AI194)))</f>
        <v>#N/A</v>
      </c>
      <c r="AN194" s="50" t="e">
        <f>IF('Grid template'!$B$62=FALSE,NA(),(IF(OR(ISNUMBER(AK194)=FALSE,ISNUMBER(AL194)=FALSE),NA(),AL194+$AW$4*AK194)))</f>
        <v>#N/A</v>
      </c>
      <c r="AO194" s="50" t="e">
        <f>IF('Grid template'!$B$62=FALSE,NA(),IF(OR(ISNUMBER(AM194)=FALSE,ISNUMBER(AN194)=FALSE),NA(),(AN194-AM194)/(2*$AW$4)))</f>
        <v>#N/A</v>
      </c>
      <c r="AP194" s="50" t="e">
        <f>IF('Grid template'!$B$62=FALSE,NA(),IF(OR(ISNUMBER(AM194)=FALSE,ISNUMBER(AO194)=FALSE),NA(),AO194*$AW$4+AM194))</f>
        <v>#N/A</v>
      </c>
      <c r="AQ194" s="160"/>
      <c r="AR194" s="160"/>
      <c r="AS194" s="162"/>
      <c r="AT194" s="51"/>
    </row>
    <row r="195" spans="2:46" ht="13.95" customHeight="1" x14ac:dyDescent="0.3">
      <c r="B195" s="62"/>
      <c r="C195" s="37"/>
      <c r="D195" s="213"/>
      <c r="E195" s="214"/>
      <c r="F195" s="215"/>
      <c r="G195" s="215"/>
      <c r="H195" s="215"/>
      <c r="I195" s="213"/>
      <c r="J195" s="215"/>
      <c r="K195" s="215"/>
      <c r="L195" s="185"/>
      <c r="M195" s="168"/>
      <c r="N195" s="49"/>
      <c r="O195" s="50" t="str">
        <f t="shared" ref="O195:O258" si="64">IF(ISNUMBER(D195)=FALSE,"",IF($A$3=2,D195,IF($A$3=1,D195/AZ$2*2,"")))</f>
        <v/>
      </c>
      <c r="P195" s="50" t="str">
        <f t="shared" ref="P195:P258" si="65">IF(ISNUMBER(E195)=FALSE,"",IF($A$3=2,E195,IF($A$3=1,E195/BA$2*2,"")))</f>
        <v/>
      </c>
      <c r="Q195" s="50" t="str">
        <f t="shared" ref="Q195:Q258" si="66">IF(ISNUMBER(F195)=FALSE,"",IF($A$3=2,F195,IF($A$3=1,F195/BB$2,"")))</f>
        <v/>
      </c>
      <c r="R195" s="50" t="str">
        <f t="shared" ref="R195:R258" si="67">IF(ISNUMBER(G195)=FALSE,"",IF($A$3=2,G195,IF($A$3=1,G195/BC$2,"")))</f>
        <v/>
      </c>
      <c r="S195" s="50" t="e">
        <f t="shared" ref="S195:S258" si="68">IF(AND(ISNUMBER(Q195),ISNUMBER(R195)),Q195+R195,IF(ISNUMBER(Q195),Q195,IF(ISNUMBER(R195),R195,NA())))</f>
        <v>#N/A</v>
      </c>
      <c r="T195" s="50" t="str">
        <f t="shared" ref="T195:T258" si="69">IF(ISNUMBER(H195)=FALSE,"",IF($A$3=2,H195,IF($A$3=1,H195/BD$2,"")))</f>
        <v/>
      </c>
      <c r="U195" s="50" t="str">
        <f t="shared" ref="U195:U258" si="70">IF(ISNUMBER(I195)=FALSE,"",IF($A$3=2,I195,IF($A$3=1,I195/BE$2*2,"")))</f>
        <v/>
      </c>
      <c r="V195" s="50" t="e">
        <f t="shared" ref="V195:V258" si="71">IF(AND(ISNUMBER(T195),ISNUMBER(U195)),T195+U195,IF(ISNUMBER(T195),T195,IF(ISNUMBER(U195),U195,NA())))</f>
        <v>#N/A</v>
      </c>
      <c r="W195" s="50" t="e">
        <f t="shared" ref="W195:W258" si="72">IF(ISNUMBER(J195)=FALSE,NA(),IF($A$3=2,J195,IF($A$3=1,J195/BF$2,"")))</f>
        <v>#N/A</v>
      </c>
      <c r="X195" s="50" t="e">
        <f t="shared" ref="X195:X258" si="73">IF(ISNUMBER(K195)=FALSE,NA(),IF($A$3=2,K195,IF($A$3=1,K195/BG$2*2,"")))</f>
        <v>#N/A</v>
      </c>
      <c r="Y195" s="50" t="str">
        <f t="shared" ref="Y195:Y258" si="74">IF(ISNUMBER(L195)=FALSE,"",IF($A$3=2,L195,IF($A$3=1,L195/BH$2,"")))</f>
        <v/>
      </c>
      <c r="Z195" s="50" t="e">
        <f t="shared" ref="Z195:Z258" si="75">IF(AND(ISNUMBER(W195),ISNUMBER(Y195)),W195+Y195,IF(ISNUMBER(W195),W195,IF(ISNUMBER(Y195),Y195,NA())))</f>
        <v>#N/A</v>
      </c>
      <c r="AA195" s="50" t="e">
        <f t="shared" ref="AA195:AA258" si="76">IF(O195+P195+S195&gt;0,O195+P195+S195,"")</f>
        <v>#VALUE!</v>
      </c>
      <c r="AB195" s="50" t="e">
        <f t="shared" ref="AB195:AB258" si="77">IF(V195+X195+Z195&gt;0,V195+X195+Z195,NA())</f>
        <v>#N/A</v>
      </c>
      <c r="AC195" s="50" t="str">
        <f t="shared" ref="AC195:AC258" si="78">IF(ISNUMBER(AA195),P195/AA195,"")</f>
        <v/>
      </c>
      <c r="AD195" s="50" t="str">
        <f t="shared" ref="AD195:AD258" si="79">IF(ISNUMBER(AA195),S195/AA195,"")</f>
        <v/>
      </c>
      <c r="AE195" s="50" t="str">
        <f t="shared" ref="AE195:AE258" si="80">IF(ISNUMBER(AA195),O195/AA195,"")</f>
        <v/>
      </c>
      <c r="AF195" s="50" t="str">
        <f t="shared" ref="AF195:AF258" si="81">IF(ISNUMBER(AB195),X195/AB195,"")</f>
        <v/>
      </c>
      <c r="AG195" s="50" t="str">
        <f t="shared" ref="AG195:AG258" si="82">IF(ISNUMBER(AB195),Z195/AB195,"")</f>
        <v/>
      </c>
      <c r="AH195" s="50" t="str">
        <f t="shared" ref="AH195:AH258" si="83">IF(ISNUMBER(AB195),V195/AB195,"")</f>
        <v/>
      </c>
      <c r="AI195" s="50" t="e">
        <f>IF('Grid template'!$B$62=FALSE,NA(),IF(OR(ISNUMBER(AC195)=FALSE,ISNUMBER(AD195)=FALSE),NA(),$AW$3*AC195+AD195))</f>
        <v>#N/A</v>
      </c>
      <c r="AJ195" s="50" t="e">
        <f>IF('Grid template'!$B$62=FALSE,NA(),IF(OR(ISNUMBER(AC195)=FALSE,ISNUMBER(AD195)=FALSE),NA(),$AW$2*AC195))</f>
        <v>#N/A</v>
      </c>
      <c r="AK195" s="50" t="e">
        <f>IF('Grid template'!$B$62=FALSE,NA(),IF(OR(ISNUMBER(AF195)=FALSE,ISNUMBER(AG195)=FALSE),NA(),$AW$3*AF195+AG195+1+'Grid template'!$B$17))</f>
        <v>#N/A</v>
      </c>
      <c r="AL195" s="50" t="e">
        <f>IF('Grid template'!$B$62=FALSE,NA(),IF(OR(ISNUMBER(AF195)=FALSE,ISNUMBER(AG195)=FALSE),NA(),$AW$2*AF195))</f>
        <v>#N/A</v>
      </c>
      <c r="AM195" s="50" t="e">
        <f>IF('Grid template'!$B$62=FALSE,NA(),(IF(OR(ISNUMBER(AJ195)=FALSE,ISNUMBER(AI195)=FALSE),NA(),AJ195-$AW$4*AI195)))</f>
        <v>#N/A</v>
      </c>
      <c r="AN195" s="50" t="e">
        <f>IF('Grid template'!$B$62=FALSE,NA(),(IF(OR(ISNUMBER(AK195)=FALSE,ISNUMBER(AL195)=FALSE),NA(),AL195+$AW$4*AK195)))</f>
        <v>#N/A</v>
      </c>
      <c r="AO195" s="50" t="e">
        <f>IF('Grid template'!$B$62=FALSE,NA(),IF(OR(ISNUMBER(AM195)=FALSE,ISNUMBER(AN195)=FALSE),NA(),(AN195-AM195)/(2*$AW$4)))</f>
        <v>#N/A</v>
      </c>
      <c r="AP195" s="50" t="e">
        <f>IF('Grid template'!$B$62=FALSE,NA(),IF(OR(ISNUMBER(AM195)=FALSE,ISNUMBER(AO195)=FALSE),NA(),AO195*$AW$4+AM195))</f>
        <v>#N/A</v>
      </c>
      <c r="AQ195" s="160"/>
      <c r="AR195" s="160"/>
      <c r="AS195" s="162"/>
      <c r="AT195" s="51"/>
    </row>
    <row r="196" spans="2:46" ht="13.95" customHeight="1" x14ac:dyDescent="0.3">
      <c r="B196" s="62"/>
      <c r="C196" s="37"/>
      <c r="D196" s="185"/>
      <c r="E196" s="185"/>
      <c r="F196" s="185"/>
      <c r="G196" s="185"/>
      <c r="H196" s="185"/>
      <c r="I196" s="185"/>
      <c r="J196" s="185"/>
      <c r="K196" s="185"/>
      <c r="L196" s="185"/>
      <c r="M196" s="168"/>
      <c r="N196" s="49"/>
      <c r="O196" s="50" t="str">
        <f t="shared" si="64"/>
        <v/>
      </c>
      <c r="P196" s="50" t="str">
        <f t="shared" si="65"/>
        <v/>
      </c>
      <c r="Q196" s="50" t="str">
        <f t="shared" si="66"/>
        <v/>
      </c>
      <c r="R196" s="50" t="str">
        <f t="shared" si="67"/>
        <v/>
      </c>
      <c r="S196" s="50" t="e">
        <f t="shared" si="68"/>
        <v>#N/A</v>
      </c>
      <c r="T196" s="50" t="str">
        <f t="shared" si="69"/>
        <v/>
      </c>
      <c r="U196" s="50" t="str">
        <f t="shared" si="70"/>
        <v/>
      </c>
      <c r="V196" s="50" t="e">
        <f t="shared" si="71"/>
        <v>#N/A</v>
      </c>
      <c r="W196" s="50" t="e">
        <f t="shared" si="72"/>
        <v>#N/A</v>
      </c>
      <c r="X196" s="50" t="e">
        <f t="shared" si="73"/>
        <v>#N/A</v>
      </c>
      <c r="Y196" s="50" t="str">
        <f t="shared" si="74"/>
        <v/>
      </c>
      <c r="Z196" s="50" t="e">
        <f t="shared" si="75"/>
        <v>#N/A</v>
      </c>
      <c r="AA196" s="50" t="e">
        <f t="shared" si="76"/>
        <v>#VALUE!</v>
      </c>
      <c r="AB196" s="50" t="e">
        <f t="shared" si="77"/>
        <v>#N/A</v>
      </c>
      <c r="AC196" s="50" t="str">
        <f t="shared" si="78"/>
        <v/>
      </c>
      <c r="AD196" s="50" t="str">
        <f t="shared" si="79"/>
        <v/>
      </c>
      <c r="AE196" s="50" t="str">
        <f t="shared" si="80"/>
        <v/>
      </c>
      <c r="AF196" s="50" t="str">
        <f t="shared" si="81"/>
        <v/>
      </c>
      <c r="AG196" s="50" t="str">
        <f t="shared" si="82"/>
        <v/>
      </c>
      <c r="AH196" s="50" t="str">
        <f t="shared" si="83"/>
        <v/>
      </c>
      <c r="AI196" s="50" t="e">
        <f>IF('Grid template'!$B$62=FALSE,NA(),IF(OR(ISNUMBER(AC196)=FALSE,ISNUMBER(AD196)=FALSE),NA(),$AW$3*AC196+AD196))</f>
        <v>#N/A</v>
      </c>
      <c r="AJ196" s="50" t="e">
        <f>IF('Grid template'!$B$62=FALSE,NA(),IF(OR(ISNUMBER(AC196)=FALSE,ISNUMBER(AD196)=FALSE),NA(),$AW$2*AC196))</f>
        <v>#N/A</v>
      </c>
      <c r="AK196" s="50" t="e">
        <f>IF('Grid template'!$B$62=FALSE,NA(),IF(OR(ISNUMBER(AF196)=FALSE,ISNUMBER(AG196)=FALSE),NA(),$AW$3*AF196+AG196+1+'Grid template'!$B$17))</f>
        <v>#N/A</v>
      </c>
      <c r="AL196" s="50" t="e">
        <f>IF('Grid template'!$B$62=FALSE,NA(),IF(OR(ISNUMBER(AF196)=FALSE,ISNUMBER(AG196)=FALSE),NA(),$AW$2*AF196))</f>
        <v>#N/A</v>
      </c>
      <c r="AM196" s="50" t="e">
        <f>IF('Grid template'!$B$62=FALSE,NA(),(IF(OR(ISNUMBER(AJ196)=FALSE,ISNUMBER(AI196)=FALSE),NA(),AJ196-$AW$4*AI196)))</f>
        <v>#N/A</v>
      </c>
      <c r="AN196" s="50" t="e">
        <f>IF('Grid template'!$B$62=FALSE,NA(),(IF(OR(ISNUMBER(AK196)=FALSE,ISNUMBER(AL196)=FALSE),NA(),AL196+$AW$4*AK196)))</f>
        <v>#N/A</v>
      </c>
      <c r="AO196" s="50" t="e">
        <f>IF('Grid template'!$B$62=FALSE,NA(),IF(OR(ISNUMBER(AM196)=FALSE,ISNUMBER(AN196)=FALSE),NA(),(AN196-AM196)/(2*$AW$4)))</f>
        <v>#N/A</v>
      </c>
      <c r="AP196" s="50" t="e">
        <f>IF('Grid template'!$B$62=FALSE,NA(),IF(OR(ISNUMBER(AM196)=FALSE,ISNUMBER(AO196)=FALSE),NA(),AO196*$AW$4+AM196))</f>
        <v>#N/A</v>
      </c>
      <c r="AQ196" s="160"/>
      <c r="AR196" s="160"/>
      <c r="AS196" s="162"/>
      <c r="AT196" s="51"/>
    </row>
    <row r="197" spans="2:46" ht="13.95" customHeight="1" x14ac:dyDescent="0.3">
      <c r="B197" s="62"/>
      <c r="C197" s="37"/>
      <c r="D197" s="185"/>
      <c r="E197" s="185"/>
      <c r="F197" s="185"/>
      <c r="G197" s="185"/>
      <c r="H197" s="185"/>
      <c r="I197" s="185"/>
      <c r="J197" s="185"/>
      <c r="K197" s="185"/>
      <c r="L197" s="185"/>
      <c r="M197" s="168"/>
      <c r="N197" s="49"/>
      <c r="O197" s="50" t="str">
        <f t="shared" si="64"/>
        <v/>
      </c>
      <c r="P197" s="50" t="str">
        <f t="shared" si="65"/>
        <v/>
      </c>
      <c r="Q197" s="50" t="str">
        <f t="shared" si="66"/>
        <v/>
      </c>
      <c r="R197" s="50" t="str">
        <f t="shared" si="67"/>
        <v/>
      </c>
      <c r="S197" s="50" t="e">
        <f t="shared" si="68"/>
        <v>#N/A</v>
      </c>
      <c r="T197" s="50" t="str">
        <f t="shared" si="69"/>
        <v/>
      </c>
      <c r="U197" s="50" t="str">
        <f t="shared" si="70"/>
        <v/>
      </c>
      <c r="V197" s="50" t="e">
        <f t="shared" si="71"/>
        <v>#N/A</v>
      </c>
      <c r="W197" s="50" t="e">
        <f t="shared" si="72"/>
        <v>#N/A</v>
      </c>
      <c r="X197" s="50" t="e">
        <f t="shared" si="73"/>
        <v>#N/A</v>
      </c>
      <c r="Y197" s="50" t="str">
        <f t="shared" si="74"/>
        <v/>
      </c>
      <c r="Z197" s="50" t="e">
        <f t="shared" si="75"/>
        <v>#N/A</v>
      </c>
      <c r="AA197" s="50" t="e">
        <f t="shared" si="76"/>
        <v>#VALUE!</v>
      </c>
      <c r="AB197" s="50" t="e">
        <f t="shared" si="77"/>
        <v>#N/A</v>
      </c>
      <c r="AC197" s="50" t="str">
        <f t="shared" si="78"/>
        <v/>
      </c>
      <c r="AD197" s="50" t="str">
        <f t="shared" si="79"/>
        <v/>
      </c>
      <c r="AE197" s="50" t="str">
        <f t="shared" si="80"/>
        <v/>
      </c>
      <c r="AF197" s="50" t="str">
        <f t="shared" si="81"/>
        <v/>
      </c>
      <c r="AG197" s="50" t="str">
        <f t="shared" si="82"/>
        <v/>
      </c>
      <c r="AH197" s="50" t="str">
        <f t="shared" si="83"/>
        <v/>
      </c>
      <c r="AI197" s="50" t="e">
        <f>IF('Grid template'!$B$62=FALSE,NA(),IF(OR(ISNUMBER(AC197)=FALSE,ISNUMBER(AD197)=FALSE),NA(),$AW$3*AC197+AD197))</f>
        <v>#N/A</v>
      </c>
      <c r="AJ197" s="50" t="e">
        <f>IF('Grid template'!$B$62=FALSE,NA(),IF(OR(ISNUMBER(AC197)=FALSE,ISNUMBER(AD197)=FALSE),NA(),$AW$2*AC197))</f>
        <v>#N/A</v>
      </c>
      <c r="AK197" s="50" t="e">
        <f>IF('Grid template'!$B$62=FALSE,NA(),IF(OR(ISNUMBER(AF197)=FALSE,ISNUMBER(AG197)=FALSE),NA(),$AW$3*AF197+AG197+1+'Grid template'!$B$17))</f>
        <v>#N/A</v>
      </c>
      <c r="AL197" s="50" t="e">
        <f>IF('Grid template'!$B$62=FALSE,NA(),IF(OR(ISNUMBER(AF197)=FALSE,ISNUMBER(AG197)=FALSE),NA(),$AW$2*AF197))</f>
        <v>#N/A</v>
      </c>
      <c r="AM197" s="50" t="e">
        <f>IF('Grid template'!$B$62=FALSE,NA(),(IF(OR(ISNUMBER(AJ197)=FALSE,ISNUMBER(AI197)=FALSE),NA(),AJ197-$AW$4*AI197)))</f>
        <v>#N/A</v>
      </c>
      <c r="AN197" s="50" t="e">
        <f>IF('Grid template'!$B$62=FALSE,NA(),(IF(OR(ISNUMBER(AK197)=FALSE,ISNUMBER(AL197)=FALSE),NA(),AL197+$AW$4*AK197)))</f>
        <v>#N/A</v>
      </c>
      <c r="AO197" s="50" t="e">
        <f>IF('Grid template'!$B$62=FALSE,NA(),IF(OR(ISNUMBER(AM197)=FALSE,ISNUMBER(AN197)=FALSE),NA(),(AN197-AM197)/(2*$AW$4)))</f>
        <v>#N/A</v>
      </c>
      <c r="AP197" s="50" t="e">
        <f>IF('Grid template'!$B$62=FALSE,NA(),IF(OR(ISNUMBER(AM197)=FALSE,ISNUMBER(AO197)=FALSE),NA(),AO197*$AW$4+AM197))</f>
        <v>#N/A</v>
      </c>
      <c r="AQ197" s="160"/>
      <c r="AR197" s="160"/>
      <c r="AS197" s="162"/>
      <c r="AT197" s="51"/>
    </row>
    <row r="198" spans="2:46" ht="13.95" customHeight="1" x14ac:dyDescent="0.3">
      <c r="B198" s="62"/>
      <c r="C198" s="37"/>
      <c r="D198" s="185"/>
      <c r="E198" s="185"/>
      <c r="F198" s="185"/>
      <c r="G198" s="185"/>
      <c r="H198" s="185"/>
      <c r="I198" s="185"/>
      <c r="J198" s="185"/>
      <c r="K198" s="185"/>
      <c r="L198" s="185"/>
      <c r="M198" s="168"/>
      <c r="N198" s="49"/>
      <c r="O198" s="50" t="str">
        <f t="shared" si="64"/>
        <v/>
      </c>
      <c r="P198" s="50" t="str">
        <f t="shared" si="65"/>
        <v/>
      </c>
      <c r="Q198" s="50" t="str">
        <f t="shared" si="66"/>
        <v/>
      </c>
      <c r="R198" s="50" t="str">
        <f t="shared" si="67"/>
        <v/>
      </c>
      <c r="S198" s="50" t="e">
        <f t="shared" si="68"/>
        <v>#N/A</v>
      </c>
      <c r="T198" s="50" t="str">
        <f t="shared" si="69"/>
        <v/>
      </c>
      <c r="U198" s="50" t="str">
        <f t="shared" si="70"/>
        <v/>
      </c>
      <c r="V198" s="50" t="e">
        <f t="shared" si="71"/>
        <v>#N/A</v>
      </c>
      <c r="W198" s="50" t="e">
        <f t="shared" si="72"/>
        <v>#N/A</v>
      </c>
      <c r="X198" s="50" t="e">
        <f t="shared" si="73"/>
        <v>#N/A</v>
      </c>
      <c r="Y198" s="50" t="str">
        <f t="shared" si="74"/>
        <v/>
      </c>
      <c r="Z198" s="50" t="e">
        <f t="shared" si="75"/>
        <v>#N/A</v>
      </c>
      <c r="AA198" s="50" t="e">
        <f t="shared" si="76"/>
        <v>#VALUE!</v>
      </c>
      <c r="AB198" s="50" t="e">
        <f t="shared" si="77"/>
        <v>#N/A</v>
      </c>
      <c r="AC198" s="50" t="str">
        <f t="shared" si="78"/>
        <v/>
      </c>
      <c r="AD198" s="50" t="str">
        <f t="shared" si="79"/>
        <v/>
      </c>
      <c r="AE198" s="50" t="str">
        <f t="shared" si="80"/>
        <v/>
      </c>
      <c r="AF198" s="50" t="str">
        <f t="shared" si="81"/>
        <v/>
      </c>
      <c r="AG198" s="50" t="str">
        <f t="shared" si="82"/>
        <v/>
      </c>
      <c r="AH198" s="50" t="str">
        <f t="shared" si="83"/>
        <v/>
      </c>
      <c r="AI198" s="50" t="e">
        <f>IF('Grid template'!$B$62=FALSE,NA(),IF(OR(ISNUMBER(AC198)=FALSE,ISNUMBER(AD198)=FALSE),NA(),$AW$3*AC198+AD198))</f>
        <v>#N/A</v>
      </c>
      <c r="AJ198" s="50" t="e">
        <f>IF('Grid template'!$B$62=FALSE,NA(),IF(OR(ISNUMBER(AC198)=FALSE,ISNUMBER(AD198)=FALSE),NA(),$AW$2*AC198))</f>
        <v>#N/A</v>
      </c>
      <c r="AK198" s="50" t="e">
        <f>IF('Grid template'!$B$62=FALSE,NA(),IF(OR(ISNUMBER(AF198)=FALSE,ISNUMBER(AG198)=FALSE),NA(),$AW$3*AF198+AG198+1+'Grid template'!$B$17))</f>
        <v>#N/A</v>
      </c>
      <c r="AL198" s="50" t="e">
        <f>IF('Grid template'!$B$62=FALSE,NA(),IF(OR(ISNUMBER(AF198)=FALSE,ISNUMBER(AG198)=FALSE),NA(),$AW$2*AF198))</f>
        <v>#N/A</v>
      </c>
      <c r="AM198" s="50" t="e">
        <f>IF('Grid template'!$B$62=FALSE,NA(),(IF(OR(ISNUMBER(AJ198)=FALSE,ISNUMBER(AI198)=FALSE),NA(),AJ198-$AW$4*AI198)))</f>
        <v>#N/A</v>
      </c>
      <c r="AN198" s="50" t="e">
        <f>IF('Grid template'!$B$62=FALSE,NA(),(IF(OR(ISNUMBER(AK198)=FALSE,ISNUMBER(AL198)=FALSE),NA(),AL198+$AW$4*AK198)))</f>
        <v>#N/A</v>
      </c>
      <c r="AO198" s="50" t="e">
        <f>IF('Grid template'!$B$62=FALSE,NA(),IF(OR(ISNUMBER(AM198)=FALSE,ISNUMBER(AN198)=FALSE),NA(),(AN198-AM198)/(2*$AW$4)))</f>
        <v>#N/A</v>
      </c>
      <c r="AP198" s="50" t="e">
        <f>IF('Grid template'!$B$62=FALSE,NA(),IF(OR(ISNUMBER(AM198)=FALSE,ISNUMBER(AO198)=FALSE),NA(),AO198*$AW$4+AM198))</f>
        <v>#N/A</v>
      </c>
      <c r="AQ198" s="160"/>
      <c r="AR198" s="160"/>
      <c r="AS198" s="162"/>
      <c r="AT198" s="51"/>
    </row>
    <row r="199" spans="2:46" ht="13.95" customHeight="1" x14ac:dyDescent="0.3">
      <c r="B199" s="62"/>
      <c r="C199" s="178"/>
      <c r="D199" s="185"/>
      <c r="E199" s="185"/>
      <c r="F199" s="185"/>
      <c r="G199" s="185"/>
      <c r="H199" s="185"/>
      <c r="I199" s="185"/>
      <c r="J199" s="185"/>
      <c r="K199" s="185"/>
      <c r="L199" s="185"/>
      <c r="M199" s="168"/>
      <c r="N199" s="49"/>
      <c r="O199" s="50" t="str">
        <f t="shared" si="64"/>
        <v/>
      </c>
      <c r="P199" s="50" t="str">
        <f t="shared" si="65"/>
        <v/>
      </c>
      <c r="Q199" s="50" t="str">
        <f t="shared" si="66"/>
        <v/>
      </c>
      <c r="R199" s="50" t="str">
        <f t="shared" si="67"/>
        <v/>
      </c>
      <c r="S199" s="50" t="e">
        <f t="shared" si="68"/>
        <v>#N/A</v>
      </c>
      <c r="T199" s="50" t="str">
        <f t="shared" si="69"/>
        <v/>
      </c>
      <c r="U199" s="50" t="str">
        <f t="shared" si="70"/>
        <v/>
      </c>
      <c r="V199" s="50" t="e">
        <f t="shared" si="71"/>
        <v>#N/A</v>
      </c>
      <c r="W199" s="50" t="e">
        <f t="shared" si="72"/>
        <v>#N/A</v>
      </c>
      <c r="X199" s="50" t="e">
        <f t="shared" si="73"/>
        <v>#N/A</v>
      </c>
      <c r="Y199" s="50" t="str">
        <f t="shared" si="74"/>
        <v/>
      </c>
      <c r="Z199" s="50" t="e">
        <f t="shared" si="75"/>
        <v>#N/A</v>
      </c>
      <c r="AA199" s="50" t="e">
        <f t="shared" si="76"/>
        <v>#VALUE!</v>
      </c>
      <c r="AB199" s="50" t="e">
        <f t="shared" si="77"/>
        <v>#N/A</v>
      </c>
      <c r="AC199" s="50" t="str">
        <f t="shared" si="78"/>
        <v/>
      </c>
      <c r="AD199" s="50" t="str">
        <f t="shared" si="79"/>
        <v/>
      </c>
      <c r="AE199" s="50" t="str">
        <f t="shared" si="80"/>
        <v/>
      </c>
      <c r="AF199" s="50" t="str">
        <f t="shared" si="81"/>
        <v/>
      </c>
      <c r="AG199" s="50" t="str">
        <f t="shared" si="82"/>
        <v/>
      </c>
      <c r="AH199" s="50" t="str">
        <f t="shared" si="83"/>
        <v/>
      </c>
      <c r="AI199" s="50" t="e">
        <f>IF('Grid template'!$B$62=FALSE,NA(),IF(OR(ISNUMBER(AC199)=FALSE,ISNUMBER(AD199)=FALSE),NA(),$AW$3*AC199+AD199))</f>
        <v>#N/A</v>
      </c>
      <c r="AJ199" s="50" t="e">
        <f>IF('Grid template'!$B$62=FALSE,NA(),IF(OR(ISNUMBER(AC199)=FALSE,ISNUMBER(AD199)=FALSE),NA(),$AW$2*AC199))</f>
        <v>#N/A</v>
      </c>
      <c r="AK199" s="50" t="e">
        <f>IF('Grid template'!$B$62=FALSE,NA(),IF(OR(ISNUMBER(AF199)=FALSE,ISNUMBER(AG199)=FALSE),NA(),$AW$3*AF199+AG199+1+'Grid template'!$B$17))</f>
        <v>#N/A</v>
      </c>
      <c r="AL199" s="50" t="e">
        <f>IF('Grid template'!$B$62=FALSE,NA(),IF(OR(ISNUMBER(AF199)=FALSE,ISNUMBER(AG199)=FALSE),NA(),$AW$2*AF199))</f>
        <v>#N/A</v>
      </c>
      <c r="AM199" s="50" t="e">
        <f>IF('Grid template'!$B$62=FALSE,NA(),(IF(OR(ISNUMBER(AJ199)=FALSE,ISNUMBER(AI199)=FALSE),NA(),AJ199-$AW$4*AI199)))</f>
        <v>#N/A</v>
      </c>
      <c r="AN199" s="50" t="e">
        <f>IF('Grid template'!$B$62=FALSE,NA(),(IF(OR(ISNUMBER(AK199)=FALSE,ISNUMBER(AL199)=FALSE),NA(),AL199+$AW$4*AK199)))</f>
        <v>#N/A</v>
      </c>
      <c r="AO199" s="50" t="e">
        <f>IF('Grid template'!$B$62=FALSE,NA(),IF(OR(ISNUMBER(AM199)=FALSE,ISNUMBER(AN199)=FALSE),NA(),(AN199-AM199)/(2*$AW$4)))</f>
        <v>#N/A</v>
      </c>
      <c r="AP199" s="50" t="e">
        <f>IF('Grid template'!$B$62=FALSE,NA(),IF(OR(ISNUMBER(AM199)=FALSE,ISNUMBER(AO199)=FALSE),NA(),AO199*$AW$4+AM199))</f>
        <v>#N/A</v>
      </c>
      <c r="AQ199" s="160"/>
      <c r="AR199" s="160"/>
      <c r="AS199" s="162"/>
      <c r="AT199" s="51"/>
    </row>
    <row r="200" spans="2:46" ht="13.95" customHeight="1" x14ac:dyDescent="0.3">
      <c r="B200" s="62"/>
      <c r="C200" s="178"/>
      <c r="D200" s="185"/>
      <c r="E200" s="185"/>
      <c r="F200" s="185"/>
      <c r="G200" s="185"/>
      <c r="H200" s="185"/>
      <c r="I200" s="185"/>
      <c r="J200" s="185"/>
      <c r="K200" s="185"/>
      <c r="L200" s="185"/>
      <c r="M200" s="168"/>
      <c r="N200" s="49"/>
      <c r="O200" s="50" t="str">
        <f t="shared" si="64"/>
        <v/>
      </c>
      <c r="P200" s="50" t="str">
        <f t="shared" si="65"/>
        <v/>
      </c>
      <c r="Q200" s="50" t="str">
        <f t="shared" si="66"/>
        <v/>
      </c>
      <c r="R200" s="50" t="str">
        <f t="shared" si="67"/>
        <v/>
      </c>
      <c r="S200" s="50" t="e">
        <f t="shared" si="68"/>
        <v>#N/A</v>
      </c>
      <c r="T200" s="50" t="str">
        <f t="shared" si="69"/>
        <v/>
      </c>
      <c r="U200" s="50" t="str">
        <f t="shared" si="70"/>
        <v/>
      </c>
      <c r="V200" s="50" t="e">
        <f t="shared" si="71"/>
        <v>#N/A</v>
      </c>
      <c r="W200" s="50" t="e">
        <f t="shared" si="72"/>
        <v>#N/A</v>
      </c>
      <c r="X200" s="50" t="e">
        <f t="shared" si="73"/>
        <v>#N/A</v>
      </c>
      <c r="Y200" s="50" t="str">
        <f t="shared" si="74"/>
        <v/>
      </c>
      <c r="Z200" s="50" t="e">
        <f t="shared" si="75"/>
        <v>#N/A</v>
      </c>
      <c r="AA200" s="50" t="e">
        <f t="shared" si="76"/>
        <v>#VALUE!</v>
      </c>
      <c r="AB200" s="50" t="e">
        <f t="shared" si="77"/>
        <v>#N/A</v>
      </c>
      <c r="AC200" s="50" t="str">
        <f t="shared" si="78"/>
        <v/>
      </c>
      <c r="AD200" s="50" t="str">
        <f t="shared" si="79"/>
        <v/>
      </c>
      <c r="AE200" s="50" t="str">
        <f t="shared" si="80"/>
        <v/>
      </c>
      <c r="AF200" s="50" t="str">
        <f t="shared" si="81"/>
        <v/>
      </c>
      <c r="AG200" s="50" t="str">
        <f t="shared" si="82"/>
        <v/>
      </c>
      <c r="AH200" s="50" t="str">
        <f t="shared" si="83"/>
        <v/>
      </c>
      <c r="AI200" s="50" t="e">
        <f>IF('Grid template'!$B$62=FALSE,NA(),IF(OR(ISNUMBER(AC200)=FALSE,ISNUMBER(AD200)=FALSE),NA(),$AW$3*AC200+AD200))</f>
        <v>#N/A</v>
      </c>
      <c r="AJ200" s="50" t="e">
        <f>IF('Grid template'!$B$62=FALSE,NA(),IF(OR(ISNUMBER(AC200)=FALSE,ISNUMBER(AD200)=FALSE),NA(),$AW$2*AC200))</f>
        <v>#N/A</v>
      </c>
      <c r="AK200" s="50" t="e">
        <f>IF('Grid template'!$B$62=FALSE,NA(),IF(OR(ISNUMBER(AF200)=FALSE,ISNUMBER(AG200)=FALSE),NA(),$AW$3*AF200+AG200+1+'Grid template'!$B$17))</f>
        <v>#N/A</v>
      </c>
      <c r="AL200" s="50" t="e">
        <f>IF('Grid template'!$B$62=FALSE,NA(),IF(OR(ISNUMBER(AF200)=FALSE,ISNUMBER(AG200)=FALSE),NA(),$AW$2*AF200))</f>
        <v>#N/A</v>
      </c>
      <c r="AM200" s="50" t="e">
        <f>IF('Grid template'!$B$62=FALSE,NA(),(IF(OR(ISNUMBER(AJ200)=FALSE,ISNUMBER(AI200)=FALSE),NA(),AJ200-$AW$4*AI200)))</f>
        <v>#N/A</v>
      </c>
      <c r="AN200" s="50" t="e">
        <f>IF('Grid template'!$B$62=FALSE,NA(),(IF(OR(ISNUMBER(AK200)=FALSE,ISNUMBER(AL200)=FALSE),NA(),AL200+$AW$4*AK200)))</f>
        <v>#N/A</v>
      </c>
      <c r="AO200" s="50" t="e">
        <f>IF('Grid template'!$B$62=FALSE,NA(),IF(OR(ISNUMBER(AM200)=FALSE,ISNUMBER(AN200)=FALSE),NA(),(AN200-AM200)/(2*$AW$4)))</f>
        <v>#N/A</v>
      </c>
      <c r="AP200" s="50" t="e">
        <f>IF('Grid template'!$B$62=FALSE,NA(),IF(OR(ISNUMBER(AM200)=FALSE,ISNUMBER(AO200)=FALSE),NA(),AO200*$AW$4+AM200))</f>
        <v>#N/A</v>
      </c>
      <c r="AQ200" s="160"/>
      <c r="AR200" s="160"/>
      <c r="AS200" s="162"/>
      <c r="AT200" s="51"/>
    </row>
    <row r="201" spans="2:46" ht="13.95" customHeight="1" x14ac:dyDescent="0.3">
      <c r="B201" s="62"/>
      <c r="C201" s="178"/>
      <c r="D201" s="185"/>
      <c r="E201" s="185"/>
      <c r="F201" s="185"/>
      <c r="G201" s="185"/>
      <c r="H201" s="185"/>
      <c r="I201" s="185"/>
      <c r="J201" s="185"/>
      <c r="K201" s="185"/>
      <c r="L201" s="185"/>
      <c r="M201" s="168"/>
      <c r="N201" s="49"/>
      <c r="O201" s="50" t="str">
        <f t="shared" si="64"/>
        <v/>
      </c>
      <c r="P201" s="50" t="str">
        <f t="shared" si="65"/>
        <v/>
      </c>
      <c r="Q201" s="50" t="str">
        <f t="shared" si="66"/>
        <v/>
      </c>
      <c r="R201" s="50" t="str">
        <f t="shared" si="67"/>
        <v/>
      </c>
      <c r="S201" s="50" t="e">
        <f t="shared" si="68"/>
        <v>#N/A</v>
      </c>
      <c r="T201" s="50" t="str">
        <f t="shared" si="69"/>
        <v/>
      </c>
      <c r="U201" s="50" t="str">
        <f t="shared" si="70"/>
        <v/>
      </c>
      <c r="V201" s="50" t="e">
        <f t="shared" si="71"/>
        <v>#N/A</v>
      </c>
      <c r="W201" s="50" t="e">
        <f t="shared" si="72"/>
        <v>#N/A</v>
      </c>
      <c r="X201" s="50" t="e">
        <f t="shared" si="73"/>
        <v>#N/A</v>
      </c>
      <c r="Y201" s="50" t="str">
        <f t="shared" si="74"/>
        <v/>
      </c>
      <c r="Z201" s="50" t="e">
        <f t="shared" si="75"/>
        <v>#N/A</v>
      </c>
      <c r="AA201" s="50" t="e">
        <f t="shared" si="76"/>
        <v>#VALUE!</v>
      </c>
      <c r="AB201" s="50" t="e">
        <f t="shared" si="77"/>
        <v>#N/A</v>
      </c>
      <c r="AC201" s="50" t="str">
        <f t="shared" si="78"/>
        <v/>
      </c>
      <c r="AD201" s="50" t="str">
        <f t="shared" si="79"/>
        <v/>
      </c>
      <c r="AE201" s="50" t="str">
        <f t="shared" si="80"/>
        <v/>
      </c>
      <c r="AF201" s="50" t="str">
        <f t="shared" si="81"/>
        <v/>
      </c>
      <c r="AG201" s="50" t="str">
        <f t="shared" si="82"/>
        <v/>
      </c>
      <c r="AH201" s="50" t="str">
        <f t="shared" si="83"/>
        <v/>
      </c>
      <c r="AI201" s="50" t="e">
        <f>IF('Grid template'!$B$62=FALSE,NA(),IF(OR(ISNUMBER(AC201)=FALSE,ISNUMBER(AD201)=FALSE),NA(),$AW$3*AC201+AD201))</f>
        <v>#N/A</v>
      </c>
      <c r="AJ201" s="50" t="e">
        <f>IF('Grid template'!$B$62=FALSE,NA(),IF(OR(ISNUMBER(AC201)=FALSE,ISNUMBER(AD201)=FALSE),NA(),$AW$2*AC201))</f>
        <v>#N/A</v>
      </c>
      <c r="AK201" s="50" t="e">
        <f>IF('Grid template'!$B$62=FALSE,NA(),IF(OR(ISNUMBER(AF201)=FALSE,ISNUMBER(AG201)=FALSE),NA(),$AW$3*AF201+AG201+1+'Grid template'!$B$17))</f>
        <v>#N/A</v>
      </c>
      <c r="AL201" s="50" t="e">
        <f>IF('Grid template'!$B$62=FALSE,NA(),IF(OR(ISNUMBER(AF201)=FALSE,ISNUMBER(AG201)=FALSE),NA(),$AW$2*AF201))</f>
        <v>#N/A</v>
      </c>
      <c r="AM201" s="50" t="e">
        <f>IF('Grid template'!$B$62=FALSE,NA(),(IF(OR(ISNUMBER(AJ201)=FALSE,ISNUMBER(AI201)=FALSE),NA(),AJ201-$AW$4*AI201)))</f>
        <v>#N/A</v>
      </c>
      <c r="AN201" s="50" t="e">
        <f>IF('Grid template'!$B$62=FALSE,NA(),(IF(OR(ISNUMBER(AK201)=FALSE,ISNUMBER(AL201)=FALSE),NA(),AL201+$AW$4*AK201)))</f>
        <v>#N/A</v>
      </c>
      <c r="AO201" s="50" t="e">
        <f>IF('Grid template'!$B$62=FALSE,NA(),IF(OR(ISNUMBER(AM201)=FALSE,ISNUMBER(AN201)=FALSE),NA(),(AN201-AM201)/(2*$AW$4)))</f>
        <v>#N/A</v>
      </c>
      <c r="AP201" s="50" t="e">
        <f>IF('Grid template'!$B$62=FALSE,NA(),IF(OR(ISNUMBER(AM201)=FALSE,ISNUMBER(AO201)=FALSE),NA(),AO201*$AW$4+AM201))</f>
        <v>#N/A</v>
      </c>
      <c r="AQ201" s="160"/>
      <c r="AR201" s="160"/>
      <c r="AS201" s="162"/>
      <c r="AT201" s="51"/>
    </row>
    <row r="202" spans="2:46" ht="13.95" customHeight="1" x14ac:dyDescent="0.3">
      <c r="B202" s="34" t="s">
        <v>34</v>
      </c>
      <c r="C202" s="34"/>
      <c r="D202" s="186"/>
      <c r="E202" s="186"/>
      <c r="F202" s="186"/>
      <c r="G202" s="186"/>
      <c r="H202" s="186"/>
      <c r="I202" s="186"/>
      <c r="J202" s="186"/>
      <c r="K202" s="186"/>
      <c r="L202" s="186"/>
      <c r="M202" s="168"/>
      <c r="N202" s="52"/>
      <c r="O202" s="53" t="str">
        <f t="shared" si="64"/>
        <v/>
      </c>
      <c r="P202" s="53" t="str">
        <f t="shared" si="65"/>
        <v/>
      </c>
      <c r="Q202" s="53" t="str">
        <f t="shared" si="66"/>
        <v/>
      </c>
      <c r="R202" s="53" t="str">
        <f t="shared" si="67"/>
        <v/>
      </c>
      <c r="S202" s="53" t="e">
        <f t="shared" si="68"/>
        <v>#N/A</v>
      </c>
      <c r="T202" s="53" t="str">
        <f t="shared" si="69"/>
        <v/>
      </c>
      <c r="U202" s="53" t="str">
        <f t="shared" si="70"/>
        <v/>
      </c>
      <c r="V202" s="53" t="e">
        <f t="shared" si="71"/>
        <v>#N/A</v>
      </c>
      <c r="W202" s="53" t="e">
        <f t="shared" si="72"/>
        <v>#N/A</v>
      </c>
      <c r="X202" s="53" t="e">
        <f t="shared" si="73"/>
        <v>#N/A</v>
      </c>
      <c r="Y202" s="53" t="str">
        <f t="shared" si="74"/>
        <v/>
      </c>
      <c r="Z202" s="53" t="e">
        <f t="shared" si="75"/>
        <v>#N/A</v>
      </c>
      <c r="AA202" s="53" t="e">
        <f t="shared" si="76"/>
        <v>#VALUE!</v>
      </c>
      <c r="AB202" s="53" t="e">
        <f t="shared" si="77"/>
        <v>#N/A</v>
      </c>
      <c r="AC202" s="53" t="str">
        <f t="shared" si="78"/>
        <v/>
      </c>
      <c r="AD202" s="53" t="str">
        <f t="shared" si="79"/>
        <v/>
      </c>
      <c r="AE202" s="53" t="str">
        <f t="shared" si="80"/>
        <v/>
      </c>
      <c r="AF202" s="53" t="str">
        <f t="shared" si="81"/>
        <v/>
      </c>
      <c r="AG202" s="53" t="str">
        <f t="shared" si="82"/>
        <v/>
      </c>
      <c r="AH202" s="53" t="str">
        <f t="shared" si="83"/>
        <v/>
      </c>
      <c r="AI202" s="53" t="e">
        <f>IF('Grid template'!$B$63=FALSE,NA(),IF(OR(ISNUMBER(AC202)=FALSE,ISNUMBER(AD202)=FALSE),NA(),$AW$3*AC202+AD202))</f>
        <v>#N/A</v>
      </c>
      <c r="AJ202" s="53" t="e">
        <f>IF('Grid template'!$B$63=FALSE,NA(),IF(OR(ISNUMBER(AC202)=FALSE,ISNUMBER(AD202)=FALSE),NA(),$AW$2*AC202))</f>
        <v>#N/A</v>
      </c>
      <c r="AK202" s="53" t="e">
        <f>IF('Grid template'!$B$63=FALSE,NA(),IF(OR(ISNUMBER(AF202)=FALSE,ISNUMBER(AG202)=FALSE),NA(),$AW$3*AF202+AG202+1+'Grid template'!$B$17))</f>
        <v>#N/A</v>
      </c>
      <c r="AL202" s="53" t="e">
        <f>IF('Grid template'!$B$63=FALSE,NA(),IF(OR(ISNUMBER(AF202)=FALSE,ISNUMBER(AG202)=FALSE),NA(),$AW$2*AF202))</f>
        <v>#N/A</v>
      </c>
      <c r="AM202" s="53" t="e">
        <f>IF('Grid template'!$B$63=FALSE,NA(),(IF(OR(ISNUMBER(AJ202)=FALSE,ISNUMBER(AI202)=FALSE),NA(),AJ202-$AW$4*AI202)))</f>
        <v>#N/A</v>
      </c>
      <c r="AN202" s="53" t="e">
        <f>IF('Grid template'!$B$63=FALSE,NA(),(IF(OR(ISNUMBER(AK202)=FALSE,ISNUMBER(AL202)=FALSE),NA(),AL202+$AW$4*AK202)))</f>
        <v>#N/A</v>
      </c>
      <c r="AO202" s="53" t="e">
        <f>IF('Grid template'!$B$63=FALSE,NA(),IF(OR(ISNUMBER(AM202)=FALSE,ISNUMBER(AN202)=FALSE),NA(),(AN202-AM202)/(2*$AW$4)))</f>
        <v>#N/A</v>
      </c>
      <c r="AP202" s="53" t="e">
        <f>IF('Grid template'!$B$63=FALSE,NA(),IF(OR(ISNUMBER(AM202)=FALSE,ISNUMBER(AO202)=FALSE),NA(),AO202*$AW$4+AM202))</f>
        <v>#N/A</v>
      </c>
      <c r="AQ202" s="160"/>
      <c r="AR202" s="160"/>
      <c r="AS202" s="162"/>
      <c r="AT202" s="54"/>
    </row>
    <row r="203" spans="2:46" ht="13.95" customHeight="1" x14ac:dyDescent="0.3">
      <c r="B203" s="62"/>
      <c r="C203" s="146"/>
      <c r="D203" s="216"/>
      <c r="E203" s="216"/>
      <c r="F203" s="216"/>
      <c r="G203" s="216"/>
      <c r="H203" s="217"/>
      <c r="I203" s="217"/>
      <c r="J203" s="216"/>
      <c r="K203" s="216"/>
      <c r="L203" s="216"/>
      <c r="M203" s="168"/>
      <c r="N203" s="52"/>
      <c r="O203" s="53" t="str">
        <f t="shared" si="64"/>
        <v/>
      </c>
      <c r="P203" s="53" t="str">
        <f t="shared" si="65"/>
        <v/>
      </c>
      <c r="Q203" s="53" t="str">
        <f t="shared" si="66"/>
        <v/>
      </c>
      <c r="R203" s="53" t="str">
        <f t="shared" si="67"/>
        <v/>
      </c>
      <c r="S203" s="53" t="e">
        <f t="shared" si="68"/>
        <v>#N/A</v>
      </c>
      <c r="T203" s="53" t="str">
        <f t="shared" si="69"/>
        <v/>
      </c>
      <c r="U203" s="53" t="str">
        <f t="shared" si="70"/>
        <v/>
      </c>
      <c r="V203" s="53" t="e">
        <f t="shared" si="71"/>
        <v>#N/A</v>
      </c>
      <c r="W203" s="53" t="e">
        <f t="shared" si="72"/>
        <v>#N/A</v>
      </c>
      <c r="X203" s="53" t="e">
        <f t="shared" si="73"/>
        <v>#N/A</v>
      </c>
      <c r="Y203" s="53" t="str">
        <f t="shared" si="74"/>
        <v/>
      </c>
      <c r="Z203" s="53" t="e">
        <f t="shared" si="75"/>
        <v>#N/A</v>
      </c>
      <c r="AA203" s="53" t="e">
        <f t="shared" si="76"/>
        <v>#VALUE!</v>
      </c>
      <c r="AB203" s="53" t="e">
        <f t="shared" si="77"/>
        <v>#N/A</v>
      </c>
      <c r="AC203" s="53" t="str">
        <f t="shared" si="78"/>
        <v/>
      </c>
      <c r="AD203" s="53" t="str">
        <f t="shared" si="79"/>
        <v/>
      </c>
      <c r="AE203" s="53" t="str">
        <f t="shared" si="80"/>
        <v/>
      </c>
      <c r="AF203" s="53" t="str">
        <f t="shared" si="81"/>
        <v/>
      </c>
      <c r="AG203" s="53" t="str">
        <f t="shared" si="82"/>
        <v/>
      </c>
      <c r="AH203" s="53" t="str">
        <f t="shared" si="83"/>
        <v/>
      </c>
      <c r="AI203" s="53" t="e">
        <f>IF('Grid template'!$B$63=FALSE,NA(),IF(OR(ISNUMBER(AC203)=FALSE,ISNUMBER(AD203)=FALSE),NA(),$AW$3*AC203+AD203))</f>
        <v>#N/A</v>
      </c>
      <c r="AJ203" s="53" t="e">
        <f>IF('Grid template'!$B$63=FALSE,NA(),IF(OR(ISNUMBER(AC203)=FALSE,ISNUMBER(AD203)=FALSE),NA(),$AW$2*AC203))</f>
        <v>#N/A</v>
      </c>
      <c r="AK203" s="53" t="e">
        <f>IF('Grid template'!$B$63=FALSE,NA(),IF(OR(ISNUMBER(AF203)=FALSE,ISNUMBER(AG203)=FALSE),NA(),$AW$3*AF203+AG203+1+'Grid template'!$B$17))</f>
        <v>#N/A</v>
      </c>
      <c r="AL203" s="53" t="e">
        <f>IF('Grid template'!$B$63=FALSE,NA(),IF(OR(ISNUMBER(AF203)=FALSE,ISNUMBER(AG203)=FALSE),NA(),$AW$2*AF203))</f>
        <v>#N/A</v>
      </c>
      <c r="AM203" s="53" t="e">
        <f>IF('Grid template'!$B$63=FALSE,NA(),(IF(OR(ISNUMBER(AJ203)=FALSE,ISNUMBER(AI203)=FALSE),NA(),AJ203-$AW$4*AI203)))</f>
        <v>#N/A</v>
      </c>
      <c r="AN203" s="53" t="e">
        <f>IF('Grid template'!$B$63=FALSE,NA(),(IF(OR(ISNUMBER(AK203)=FALSE,ISNUMBER(AL203)=FALSE),NA(),AL203+$AW$4*AK203)))</f>
        <v>#N/A</v>
      </c>
      <c r="AO203" s="53" t="e">
        <f>IF('Grid template'!$B$63=FALSE,NA(),IF(OR(ISNUMBER(AM203)=FALSE,ISNUMBER(AN203)=FALSE),NA(),(AN203-AM203)/(2*$AW$4)))</f>
        <v>#N/A</v>
      </c>
      <c r="AP203" s="53" t="e">
        <f>IF('Grid template'!$B$63=FALSE,NA(),IF(OR(ISNUMBER(AM203)=FALSE,ISNUMBER(AO203)=FALSE),NA(),AO203*$AW$4+AM203))</f>
        <v>#N/A</v>
      </c>
      <c r="AQ203" s="160"/>
      <c r="AR203" s="160"/>
      <c r="AS203" s="162"/>
      <c r="AT203" s="54"/>
    </row>
    <row r="204" spans="2:46" ht="13.95" customHeight="1" x14ac:dyDescent="0.3">
      <c r="B204" s="62"/>
      <c r="C204" s="146"/>
      <c r="D204" s="216"/>
      <c r="E204" s="216"/>
      <c r="F204" s="216"/>
      <c r="G204" s="216"/>
      <c r="H204" s="217"/>
      <c r="I204" s="217"/>
      <c r="J204" s="216"/>
      <c r="K204" s="216"/>
      <c r="L204" s="216"/>
      <c r="M204" s="168"/>
      <c r="N204" s="52"/>
      <c r="O204" s="53" t="str">
        <f t="shared" si="64"/>
        <v/>
      </c>
      <c r="P204" s="53" t="str">
        <f t="shared" si="65"/>
        <v/>
      </c>
      <c r="Q204" s="53" t="str">
        <f t="shared" si="66"/>
        <v/>
      </c>
      <c r="R204" s="53" t="str">
        <f t="shared" si="67"/>
        <v/>
      </c>
      <c r="S204" s="53" t="e">
        <f t="shared" si="68"/>
        <v>#N/A</v>
      </c>
      <c r="T204" s="53" t="str">
        <f t="shared" si="69"/>
        <v/>
      </c>
      <c r="U204" s="53" t="str">
        <f t="shared" si="70"/>
        <v/>
      </c>
      <c r="V204" s="53" t="e">
        <f t="shared" si="71"/>
        <v>#N/A</v>
      </c>
      <c r="W204" s="53" t="e">
        <f t="shared" si="72"/>
        <v>#N/A</v>
      </c>
      <c r="X204" s="53" t="e">
        <f t="shared" si="73"/>
        <v>#N/A</v>
      </c>
      <c r="Y204" s="53" t="str">
        <f t="shared" si="74"/>
        <v/>
      </c>
      <c r="Z204" s="53" t="e">
        <f t="shared" si="75"/>
        <v>#N/A</v>
      </c>
      <c r="AA204" s="53" t="e">
        <f t="shared" si="76"/>
        <v>#VALUE!</v>
      </c>
      <c r="AB204" s="53" t="e">
        <f t="shared" si="77"/>
        <v>#N/A</v>
      </c>
      <c r="AC204" s="53" t="str">
        <f t="shared" si="78"/>
        <v/>
      </c>
      <c r="AD204" s="53" t="str">
        <f t="shared" si="79"/>
        <v/>
      </c>
      <c r="AE204" s="53" t="str">
        <f t="shared" si="80"/>
        <v/>
      </c>
      <c r="AF204" s="53" t="str">
        <f t="shared" si="81"/>
        <v/>
      </c>
      <c r="AG204" s="53" t="str">
        <f t="shared" si="82"/>
        <v/>
      </c>
      <c r="AH204" s="53" t="str">
        <f t="shared" si="83"/>
        <v/>
      </c>
      <c r="AI204" s="53" t="e">
        <f>IF('Grid template'!$B$63=FALSE,NA(),IF(OR(ISNUMBER(AC204)=FALSE,ISNUMBER(AD204)=FALSE),NA(),$AW$3*AC204+AD204))</f>
        <v>#N/A</v>
      </c>
      <c r="AJ204" s="53" t="e">
        <f>IF('Grid template'!$B$63=FALSE,NA(),IF(OR(ISNUMBER(AC204)=FALSE,ISNUMBER(AD204)=FALSE),NA(),$AW$2*AC204))</f>
        <v>#N/A</v>
      </c>
      <c r="AK204" s="53" t="e">
        <f>IF('Grid template'!$B$63=FALSE,NA(),IF(OR(ISNUMBER(AF204)=FALSE,ISNUMBER(AG204)=FALSE),NA(),$AW$3*AF204+AG204+1+'Grid template'!$B$17))</f>
        <v>#N/A</v>
      </c>
      <c r="AL204" s="53" t="e">
        <f>IF('Grid template'!$B$63=FALSE,NA(),IF(OR(ISNUMBER(AF204)=FALSE,ISNUMBER(AG204)=FALSE),NA(),$AW$2*AF204))</f>
        <v>#N/A</v>
      </c>
      <c r="AM204" s="53" t="e">
        <f>IF('Grid template'!$B$63=FALSE,NA(),(IF(OR(ISNUMBER(AJ204)=FALSE,ISNUMBER(AI204)=FALSE),NA(),AJ204-$AW$4*AI204)))</f>
        <v>#N/A</v>
      </c>
      <c r="AN204" s="53" t="e">
        <f>IF('Grid template'!$B$63=FALSE,NA(),(IF(OR(ISNUMBER(AK204)=FALSE,ISNUMBER(AL204)=FALSE),NA(),AL204+$AW$4*AK204)))</f>
        <v>#N/A</v>
      </c>
      <c r="AO204" s="53" t="e">
        <f>IF('Grid template'!$B$63=FALSE,NA(),IF(OR(ISNUMBER(AM204)=FALSE,ISNUMBER(AN204)=FALSE),NA(),(AN204-AM204)/(2*$AW$4)))</f>
        <v>#N/A</v>
      </c>
      <c r="AP204" s="53" t="e">
        <f>IF('Grid template'!$B$63=FALSE,NA(),IF(OR(ISNUMBER(AM204)=FALSE,ISNUMBER(AO204)=FALSE),NA(),AO204*$AW$4+AM204))</f>
        <v>#N/A</v>
      </c>
      <c r="AQ204" s="160"/>
      <c r="AR204" s="160"/>
      <c r="AS204" s="162"/>
      <c r="AT204" s="54"/>
    </row>
    <row r="205" spans="2:46" ht="13.95" customHeight="1" x14ac:dyDescent="0.3">
      <c r="B205" s="62"/>
      <c r="C205" s="146"/>
      <c r="D205" s="216"/>
      <c r="E205" s="216"/>
      <c r="F205" s="216"/>
      <c r="G205" s="216"/>
      <c r="H205" s="217"/>
      <c r="I205" s="217"/>
      <c r="J205" s="216"/>
      <c r="K205" s="216"/>
      <c r="L205" s="216"/>
      <c r="M205" s="168"/>
      <c r="N205" s="52"/>
      <c r="O205" s="53" t="str">
        <f t="shared" si="64"/>
        <v/>
      </c>
      <c r="P205" s="53" t="str">
        <f t="shared" si="65"/>
        <v/>
      </c>
      <c r="Q205" s="53" t="str">
        <f t="shared" si="66"/>
        <v/>
      </c>
      <c r="R205" s="53" t="str">
        <f t="shared" si="67"/>
        <v/>
      </c>
      <c r="S205" s="53" t="e">
        <f t="shared" si="68"/>
        <v>#N/A</v>
      </c>
      <c r="T205" s="53" t="str">
        <f t="shared" si="69"/>
        <v/>
      </c>
      <c r="U205" s="53" t="str">
        <f t="shared" si="70"/>
        <v/>
      </c>
      <c r="V205" s="53" t="e">
        <f t="shared" si="71"/>
        <v>#N/A</v>
      </c>
      <c r="W205" s="53" t="e">
        <f t="shared" si="72"/>
        <v>#N/A</v>
      </c>
      <c r="X205" s="53" t="e">
        <f t="shared" si="73"/>
        <v>#N/A</v>
      </c>
      <c r="Y205" s="53" t="str">
        <f t="shared" si="74"/>
        <v/>
      </c>
      <c r="Z205" s="53" t="e">
        <f t="shared" si="75"/>
        <v>#N/A</v>
      </c>
      <c r="AA205" s="53" t="e">
        <f t="shared" si="76"/>
        <v>#VALUE!</v>
      </c>
      <c r="AB205" s="53" t="e">
        <f t="shared" si="77"/>
        <v>#N/A</v>
      </c>
      <c r="AC205" s="53" t="str">
        <f t="shared" si="78"/>
        <v/>
      </c>
      <c r="AD205" s="53" t="str">
        <f t="shared" si="79"/>
        <v/>
      </c>
      <c r="AE205" s="53" t="str">
        <f t="shared" si="80"/>
        <v/>
      </c>
      <c r="AF205" s="53" t="str">
        <f t="shared" si="81"/>
        <v/>
      </c>
      <c r="AG205" s="53" t="str">
        <f t="shared" si="82"/>
        <v/>
      </c>
      <c r="AH205" s="53" t="str">
        <f t="shared" si="83"/>
        <v/>
      </c>
      <c r="AI205" s="53" t="e">
        <f>IF('Grid template'!$B$63=FALSE,NA(),IF(OR(ISNUMBER(AC205)=FALSE,ISNUMBER(AD205)=FALSE),NA(),$AW$3*AC205+AD205))</f>
        <v>#N/A</v>
      </c>
      <c r="AJ205" s="53" t="e">
        <f>IF('Grid template'!$B$63=FALSE,NA(),IF(OR(ISNUMBER(AC205)=FALSE,ISNUMBER(AD205)=FALSE),NA(),$AW$2*AC205))</f>
        <v>#N/A</v>
      </c>
      <c r="AK205" s="53" t="e">
        <f>IF('Grid template'!$B$63=FALSE,NA(),IF(OR(ISNUMBER(AF205)=FALSE,ISNUMBER(AG205)=FALSE),NA(),$AW$3*AF205+AG205+1+'Grid template'!$B$17))</f>
        <v>#N/A</v>
      </c>
      <c r="AL205" s="53" t="e">
        <f>IF('Grid template'!$B$63=FALSE,NA(),IF(OR(ISNUMBER(AF205)=FALSE,ISNUMBER(AG205)=FALSE),NA(),$AW$2*AF205))</f>
        <v>#N/A</v>
      </c>
      <c r="AM205" s="53" t="e">
        <f>IF('Grid template'!$B$63=FALSE,NA(),(IF(OR(ISNUMBER(AJ205)=FALSE,ISNUMBER(AI205)=FALSE),NA(),AJ205-$AW$4*AI205)))</f>
        <v>#N/A</v>
      </c>
      <c r="AN205" s="53" t="e">
        <f>IF('Grid template'!$B$63=FALSE,NA(),(IF(OR(ISNUMBER(AK205)=FALSE,ISNUMBER(AL205)=FALSE),NA(),AL205+$AW$4*AK205)))</f>
        <v>#N/A</v>
      </c>
      <c r="AO205" s="53" t="e">
        <f>IF('Grid template'!$B$63=FALSE,NA(),IF(OR(ISNUMBER(AM205)=FALSE,ISNUMBER(AN205)=FALSE),NA(),(AN205-AM205)/(2*$AW$4)))</f>
        <v>#N/A</v>
      </c>
      <c r="AP205" s="53" t="e">
        <f>IF('Grid template'!$B$63=FALSE,NA(),IF(OR(ISNUMBER(AM205)=FALSE,ISNUMBER(AO205)=FALSE),NA(),AO205*$AW$4+AM205))</f>
        <v>#N/A</v>
      </c>
      <c r="AQ205" s="160"/>
      <c r="AR205" s="160"/>
      <c r="AS205" s="162"/>
      <c r="AT205" s="54"/>
    </row>
    <row r="206" spans="2:46" ht="13.95" customHeight="1" x14ac:dyDescent="0.3">
      <c r="B206" s="62"/>
      <c r="C206" s="146"/>
      <c r="D206" s="216"/>
      <c r="E206" s="216"/>
      <c r="F206" s="216"/>
      <c r="G206" s="216"/>
      <c r="H206" s="217"/>
      <c r="I206" s="217"/>
      <c r="J206" s="216"/>
      <c r="K206" s="216"/>
      <c r="L206" s="216"/>
      <c r="M206" s="168"/>
      <c r="N206" s="52"/>
      <c r="O206" s="53" t="str">
        <f t="shared" si="64"/>
        <v/>
      </c>
      <c r="P206" s="53" t="str">
        <f t="shared" si="65"/>
        <v/>
      </c>
      <c r="Q206" s="53" t="str">
        <f t="shared" si="66"/>
        <v/>
      </c>
      <c r="R206" s="53" t="str">
        <f t="shared" si="67"/>
        <v/>
      </c>
      <c r="S206" s="53" t="e">
        <f t="shared" si="68"/>
        <v>#N/A</v>
      </c>
      <c r="T206" s="53" t="str">
        <f t="shared" si="69"/>
        <v/>
      </c>
      <c r="U206" s="53" t="str">
        <f t="shared" si="70"/>
        <v/>
      </c>
      <c r="V206" s="53" t="e">
        <f t="shared" si="71"/>
        <v>#N/A</v>
      </c>
      <c r="W206" s="53" t="e">
        <f t="shared" si="72"/>
        <v>#N/A</v>
      </c>
      <c r="X206" s="53" t="e">
        <f t="shared" si="73"/>
        <v>#N/A</v>
      </c>
      <c r="Y206" s="53" t="str">
        <f t="shared" si="74"/>
        <v/>
      </c>
      <c r="Z206" s="53" t="e">
        <f t="shared" si="75"/>
        <v>#N/A</v>
      </c>
      <c r="AA206" s="53" t="e">
        <f t="shared" si="76"/>
        <v>#VALUE!</v>
      </c>
      <c r="AB206" s="53" t="e">
        <f t="shared" si="77"/>
        <v>#N/A</v>
      </c>
      <c r="AC206" s="53" t="str">
        <f t="shared" si="78"/>
        <v/>
      </c>
      <c r="AD206" s="53" t="str">
        <f t="shared" si="79"/>
        <v/>
      </c>
      <c r="AE206" s="53" t="str">
        <f t="shared" si="80"/>
        <v/>
      </c>
      <c r="AF206" s="53" t="str">
        <f t="shared" si="81"/>
        <v/>
      </c>
      <c r="AG206" s="53" t="str">
        <f t="shared" si="82"/>
        <v/>
      </c>
      <c r="AH206" s="53" t="str">
        <f t="shared" si="83"/>
        <v/>
      </c>
      <c r="AI206" s="53" t="e">
        <f>IF('Grid template'!$B$63=FALSE,NA(),IF(OR(ISNUMBER(AC206)=FALSE,ISNUMBER(AD206)=FALSE),NA(),$AW$3*AC206+AD206))</f>
        <v>#N/A</v>
      </c>
      <c r="AJ206" s="53" t="e">
        <f>IF('Grid template'!$B$63=FALSE,NA(),IF(OR(ISNUMBER(AC206)=FALSE,ISNUMBER(AD206)=FALSE),NA(),$AW$2*AC206))</f>
        <v>#N/A</v>
      </c>
      <c r="AK206" s="53" t="e">
        <f>IF('Grid template'!$B$63=FALSE,NA(),IF(OR(ISNUMBER(AF206)=FALSE,ISNUMBER(AG206)=FALSE),NA(),$AW$3*AF206+AG206+1+'Grid template'!$B$17))</f>
        <v>#N/A</v>
      </c>
      <c r="AL206" s="53" t="e">
        <f>IF('Grid template'!$B$63=FALSE,NA(),IF(OR(ISNUMBER(AF206)=FALSE,ISNUMBER(AG206)=FALSE),NA(),$AW$2*AF206))</f>
        <v>#N/A</v>
      </c>
      <c r="AM206" s="53" t="e">
        <f>IF('Grid template'!$B$63=FALSE,NA(),(IF(OR(ISNUMBER(AJ206)=FALSE,ISNUMBER(AI206)=FALSE),NA(),AJ206-$AW$4*AI206)))</f>
        <v>#N/A</v>
      </c>
      <c r="AN206" s="53" t="e">
        <f>IF('Grid template'!$B$63=FALSE,NA(),(IF(OR(ISNUMBER(AK206)=FALSE,ISNUMBER(AL206)=FALSE),NA(),AL206+$AW$4*AK206)))</f>
        <v>#N/A</v>
      </c>
      <c r="AO206" s="53" t="e">
        <f>IF('Grid template'!$B$63=FALSE,NA(),IF(OR(ISNUMBER(AM206)=FALSE,ISNUMBER(AN206)=FALSE),NA(),(AN206-AM206)/(2*$AW$4)))</f>
        <v>#N/A</v>
      </c>
      <c r="AP206" s="53" t="e">
        <f>IF('Grid template'!$B$63=FALSE,NA(),IF(OR(ISNUMBER(AM206)=FALSE,ISNUMBER(AO206)=FALSE),NA(),AO206*$AW$4+AM206))</f>
        <v>#N/A</v>
      </c>
      <c r="AQ206" s="160"/>
      <c r="AR206" s="160"/>
      <c r="AS206" s="162"/>
      <c r="AT206" s="54"/>
    </row>
    <row r="207" spans="2:46" ht="13.95" customHeight="1" x14ac:dyDescent="0.3">
      <c r="B207" s="62"/>
      <c r="C207" s="146"/>
      <c r="D207" s="216"/>
      <c r="E207" s="216"/>
      <c r="F207" s="216"/>
      <c r="G207" s="216"/>
      <c r="H207" s="217"/>
      <c r="I207" s="217"/>
      <c r="J207" s="216"/>
      <c r="K207" s="216"/>
      <c r="L207" s="216"/>
      <c r="M207" s="168"/>
      <c r="N207" s="52"/>
      <c r="O207" s="53" t="str">
        <f t="shared" si="64"/>
        <v/>
      </c>
      <c r="P207" s="53" t="str">
        <f t="shared" si="65"/>
        <v/>
      </c>
      <c r="Q207" s="53" t="str">
        <f t="shared" si="66"/>
        <v/>
      </c>
      <c r="R207" s="53" t="str">
        <f t="shared" si="67"/>
        <v/>
      </c>
      <c r="S207" s="53" t="e">
        <f t="shared" si="68"/>
        <v>#N/A</v>
      </c>
      <c r="T207" s="53" t="str">
        <f t="shared" si="69"/>
        <v/>
      </c>
      <c r="U207" s="53" t="str">
        <f t="shared" si="70"/>
        <v/>
      </c>
      <c r="V207" s="53" t="e">
        <f t="shared" si="71"/>
        <v>#N/A</v>
      </c>
      <c r="W207" s="53" t="e">
        <f t="shared" si="72"/>
        <v>#N/A</v>
      </c>
      <c r="X207" s="53" t="e">
        <f t="shared" si="73"/>
        <v>#N/A</v>
      </c>
      <c r="Y207" s="53" t="str">
        <f t="shared" si="74"/>
        <v/>
      </c>
      <c r="Z207" s="53" t="e">
        <f t="shared" si="75"/>
        <v>#N/A</v>
      </c>
      <c r="AA207" s="53" t="e">
        <f t="shared" si="76"/>
        <v>#VALUE!</v>
      </c>
      <c r="AB207" s="53" t="e">
        <f t="shared" si="77"/>
        <v>#N/A</v>
      </c>
      <c r="AC207" s="53" t="str">
        <f t="shared" si="78"/>
        <v/>
      </c>
      <c r="AD207" s="53" t="str">
        <f t="shared" si="79"/>
        <v/>
      </c>
      <c r="AE207" s="53" t="str">
        <f t="shared" si="80"/>
        <v/>
      </c>
      <c r="AF207" s="53" t="str">
        <f t="shared" si="81"/>
        <v/>
      </c>
      <c r="AG207" s="53" t="str">
        <f t="shared" si="82"/>
        <v/>
      </c>
      <c r="AH207" s="53" t="str">
        <f t="shared" si="83"/>
        <v/>
      </c>
      <c r="AI207" s="53" t="e">
        <f>IF('Grid template'!$B$63=FALSE,NA(),IF(OR(ISNUMBER(AC207)=FALSE,ISNUMBER(AD207)=FALSE),NA(),$AW$3*AC207+AD207))</f>
        <v>#N/A</v>
      </c>
      <c r="AJ207" s="53" t="e">
        <f>IF('Grid template'!$B$63=FALSE,NA(),IF(OR(ISNUMBER(AC207)=FALSE,ISNUMBER(AD207)=FALSE),NA(),$AW$2*AC207))</f>
        <v>#N/A</v>
      </c>
      <c r="AK207" s="53" t="e">
        <f>IF('Grid template'!$B$63=FALSE,NA(),IF(OR(ISNUMBER(AF207)=FALSE,ISNUMBER(AG207)=FALSE),NA(),$AW$3*AF207+AG207+1+'Grid template'!$B$17))</f>
        <v>#N/A</v>
      </c>
      <c r="AL207" s="53" t="e">
        <f>IF('Grid template'!$B$63=FALSE,NA(),IF(OR(ISNUMBER(AF207)=FALSE,ISNUMBER(AG207)=FALSE),NA(),$AW$2*AF207))</f>
        <v>#N/A</v>
      </c>
      <c r="AM207" s="53" t="e">
        <f>IF('Grid template'!$B$63=FALSE,NA(),(IF(OR(ISNUMBER(AJ207)=FALSE,ISNUMBER(AI207)=FALSE),NA(),AJ207-$AW$4*AI207)))</f>
        <v>#N/A</v>
      </c>
      <c r="AN207" s="53" t="e">
        <f>IF('Grid template'!$B$63=FALSE,NA(),(IF(OR(ISNUMBER(AK207)=FALSE,ISNUMBER(AL207)=FALSE),NA(),AL207+$AW$4*AK207)))</f>
        <v>#N/A</v>
      </c>
      <c r="AO207" s="53" t="e">
        <f>IF('Grid template'!$B$63=FALSE,NA(),IF(OR(ISNUMBER(AM207)=FALSE,ISNUMBER(AN207)=FALSE),NA(),(AN207-AM207)/(2*$AW$4)))</f>
        <v>#N/A</v>
      </c>
      <c r="AP207" s="53" t="e">
        <f>IF('Grid template'!$B$63=FALSE,NA(),IF(OR(ISNUMBER(AM207)=FALSE,ISNUMBER(AO207)=FALSE),NA(),AO207*$AW$4+AM207))</f>
        <v>#N/A</v>
      </c>
      <c r="AQ207" s="160"/>
      <c r="AR207" s="160"/>
      <c r="AS207" s="162"/>
      <c r="AT207" s="54"/>
    </row>
    <row r="208" spans="2:46" ht="13.95" customHeight="1" x14ac:dyDescent="0.3">
      <c r="B208" s="62"/>
      <c r="C208" s="146"/>
      <c r="D208" s="216"/>
      <c r="E208" s="216"/>
      <c r="F208" s="216"/>
      <c r="G208" s="216"/>
      <c r="H208" s="217"/>
      <c r="I208" s="217"/>
      <c r="J208" s="216"/>
      <c r="K208" s="216"/>
      <c r="L208" s="216"/>
      <c r="M208" s="168"/>
      <c r="N208" s="52"/>
      <c r="O208" s="53" t="str">
        <f t="shared" si="64"/>
        <v/>
      </c>
      <c r="P208" s="53" t="str">
        <f t="shared" si="65"/>
        <v/>
      </c>
      <c r="Q208" s="53" t="str">
        <f t="shared" si="66"/>
        <v/>
      </c>
      <c r="R208" s="53" t="str">
        <f t="shared" si="67"/>
        <v/>
      </c>
      <c r="S208" s="53" t="e">
        <f t="shared" si="68"/>
        <v>#N/A</v>
      </c>
      <c r="T208" s="53" t="str">
        <f t="shared" si="69"/>
        <v/>
      </c>
      <c r="U208" s="53" t="str">
        <f t="shared" si="70"/>
        <v/>
      </c>
      <c r="V208" s="53" t="e">
        <f t="shared" si="71"/>
        <v>#N/A</v>
      </c>
      <c r="W208" s="53" t="e">
        <f t="shared" si="72"/>
        <v>#N/A</v>
      </c>
      <c r="X208" s="53" t="e">
        <f t="shared" si="73"/>
        <v>#N/A</v>
      </c>
      <c r="Y208" s="53" t="str">
        <f t="shared" si="74"/>
        <v/>
      </c>
      <c r="Z208" s="53" t="e">
        <f t="shared" si="75"/>
        <v>#N/A</v>
      </c>
      <c r="AA208" s="53" t="e">
        <f t="shared" si="76"/>
        <v>#VALUE!</v>
      </c>
      <c r="AB208" s="53" t="e">
        <f t="shared" si="77"/>
        <v>#N/A</v>
      </c>
      <c r="AC208" s="53" t="str">
        <f t="shared" si="78"/>
        <v/>
      </c>
      <c r="AD208" s="53" t="str">
        <f t="shared" si="79"/>
        <v/>
      </c>
      <c r="AE208" s="53" t="str">
        <f t="shared" si="80"/>
        <v/>
      </c>
      <c r="AF208" s="53" t="str">
        <f t="shared" si="81"/>
        <v/>
      </c>
      <c r="AG208" s="53" t="str">
        <f t="shared" si="82"/>
        <v/>
      </c>
      <c r="AH208" s="53" t="str">
        <f t="shared" si="83"/>
        <v/>
      </c>
      <c r="AI208" s="53" t="e">
        <f>IF('Grid template'!$B$63=FALSE,NA(),IF(OR(ISNUMBER(AC208)=FALSE,ISNUMBER(AD208)=FALSE),NA(),$AW$3*AC208+AD208))</f>
        <v>#N/A</v>
      </c>
      <c r="AJ208" s="53" t="e">
        <f>IF('Grid template'!$B$63=FALSE,NA(),IF(OR(ISNUMBER(AC208)=FALSE,ISNUMBER(AD208)=FALSE),NA(),$AW$2*AC208))</f>
        <v>#N/A</v>
      </c>
      <c r="AK208" s="53" t="e">
        <f>IF('Grid template'!$B$63=FALSE,NA(),IF(OR(ISNUMBER(AF208)=FALSE,ISNUMBER(AG208)=FALSE),NA(),$AW$3*AF208+AG208+1+'Grid template'!$B$17))</f>
        <v>#N/A</v>
      </c>
      <c r="AL208" s="53" t="e">
        <f>IF('Grid template'!$B$63=FALSE,NA(),IF(OR(ISNUMBER(AF208)=FALSE,ISNUMBER(AG208)=FALSE),NA(),$AW$2*AF208))</f>
        <v>#N/A</v>
      </c>
      <c r="AM208" s="53" t="e">
        <f>IF('Grid template'!$B$63=FALSE,NA(),(IF(OR(ISNUMBER(AJ208)=FALSE,ISNUMBER(AI208)=FALSE),NA(),AJ208-$AW$4*AI208)))</f>
        <v>#N/A</v>
      </c>
      <c r="AN208" s="53" t="e">
        <f>IF('Grid template'!$B$63=FALSE,NA(),(IF(OR(ISNUMBER(AK208)=FALSE,ISNUMBER(AL208)=FALSE),NA(),AL208+$AW$4*AK208)))</f>
        <v>#N/A</v>
      </c>
      <c r="AO208" s="53" t="e">
        <f>IF('Grid template'!$B$63=FALSE,NA(),IF(OR(ISNUMBER(AM208)=FALSE,ISNUMBER(AN208)=FALSE),NA(),(AN208-AM208)/(2*$AW$4)))</f>
        <v>#N/A</v>
      </c>
      <c r="AP208" s="53" t="e">
        <f>IF('Grid template'!$B$63=FALSE,NA(),IF(OR(ISNUMBER(AM208)=FALSE,ISNUMBER(AO208)=FALSE),NA(),AO208*$AW$4+AM208))</f>
        <v>#N/A</v>
      </c>
      <c r="AQ208" s="160"/>
      <c r="AR208" s="160"/>
      <c r="AS208" s="162"/>
      <c r="AT208" s="54"/>
    </row>
    <row r="209" spans="2:46" ht="13.95" customHeight="1" x14ac:dyDescent="0.3">
      <c r="B209" s="62"/>
      <c r="C209" s="146"/>
      <c r="D209" s="216"/>
      <c r="E209" s="216"/>
      <c r="F209" s="216"/>
      <c r="G209" s="216"/>
      <c r="H209" s="217"/>
      <c r="I209" s="217"/>
      <c r="J209" s="216"/>
      <c r="K209" s="216"/>
      <c r="L209" s="216"/>
      <c r="M209" s="168"/>
      <c r="N209" s="52"/>
      <c r="O209" s="53" t="str">
        <f t="shared" si="64"/>
        <v/>
      </c>
      <c r="P209" s="53" t="str">
        <f t="shared" si="65"/>
        <v/>
      </c>
      <c r="Q209" s="53" t="str">
        <f t="shared" si="66"/>
        <v/>
      </c>
      <c r="R209" s="53" t="str">
        <f t="shared" si="67"/>
        <v/>
      </c>
      <c r="S209" s="53" t="e">
        <f t="shared" si="68"/>
        <v>#N/A</v>
      </c>
      <c r="T209" s="53" t="str">
        <f t="shared" si="69"/>
        <v/>
      </c>
      <c r="U209" s="53" t="str">
        <f t="shared" si="70"/>
        <v/>
      </c>
      <c r="V209" s="53" t="e">
        <f t="shared" si="71"/>
        <v>#N/A</v>
      </c>
      <c r="W209" s="53" t="e">
        <f t="shared" si="72"/>
        <v>#N/A</v>
      </c>
      <c r="X209" s="53" t="e">
        <f t="shared" si="73"/>
        <v>#N/A</v>
      </c>
      <c r="Y209" s="53" t="str">
        <f t="shared" si="74"/>
        <v/>
      </c>
      <c r="Z209" s="53" t="e">
        <f t="shared" si="75"/>
        <v>#N/A</v>
      </c>
      <c r="AA209" s="53" t="e">
        <f t="shared" si="76"/>
        <v>#VALUE!</v>
      </c>
      <c r="AB209" s="53" t="e">
        <f t="shared" si="77"/>
        <v>#N/A</v>
      </c>
      <c r="AC209" s="53" t="str">
        <f t="shared" si="78"/>
        <v/>
      </c>
      <c r="AD209" s="53" t="str">
        <f t="shared" si="79"/>
        <v/>
      </c>
      <c r="AE209" s="53" t="str">
        <f t="shared" si="80"/>
        <v/>
      </c>
      <c r="AF209" s="53" t="str">
        <f t="shared" si="81"/>
        <v/>
      </c>
      <c r="AG209" s="53" t="str">
        <f t="shared" si="82"/>
        <v/>
      </c>
      <c r="AH209" s="53" t="str">
        <f t="shared" si="83"/>
        <v/>
      </c>
      <c r="AI209" s="53" t="e">
        <f>IF('Grid template'!$B$63=FALSE,NA(),IF(OR(ISNUMBER(AC209)=FALSE,ISNUMBER(AD209)=FALSE),NA(),$AW$3*AC209+AD209))</f>
        <v>#N/A</v>
      </c>
      <c r="AJ209" s="53" t="e">
        <f>IF('Grid template'!$B$63=FALSE,NA(),IF(OR(ISNUMBER(AC209)=FALSE,ISNUMBER(AD209)=FALSE),NA(),$AW$2*AC209))</f>
        <v>#N/A</v>
      </c>
      <c r="AK209" s="53" t="e">
        <f>IF('Grid template'!$B$63=FALSE,NA(),IF(OR(ISNUMBER(AF209)=FALSE,ISNUMBER(AG209)=FALSE),NA(),$AW$3*AF209+AG209+1+'Grid template'!$B$17))</f>
        <v>#N/A</v>
      </c>
      <c r="AL209" s="53" t="e">
        <f>IF('Grid template'!$B$63=FALSE,NA(),IF(OR(ISNUMBER(AF209)=FALSE,ISNUMBER(AG209)=FALSE),NA(),$AW$2*AF209))</f>
        <v>#N/A</v>
      </c>
      <c r="AM209" s="53" t="e">
        <f>IF('Grid template'!$B$63=FALSE,NA(),(IF(OR(ISNUMBER(AJ209)=FALSE,ISNUMBER(AI209)=FALSE),NA(),AJ209-$AW$4*AI209)))</f>
        <v>#N/A</v>
      </c>
      <c r="AN209" s="53" t="e">
        <f>IF('Grid template'!$B$63=FALSE,NA(),(IF(OR(ISNUMBER(AK209)=FALSE,ISNUMBER(AL209)=FALSE),NA(),AL209+$AW$4*AK209)))</f>
        <v>#N/A</v>
      </c>
      <c r="AO209" s="53" t="e">
        <f>IF('Grid template'!$B$63=FALSE,NA(),IF(OR(ISNUMBER(AM209)=FALSE,ISNUMBER(AN209)=FALSE),NA(),(AN209-AM209)/(2*$AW$4)))</f>
        <v>#N/A</v>
      </c>
      <c r="AP209" s="53" t="e">
        <f>IF('Grid template'!$B$63=FALSE,NA(),IF(OR(ISNUMBER(AM209)=FALSE,ISNUMBER(AO209)=FALSE),NA(),AO209*$AW$4+AM209))</f>
        <v>#N/A</v>
      </c>
      <c r="AQ209" s="160"/>
      <c r="AR209" s="160"/>
      <c r="AS209" s="162"/>
      <c r="AT209" s="54"/>
    </row>
    <row r="210" spans="2:46" ht="13.95" customHeight="1" x14ac:dyDescent="0.3">
      <c r="B210" s="62"/>
      <c r="C210" s="146"/>
      <c r="D210" s="216"/>
      <c r="E210" s="216"/>
      <c r="F210" s="216"/>
      <c r="G210" s="216"/>
      <c r="H210" s="217"/>
      <c r="I210" s="217"/>
      <c r="J210" s="216"/>
      <c r="K210" s="216"/>
      <c r="L210" s="216"/>
      <c r="M210" s="168"/>
      <c r="N210" s="52"/>
      <c r="O210" s="53" t="str">
        <f t="shared" si="64"/>
        <v/>
      </c>
      <c r="P210" s="53" t="str">
        <f t="shared" si="65"/>
        <v/>
      </c>
      <c r="Q210" s="53" t="str">
        <f t="shared" si="66"/>
        <v/>
      </c>
      <c r="R210" s="53" t="str">
        <f t="shared" si="67"/>
        <v/>
      </c>
      <c r="S210" s="53" t="e">
        <f t="shared" si="68"/>
        <v>#N/A</v>
      </c>
      <c r="T210" s="53" t="str">
        <f t="shared" si="69"/>
        <v/>
      </c>
      <c r="U210" s="53" t="str">
        <f t="shared" si="70"/>
        <v/>
      </c>
      <c r="V210" s="53" t="e">
        <f t="shared" si="71"/>
        <v>#N/A</v>
      </c>
      <c r="W210" s="53" t="e">
        <f t="shared" si="72"/>
        <v>#N/A</v>
      </c>
      <c r="X210" s="53" t="e">
        <f t="shared" si="73"/>
        <v>#N/A</v>
      </c>
      <c r="Y210" s="53" t="str">
        <f t="shared" si="74"/>
        <v/>
      </c>
      <c r="Z210" s="53" t="e">
        <f t="shared" si="75"/>
        <v>#N/A</v>
      </c>
      <c r="AA210" s="53" t="e">
        <f t="shared" si="76"/>
        <v>#VALUE!</v>
      </c>
      <c r="AB210" s="53" t="e">
        <f t="shared" si="77"/>
        <v>#N/A</v>
      </c>
      <c r="AC210" s="53" t="str">
        <f t="shared" si="78"/>
        <v/>
      </c>
      <c r="AD210" s="53" t="str">
        <f t="shared" si="79"/>
        <v/>
      </c>
      <c r="AE210" s="53" t="str">
        <f t="shared" si="80"/>
        <v/>
      </c>
      <c r="AF210" s="53" t="str">
        <f t="shared" si="81"/>
        <v/>
      </c>
      <c r="AG210" s="53" t="str">
        <f t="shared" si="82"/>
        <v/>
      </c>
      <c r="AH210" s="53" t="str">
        <f t="shared" si="83"/>
        <v/>
      </c>
      <c r="AI210" s="53" t="e">
        <f>IF('Grid template'!$B$63=FALSE,NA(),IF(OR(ISNUMBER(AC210)=FALSE,ISNUMBER(AD210)=FALSE),NA(),$AW$3*AC210+AD210))</f>
        <v>#N/A</v>
      </c>
      <c r="AJ210" s="53" t="e">
        <f>IF('Grid template'!$B$63=FALSE,NA(),IF(OR(ISNUMBER(AC210)=FALSE,ISNUMBER(AD210)=FALSE),NA(),$AW$2*AC210))</f>
        <v>#N/A</v>
      </c>
      <c r="AK210" s="53" t="e">
        <f>IF('Grid template'!$B$63=FALSE,NA(),IF(OR(ISNUMBER(AF210)=FALSE,ISNUMBER(AG210)=FALSE),NA(),$AW$3*AF210+AG210+1+'Grid template'!$B$17))</f>
        <v>#N/A</v>
      </c>
      <c r="AL210" s="53" t="e">
        <f>IF('Grid template'!$B$63=FALSE,NA(),IF(OR(ISNUMBER(AF210)=FALSE,ISNUMBER(AG210)=FALSE),NA(),$AW$2*AF210))</f>
        <v>#N/A</v>
      </c>
      <c r="AM210" s="53" t="e">
        <f>IF('Grid template'!$B$63=FALSE,NA(),(IF(OR(ISNUMBER(AJ210)=FALSE,ISNUMBER(AI210)=FALSE),NA(),AJ210-$AW$4*AI210)))</f>
        <v>#N/A</v>
      </c>
      <c r="AN210" s="53" t="e">
        <f>IF('Grid template'!$B$63=FALSE,NA(),(IF(OR(ISNUMBER(AK210)=FALSE,ISNUMBER(AL210)=FALSE),NA(),AL210+$AW$4*AK210)))</f>
        <v>#N/A</v>
      </c>
      <c r="AO210" s="53" t="e">
        <f>IF('Grid template'!$B$63=FALSE,NA(),IF(OR(ISNUMBER(AM210)=FALSE,ISNUMBER(AN210)=FALSE),NA(),(AN210-AM210)/(2*$AW$4)))</f>
        <v>#N/A</v>
      </c>
      <c r="AP210" s="53" t="e">
        <f>IF('Grid template'!$B$63=FALSE,NA(),IF(OR(ISNUMBER(AM210)=FALSE,ISNUMBER(AO210)=FALSE),NA(),AO210*$AW$4+AM210))</f>
        <v>#N/A</v>
      </c>
      <c r="AQ210" s="160"/>
      <c r="AR210" s="160"/>
      <c r="AS210" s="162"/>
      <c r="AT210" s="54"/>
    </row>
    <row r="211" spans="2:46" ht="13.95" customHeight="1" x14ac:dyDescent="0.3">
      <c r="B211" s="62"/>
      <c r="C211" s="146"/>
      <c r="D211" s="216"/>
      <c r="E211" s="216"/>
      <c r="F211" s="216"/>
      <c r="G211" s="216"/>
      <c r="H211" s="217"/>
      <c r="I211" s="217"/>
      <c r="J211" s="216"/>
      <c r="K211" s="216"/>
      <c r="L211" s="216"/>
      <c r="M211" s="168"/>
      <c r="N211" s="52"/>
      <c r="O211" s="53" t="str">
        <f t="shared" si="64"/>
        <v/>
      </c>
      <c r="P211" s="53" t="str">
        <f t="shared" si="65"/>
        <v/>
      </c>
      <c r="Q211" s="53" t="str">
        <f t="shared" si="66"/>
        <v/>
      </c>
      <c r="R211" s="53" t="str">
        <f t="shared" si="67"/>
        <v/>
      </c>
      <c r="S211" s="53" t="e">
        <f t="shared" si="68"/>
        <v>#N/A</v>
      </c>
      <c r="T211" s="53" t="str">
        <f t="shared" si="69"/>
        <v/>
      </c>
      <c r="U211" s="53" t="str">
        <f t="shared" si="70"/>
        <v/>
      </c>
      <c r="V211" s="53" t="e">
        <f t="shared" si="71"/>
        <v>#N/A</v>
      </c>
      <c r="W211" s="53" t="e">
        <f t="shared" si="72"/>
        <v>#N/A</v>
      </c>
      <c r="X211" s="53" t="e">
        <f t="shared" si="73"/>
        <v>#N/A</v>
      </c>
      <c r="Y211" s="53" t="str">
        <f t="shared" si="74"/>
        <v/>
      </c>
      <c r="Z211" s="53" t="e">
        <f t="shared" si="75"/>
        <v>#N/A</v>
      </c>
      <c r="AA211" s="53" t="e">
        <f t="shared" si="76"/>
        <v>#VALUE!</v>
      </c>
      <c r="AB211" s="53" t="e">
        <f t="shared" si="77"/>
        <v>#N/A</v>
      </c>
      <c r="AC211" s="53" t="str">
        <f t="shared" si="78"/>
        <v/>
      </c>
      <c r="AD211" s="53" t="str">
        <f t="shared" si="79"/>
        <v/>
      </c>
      <c r="AE211" s="53" t="str">
        <f t="shared" si="80"/>
        <v/>
      </c>
      <c r="AF211" s="53" t="str">
        <f t="shared" si="81"/>
        <v/>
      </c>
      <c r="AG211" s="53" t="str">
        <f t="shared" si="82"/>
        <v/>
      </c>
      <c r="AH211" s="53" t="str">
        <f t="shared" si="83"/>
        <v/>
      </c>
      <c r="AI211" s="53" t="e">
        <f>IF('Grid template'!$B$63=FALSE,NA(),IF(OR(ISNUMBER(AC211)=FALSE,ISNUMBER(AD211)=FALSE),NA(),$AW$3*AC211+AD211))</f>
        <v>#N/A</v>
      </c>
      <c r="AJ211" s="53" t="e">
        <f>IF('Grid template'!$B$63=FALSE,NA(),IF(OR(ISNUMBER(AC211)=FALSE,ISNUMBER(AD211)=FALSE),NA(),$AW$2*AC211))</f>
        <v>#N/A</v>
      </c>
      <c r="AK211" s="53" t="e">
        <f>IF('Grid template'!$B$63=FALSE,NA(),IF(OR(ISNUMBER(AF211)=FALSE,ISNUMBER(AG211)=FALSE),NA(),$AW$3*AF211+AG211+1+'Grid template'!$B$17))</f>
        <v>#N/A</v>
      </c>
      <c r="AL211" s="53" t="e">
        <f>IF('Grid template'!$B$63=FALSE,NA(),IF(OR(ISNUMBER(AF211)=FALSE,ISNUMBER(AG211)=FALSE),NA(),$AW$2*AF211))</f>
        <v>#N/A</v>
      </c>
      <c r="AM211" s="53" t="e">
        <f>IF('Grid template'!$B$63=FALSE,NA(),(IF(OR(ISNUMBER(AJ211)=FALSE,ISNUMBER(AI211)=FALSE),NA(),AJ211-$AW$4*AI211)))</f>
        <v>#N/A</v>
      </c>
      <c r="AN211" s="53" t="e">
        <f>IF('Grid template'!$B$63=FALSE,NA(),(IF(OR(ISNUMBER(AK211)=FALSE,ISNUMBER(AL211)=FALSE),NA(),AL211+$AW$4*AK211)))</f>
        <v>#N/A</v>
      </c>
      <c r="AO211" s="53" t="e">
        <f>IF('Grid template'!$B$63=FALSE,NA(),IF(OR(ISNUMBER(AM211)=FALSE,ISNUMBER(AN211)=FALSE),NA(),(AN211-AM211)/(2*$AW$4)))</f>
        <v>#N/A</v>
      </c>
      <c r="AP211" s="53" t="e">
        <f>IF('Grid template'!$B$63=FALSE,NA(),IF(OR(ISNUMBER(AM211)=FALSE,ISNUMBER(AO211)=FALSE),NA(),AO211*$AW$4+AM211))</f>
        <v>#N/A</v>
      </c>
      <c r="AQ211" s="160"/>
      <c r="AR211" s="160"/>
      <c r="AS211" s="162"/>
      <c r="AT211" s="54"/>
    </row>
    <row r="212" spans="2:46" ht="13.95" customHeight="1" x14ac:dyDescent="0.3">
      <c r="B212" s="62"/>
      <c r="C212" s="146"/>
      <c r="D212" s="216"/>
      <c r="E212" s="216"/>
      <c r="F212" s="216"/>
      <c r="G212" s="216"/>
      <c r="H212" s="217"/>
      <c r="I212" s="217"/>
      <c r="J212" s="216"/>
      <c r="K212" s="216"/>
      <c r="L212" s="216"/>
      <c r="M212" s="168"/>
      <c r="N212" s="52"/>
      <c r="O212" s="53" t="str">
        <f t="shared" si="64"/>
        <v/>
      </c>
      <c r="P212" s="53" t="str">
        <f t="shared" si="65"/>
        <v/>
      </c>
      <c r="Q212" s="53" t="str">
        <f t="shared" si="66"/>
        <v/>
      </c>
      <c r="R212" s="53" t="str">
        <f t="shared" si="67"/>
        <v/>
      </c>
      <c r="S212" s="53" t="e">
        <f t="shared" si="68"/>
        <v>#N/A</v>
      </c>
      <c r="T212" s="53" t="str">
        <f t="shared" si="69"/>
        <v/>
      </c>
      <c r="U212" s="53" t="str">
        <f t="shared" si="70"/>
        <v/>
      </c>
      <c r="V212" s="53" t="e">
        <f t="shared" si="71"/>
        <v>#N/A</v>
      </c>
      <c r="W212" s="53" t="e">
        <f t="shared" si="72"/>
        <v>#N/A</v>
      </c>
      <c r="X212" s="53" t="e">
        <f t="shared" si="73"/>
        <v>#N/A</v>
      </c>
      <c r="Y212" s="53" t="str">
        <f t="shared" si="74"/>
        <v/>
      </c>
      <c r="Z212" s="53" t="e">
        <f t="shared" si="75"/>
        <v>#N/A</v>
      </c>
      <c r="AA212" s="53" t="e">
        <f t="shared" si="76"/>
        <v>#VALUE!</v>
      </c>
      <c r="AB212" s="53" t="e">
        <f t="shared" si="77"/>
        <v>#N/A</v>
      </c>
      <c r="AC212" s="53" t="str">
        <f t="shared" si="78"/>
        <v/>
      </c>
      <c r="AD212" s="53" t="str">
        <f t="shared" si="79"/>
        <v/>
      </c>
      <c r="AE212" s="53" t="str">
        <f t="shared" si="80"/>
        <v/>
      </c>
      <c r="AF212" s="53" t="str">
        <f t="shared" si="81"/>
        <v/>
      </c>
      <c r="AG212" s="53" t="str">
        <f t="shared" si="82"/>
        <v/>
      </c>
      <c r="AH212" s="53" t="str">
        <f t="shared" si="83"/>
        <v/>
      </c>
      <c r="AI212" s="53" t="e">
        <f>IF('Grid template'!$B$63=FALSE,NA(),IF(OR(ISNUMBER(AC212)=FALSE,ISNUMBER(AD212)=FALSE),NA(),$AW$3*AC212+AD212))</f>
        <v>#N/A</v>
      </c>
      <c r="AJ212" s="53" t="e">
        <f>IF('Grid template'!$B$63=FALSE,NA(),IF(OR(ISNUMBER(AC212)=FALSE,ISNUMBER(AD212)=FALSE),NA(),$AW$2*AC212))</f>
        <v>#N/A</v>
      </c>
      <c r="AK212" s="53" t="e">
        <f>IF('Grid template'!$B$63=FALSE,NA(),IF(OR(ISNUMBER(AF212)=FALSE,ISNUMBER(AG212)=FALSE),NA(),$AW$3*AF212+AG212+1+'Grid template'!$B$17))</f>
        <v>#N/A</v>
      </c>
      <c r="AL212" s="53" t="e">
        <f>IF('Grid template'!$B$63=FALSE,NA(),IF(OR(ISNUMBER(AF212)=FALSE,ISNUMBER(AG212)=FALSE),NA(),$AW$2*AF212))</f>
        <v>#N/A</v>
      </c>
      <c r="AM212" s="53" t="e">
        <f>IF('Grid template'!$B$63=FALSE,NA(),(IF(OR(ISNUMBER(AJ212)=FALSE,ISNUMBER(AI212)=FALSE),NA(),AJ212-$AW$4*AI212)))</f>
        <v>#N/A</v>
      </c>
      <c r="AN212" s="53" t="e">
        <f>IF('Grid template'!$B$63=FALSE,NA(),(IF(OR(ISNUMBER(AK212)=FALSE,ISNUMBER(AL212)=FALSE),NA(),AL212+$AW$4*AK212)))</f>
        <v>#N/A</v>
      </c>
      <c r="AO212" s="53" t="e">
        <f>IF('Grid template'!$B$63=FALSE,NA(),IF(OR(ISNUMBER(AM212)=FALSE,ISNUMBER(AN212)=FALSE),NA(),(AN212-AM212)/(2*$AW$4)))</f>
        <v>#N/A</v>
      </c>
      <c r="AP212" s="53" t="e">
        <f>IF('Grid template'!$B$63=FALSE,NA(),IF(OR(ISNUMBER(AM212)=FALSE,ISNUMBER(AO212)=FALSE),NA(),AO212*$AW$4+AM212))</f>
        <v>#N/A</v>
      </c>
      <c r="AQ212" s="160"/>
      <c r="AR212" s="160"/>
      <c r="AS212" s="162"/>
      <c r="AT212" s="54"/>
    </row>
    <row r="213" spans="2:46" ht="13.95" customHeight="1" x14ac:dyDescent="0.3">
      <c r="B213" s="62"/>
      <c r="C213" s="34"/>
      <c r="D213" s="186"/>
      <c r="E213" s="186"/>
      <c r="F213" s="186"/>
      <c r="G213" s="186"/>
      <c r="H213" s="186"/>
      <c r="I213" s="186"/>
      <c r="J213" s="186"/>
      <c r="K213" s="186"/>
      <c r="L213" s="186"/>
      <c r="M213" s="168"/>
      <c r="N213" s="52"/>
      <c r="O213" s="53" t="str">
        <f t="shared" si="64"/>
        <v/>
      </c>
      <c r="P213" s="53" t="str">
        <f t="shared" si="65"/>
        <v/>
      </c>
      <c r="Q213" s="53" t="str">
        <f t="shared" si="66"/>
        <v/>
      </c>
      <c r="R213" s="53" t="str">
        <f t="shared" si="67"/>
        <v/>
      </c>
      <c r="S213" s="53" t="e">
        <f t="shared" si="68"/>
        <v>#N/A</v>
      </c>
      <c r="T213" s="53" t="str">
        <f t="shared" si="69"/>
        <v/>
      </c>
      <c r="U213" s="53" t="str">
        <f t="shared" si="70"/>
        <v/>
      </c>
      <c r="V213" s="53" t="e">
        <f t="shared" si="71"/>
        <v>#N/A</v>
      </c>
      <c r="W213" s="53" t="e">
        <f t="shared" si="72"/>
        <v>#N/A</v>
      </c>
      <c r="X213" s="53" t="e">
        <f t="shared" si="73"/>
        <v>#N/A</v>
      </c>
      <c r="Y213" s="53" t="str">
        <f t="shared" si="74"/>
        <v/>
      </c>
      <c r="Z213" s="53" t="e">
        <f t="shared" si="75"/>
        <v>#N/A</v>
      </c>
      <c r="AA213" s="53" t="e">
        <f t="shared" si="76"/>
        <v>#VALUE!</v>
      </c>
      <c r="AB213" s="53" t="e">
        <f t="shared" si="77"/>
        <v>#N/A</v>
      </c>
      <c r="AC213" s="53" t="str">
        <f t="shared" si="78"/>
        <v/>
      </c>
      <c r="AD213" s="53" t="str">
        <f t="shared" si="79"/>
        <v/>
      </c>
      <c r="AE213" s="53" t="str">
        <f t="shared" si="80"/>
        <v/>
      </c>
      <c r="AF213" s="53" t="str">
        <f t="shared" si="81"/>
        <v/>
      </c>
      <c r="AG213" s="53" t="str">
        <f t="shared" si="82"/>
        <v/>
      </c>
      <c r="AH213" s="53" t="str">
        <f t="shared" si="83"/>
        <v/>
      </c>
      <c r="AI213" s="53" t="e">
        <f>IF('Grid template'!$B$63=FALSE,NA(),IF(OR(ISNUMBER(AC213)=FALSE,ISNUMBER(AD213)=FALSE),NA(),$AW$3*AC213+AD213))</f>
        <v>#N/A</v>
      </c>
      <c r="AJ213" s="53" t="e">
        <f>IF('Grid template'!$B$63=FALSE,NA(),IF(OR(ISNUMBER(AC213)=FALSE,ISNUMBER(AD213)=FALSE),NA(),$AW$2*AC213))</f>
        <v>#N/A</v>
      </c>
      <c r="AK213" s="53" t="e">
        <f>IF('Grid template'!$B$63=FALSE,NA(),IF(OR(ISNUMBER(AF213)=FALSE,ISNUMBER(AG213)=FALSE),NA(),$AW$3*AF213+AG213+1+'Grid template'!$B$17))</f>
        <v>#N/A</v>
      </c>
      <c r="AL213" s="53" t="e">
        <f>IF('Grid template'!$B$63=FALSE,NA(),IF(OR(ISNUMBER(AF213)=FALSE,ISNUMBER(AG213)=FALSE),NA(),$AW$2*AF213))</f>
        <v>#N/A</v>
      </c>
      <c r="AM213" s="53" t="e">
        <f>IF('Grid template'!$B$63=FALSE,NA(),(IF(OR(ISNUMBER(AJ213)=FALSE,ISNUMBER(AI213)=FALSE),NA(),AJ213-$AW$4*AI213)))</f>
        <v>#N/A</v>
      </c>
      <c r="AN213" s="53" t="e">
        <f>IF('Grid template'!$B$63=FALSE,NA(),(IF(OR(ISNUMBER(AK213)=FALSE,ISNUMBER(AL213)=FALSE),NA(),AL213+$AW$4*AK213)))</f>
        <v>#N/A</v>
      </c>
      <c r="AO213" s="53" t="e">
        <f>IF('Grid template'!$B$63=FALSE,NA(),IF(OR(ISNUMBER(AM213)=FALSE,ISNUMBER(AN213)=FALSE),NA(),(AN213-AM213)/(2*$AW$4)))</f>
        <v>#N/A</v>
      </c>
      <c r="AP213" s="53" t="e">
        <f>IF('Grid template'!$B$63=FALSE,NA(),IF(OR(ISNUMBER(AM213)=FALSE,ISNUMBER(AO213)=FALSE),NA(),AO213*$AW$4+AM213))</f>
        <v>#N/A</v>
      </c>
      <c r="AQ213" s="160"/>
      <c r="AR213" s="160"/>
      <c r="AS213" s="162"/>
      <c r="AT213" s="54"/>
    </row>
    <row r="214" spans="2:46" ht="13.95" customHeight="1" x14ac:dyDescent="0.3">
      <c r="B214" s="62"/>
      <c r="C214" s="34"/>
      <c r="D214" s="186"/>
      <c r="E214" s="186"/>
      <c r="F214" s="186"/>
      <c r="G214" s="186"/>
      <c r="H214" s="186"/>
      <c r="I214" s="186"/>
      <c r="J214" s="186"/>
      <c r="K214" s="186"/>
      <c r="L214" s="186"/>
      <c r="M214" s="168"/>
      <c r="N214" s="52"/>
      <c r="O214" s="53" t="str">
        <f t="shared" si="64"/>
        <v/>
      </c>
      <c r="P214" s="53" t="str">
        <f t="shared" si="65"/>
        <v/>
      </c>
      <c r="Q214" s="53" t="str">
        <f t="shared" si="66"/>
        <v/>
      </c>
      <c r="R214" s="53" t="str">
        <f t="shared" si="67"/>
        <v/>
      </c>
      <c r="S214" s="53" t="e">
        <f t="shared" si="68"/>
        <v>#N/A</v>
      </c>
      <c r="T214" s="53" t="str">
        <f t="shared" si="69"/>
        <v/>
      </c>
      <c r="U214" s="53" t="str">
        <f t="shared" si="70"/>
        <v/>
      </c>
      <c r="V214" s="53" t="e">
        <f t="shared" si="71"/>
        <v>#N/A</v>
      </c>
      <c r="W214" s="53" t="e">
        <f t="shared" si="72"/>
        <v>#N/A</v>
      </c>
      <c r="X214" s="53" t="e">
        <f t="shared" si="73"/>
        <v>#N/A</v>
      </c>
      <c r="Y214" s="53" t="str">
        <f t="shared" si="74"/>
        <v/>
      </c>
      <c r="Z214" s="53" t="e">
        <f t="shared" si="75"/>
        <v>#N/A</v>
      </c>
      <c r="AA214" s="53" t="e">
        <f t="shared" si="76"/>
        <v>#VALUE!</v>
      </c>
      <c r="AB214" s="53" t="e">
        <f t="shared" si="77"/>
        <v>#N/A</v>
      </c>
      <c r="AC214" s="53" t="str">
        <f t="shared" si="78"/>
        <v/>
      </c>
      <c r="AD214" s="53" t="str">
        <f t="shared" si="79"/>
        <v/>
      </c>
      <c r="AE214" s="53" t="str">
        <f t="shared" si="80"/>
        <v/>
      </c>
      <c r="AF214" s="53" t="str">
        <f t="shared" si="81"/>
        <v/>
      </c>
      <c r="AG214" s="53" t="str">
        <f t="shared" si="82"/>
        <v/>
      </c>
      <c r="AH214" s="53" t="str">
        <f t="shared" si="83"/>
        <v/>
      </c>
      <c r="AI214" s="53" t="e">
        <f>IF('Grid template'!$B$63=FALSE,NA(),IF(OR(ISNUMBER(AC214)=FALSE,ISNUMBER(AD214)=FALSE),NA(),$AW$3*AC214+AD214))</f>
        <v>#N/A</v>
      </c>
      <c r="AJ214" s="53" t="e">
        <f>IF('Grid template'!$B$63=FALSE,NA(),IF(OR(ISNUMBER(AC214)=FALSE,ISNUMBER(AD214)=FALSE),NA(),$AW$2*AC214))</f>
        <v>#N/A</v>
      </c>
      <c r="AK214" s="53" t="e">
        <f>IF('Grid template'!$B$63=FALSE,NA(),IF(OR(ISNUMBER(AF214)=FALSE,ISNUMBER(AG214)=FALSE),NA(),$AW$3*AF214+AG214+1+'Grid template'!$B$17))</f>
        <v>#N/A</v>
      </c>
      <c r="AL214" s="53" t="e">
        <f>IF('Grid template'!$B$63=FALSE,NA(),IF(OR(ISNUMBER(AF214)=FALSE,ISNUMBER(AG214)=FALSE),NA(),$AW$2*AF214))</f>
        <v>#N/A</v>
      </c>
      <c r="AM214" s="53" t="e">
        <f>IF('Grid template'!$B$63=FALSE,NA(),(IF(OR(ISNUMBER(AJ214)=FALSE,ISNUMBER(AI214)=FALSE),NA(),AJ214-$AW$4*AI214)))</f>
        <v>#N/A</v>
      </c>
      <c r="AN214" s="53" t="e">
        <f>IF('Grid template'!$B$63=FALSE,NA(),(IF(OR(ISNUMBER(AK214)=FALSE,ISNUMBER(AL214)=FALSE),NA(),AL214+$AW$4*AK214)))</f>
        <v>#N/A</v>
      </c>
      <c r="AO214" s="53" t="e">
        <f>IF('Grid template'!$B$63=FALSE,NA(),IF(OR(ISNUMBER(AM214)=FALSE,ISNUMBER(AN214)=FALSE),NA(),(AN214-AM214)/(2*$AW$4)))</f>
        <v>#N/A</v>
      </c>
      <c r="AP214" s="53" t="e">
        <f>IF('Grid template'!$B$63=FALSE,NA(),IF(OR(ISNUMBER(AM214)=FALSE,ISNUMBER(AO214)=FALSE),NA(),AO214*$AW$4+AM214))</f>
        <v>#N/A</v>
      </c>
      <c r="AQ214" s="160"/>
      <c r="AR214" s="160"/>
      <c r="AS214" s="162"/>
      <c r="AT214" s="54"/>
    </row>
    <row r="215" spans="2:46" ht="13.95" customHeight="1" x14ac:dyDescent="0.3">
      <c r="B215" s="62"/>
      <c r="C215" s="34"/>
      <c r="D215" s="186"/>
      <c r="E215" s="186"/>
      <c r="F215" s="186"/>
      <c r="G215" s="186"/>
      <c r="H215" s="186"/>
      <c r="I215" s="186"/>
      <c r="J215" s="186"/>
      <c r="K215" s="186"/>
      <c r="L215" s="186"/>
      <c r="M215" s="168"/>
      <c r="N215" s="52"/>
      <c r="O215" s="53" t="str">
        <f t="shared" si="64"/>
        <v/>
      </c>
      <c r="P215" s="53" t="str">
        <f t="shared" si="65"/>
        <v/>
      </c>
      <c r="Q215" s="53" t="str">
        <f t="shared" si="66"/>
        <v/>
      </c>
      <c r="R215" s="53" t="str">
        <f t="shared" si="67"/>
        <v/>
      </c>
      <c r="S215" s="53" t="e">
        <f t="shared" si="68"/>
        <v>#N/A</v>
      </c>
      <c r="T215" s="53" t="str">
        <f t="shared" si="69"/>
        <v/>
      </c>
      <c r="U215" s="53" t="str">
        <f t="shared" si="70"/>
        <v/>
      </c>
      <c r="V215" s="53" t="e">
        <f t="shared" si="71"/>
        <v>#N/A</v>
      </c>
      <c r="W215" s="53" t="e">
        <f t="shared" si="72"/>
        <v>#N/A</v>
      </c>
      <c r="X215" s="53" t="e">
        <f t="shared" si="73"/>
        <v>#N/A</v>
      </c>
      <c r="Y215" s="53" t="str">
        <f t="shared" si="74"/>
        <v/>
      </c>
      <c r="Z215" s="53" t="e">
        <f t="shared" si="75"/>
        <v>#N/A</v>
      </c>
      <c r="AA215" s="53" t="e">
        <f t="shared" si="76"/>
        <v>#VALUE!</v>
      </c>
      <c r="AB215" s="53" t="e">
        <f t="shared" si="77"/>
        <v>#N/A</v>
      </c>
      <c r="AC215" s="53" t="str">
        <f t="shared" si="78"/>
        <v/>
      </c>
      <c r="AD215" s="53" t="str">
        <f t="shared" si="79"/>
        <v/>
      </c>
      <c r="AE215" s="53" t="str">
        <f t="shared" si="80"/>
        <v/>
      </c>
      <c r="AF215" s="53" t="str">
        <f t="shared" si="81"/>
        <v/>
      </c>
      <c r="AG215" s="53" t="str">
        <f t="shared" si="82"/>
        <v/>
      </c>
      <c r="AH215" s="53" t="str">
        <f t="shared" si="83"/>
        <v/>
      </c>
      <c r="AI215" s="53" t="e">
        <f>IF('Grid template'!$B$63=FALSE,NA(),IF(OR(ISNUMBER(AC215)=FALSE,ISNUMBER(AD215)=FALSE),NA(),$AW$3*AC215+AD215))</f>
        <v>#N/A</v>
      </c>
      <c r="AJ215" s="53" t="e">
        <f>IF('Grid template'!$B$63=FALSE,NA(),IF(OR(ISNUMBER(AC215)=FALSE,ISNUMBER(AD215)=FALSE),NA(),$AW$2*AC215))</f>
        <v>#N/A</v>
      </c>
      <c r="AK215" s="53" t="e">
        <f>IF('Grid template'!$B$63=FALSE,NA(),IF(OR(ISNUMBER(AF215)=FALSE,ISNUMBER(AG215)=FALSE),NA(),$AW$3*AF215+AG215+1+'Grid template'!$B$17))</f>
        <v>#N/A</v>
      </c>
      <c r="AL215" s="53" t="e">
        <f>IF('Grid template'!$B$63=FALSE,NA(),IF(OR(ISNUMBER(AF215)=FALSE,ISNUMBER(AG215)=FALSE),NA(),$AW$2*AF215))</f>
        <v>#N/A</v>
      </c>
      <c r="AM215" s="53" t="e">
        <f>IF('Grid template'!$B$63=FALSE,NA(),(IF(OR(ISNUMBER(AJ215)=FALSE,ISNUMBER(AI215)=FALSE),NA(),AJ215-$AW$4*AI215)))</f>
        <v>#N/A</v>
      </c>
      <c r="AN215" s="53" t="e">
        <f>IF('Grid template'!$B$63=FALSE,NA(),(IF(OR(ISNUMBER(AK215)=FALSE,ISNUMBER(AL215)=FALSE),NA(),AL215+$AW$4*AK215)))</f>
        <v>#N/A</v>
      </c>
      <c r="AO215" s="53" t="e">
        <f>IF('Grid template'!$B$63=FALSE,NA(),IF(OR(ISNUMBER(AM215)=FALSE,ISNUMBER(AN215)=FALSE),NA(),(AN215-AM215)/(2*$AW$4)))</f>
        <v>#N/A</v>
      </c>
      <c r="AP215" s="53" t="e">
        <f>IF('Grid template'!$B$63=FALSE,NA(),IF(OR(ISNUMBER(AM215)=FALSE,ISNUMBER(AO215)=FALSE),NA(),AO215*$AW$4+AM215))</f>
        <v>#N/A</v>
      </c>
      <c r="AQ215" s="160"/>
      <c r="AR215" s="160"/>
      <c r="AS215" s="162"/>
      <c r="AT215" s="54"/>
    </row>
    <row r="216" spans="2:46" ht="13.95" customHeight="1" x14ac:dyDescent="0.3">
      <c r="B216" s="62"/>
      <c r="C216" s="34"/>
      <c r="D216" s="186"/>
      <c r="E216" s="186"/>
      <c r="F216" s="186"/>
      <c r="G216" s="186"/>
      <c r="H216" s="186"/>
      <c r="I216" s="186"/>
      <c r="J216" s="186"/>
      <c r="K216" s="186"/>
      <c r="L216" s="186"/>
      <c r="M216" s="168"/>
      <c r="N216" s="52"/>
      <c r="O216" s="53" t="str">
        <f t="shared" si="64"/>
        <v/>
      </c>
      <c r="P216" s="53" t="str">
        <f t="shared" si="65"/>
        <v/>
      </c>
      <c r="Q216" s="53" t="str">
        <f t="shared" si="66"/>
        <v/>
      </c>
      <c r="R216" s="53" t="str">
        <f t="shared" si="67"/>
        <v/>
      </c>
      <c r="S216" s="53" t="e">
        <f t="shared" si="68"/>
        <v>#N/A</v>
      </c>
      <c r="T216" s="53" t="str">
        <f t="shared" si="69"/>
        <v/>
      </c>
      <c r="U216" s="53" t="str">
        <f t="shared" si="70"/>
        <v/>
      </c>
      <c r="V216" s="53" t="e">
        <f t="shared" si="71"/>
        <v>#N/A</v>
      </c>
      <c r="W216" s="53" t="e">
        <f t="shared" si="72"/>
        <v>#N/A</v>
      </c>
      <c r="X216" s="53" t="e">
        <f t="shared" si="73"/>
        <v>#N/A</v>
      </c>
      <c r="Y216" s="53" t="str">
        <f t="shared" si="74"/>
        <v/>
      </c>
      <c r="Z216" s="53" t="e">
        <f t="shared" si="75"/>
        <v>#N/A</v>
      </c>
      <c r="AA216" s="53" t="e">
        <f t="shared" si="76"/>
        <v>#VALUE!</v>
      </c>
      <c r="AB216" s="53" t="e">
        <f t="shared" si="77"/>
        <v>#N/A</v>
      </c>
      <c r="AC216" s="53" t="str">
        <f t="shared" si="78"/>
        <v/>
      </c>
      <c r="AD216" s="53" t="str">
        <f t="shared" si="79"/>
        <v/>
      </c>
      <c r="AE216" s="53" t="str">
        <f t="shared" si="80"/>
        <v/>
      </c>
      <c r="AF216" s="53" t="str">
        <f t="shared" si="81"/>
        <v/>
      </c>
      <c r="AG216" s="53" t="str">
        <f t="shared" si="82"/>
        <v/>
      </c>
      <c r="AH216" s="53" t="str">
        <f t="shared" si="83"/>
        <v/>
      </c>
      <c r="AI216" s="53" t="e">
        <f>IF('Grid template'!$B$63=FALSE,NA(),IF(OR(ISNUMBER(AC216)=FALSE,ISNUMBER(AD216)=FALSE),NA(),$AW$3*AC216+AD216))</f>
        <v>#N/A</v>
      </c>
      <c r="AJ216" s="53" t="e">
        <f>IF('Grid template'!$B$63=FALSE,NA(),IF(OR(ISNUMBER(AC216)=FALSE,ISNUMBER(AD216)=FALSE),NA(),$AW$2*AC216))</f>
        <v>#N/A</v>
      </c>
      <c r="AK216" s="53" t="e">
        <f>IF('Grid template'!$B$63=FALSE,NA(),IF(OR(ISNUMBER(AF216)=FALSE,ISNUMBER(AG216)=FALSE),NA(),$AW$3*AF216+AG216+1+'Grid template'!$B$17))</f>
        <v>#N/A</v>
      </c>
      <c r="AL216" s="53" t="e">
        <f>IF('Grid template'!$B$63=FALSE,NA(),IF(OR(ISNUMBER(AF216)=FALSE,ISNUMBER(AG216)=FALSE),NA(),$AW$2*AF216))</f>
        <v>#N/A</v>
      </c>
      <c r="AM216" s="53" t="e">
        <f>IF('Grid template'!$B$63=FALSE,NA(),(IF(OR(ISNUMBER(AJ216)=FALSE,ISNUMBER(AI216)=FALSE),NA(),AJ216-$AW$4*AI216)))</f>
        <v>#N/A</v>
      </c>
      <c r="AN216" s="53" t="e">
        <f>IF('Grid template'!$B$63=FALSE,NA(),(IF(OR(ISNUMBER(AK216)=FALSE,ISNUMBER(AL216)=FALSE),NA(),AL216+$AW$4*AK216)))</f>
        <v>#N/A</v>
      </c>
      <c r="AO216" s="53" t="e">
        <f>IF('Grid template'!$B$63=FALSE,NA(),IF(OR(ISNUMBER(AM216)=FALSE,ISNUMBER(AN216)=FALSE),NA(),(AN216-AM216)/(2*$AW$4)))</f>
        <v>#N/A</v>
      </c>
      <c r="AP216" s="53" t="e">
        <f>IF('Grid template'!$B$63=FALSE,NA(),IF(OR(ISNUMBER(AM216)=FALSE,ISNUMBER(AO216)=FALSE),NA(),AO216*$AW$4+AM216))</f>
        <v>#N/A</v>
      </c>
      <c r="AQ216" s="160"/>
      <c r="AR216" s="160"/>
      <c r="AS216" s="162"/>
      <c r="AT216" s="54"/>
    </row>
    <row r="217" spans="2:46" ht="13.95" customHeight="1" x14ac:dyDescent="0.3">
      <c r="B217" s="62"/>
      <c r="C217" s="34"/>
      <c r="D217" s="186"/>
      <c r="E217" s="186"/>
      <c r="F217" s="186"/>
      <c r="G217" s="186"/>
      <c r="H217" s="186"/>
      <c r="I217" s="186"/>
      <c r="J217" s="186"/>
      <c r="K217" s="186"/>
      <c r="L217" s="186"/>
      <c r="M217" s="168"/>
      <c r="N217" s="52"/>
      <c r="O217" s="53" t="str">
        <f t="shared" si="64"/>
        <v/>
      </c>
      <c r="P217" s="53" t="str">
        <f t="shared" si="65"/>
        <v/>
      </c>
      <c r="Q217" s="53" t="str">
        <f t="shared" si="66"/>
        <v/>
      </c>
      <c r="R217" s="53" t="str">
        <f t="shared" si="67"/>
        <v/>
      </c>
      <c r="S217" s="53" t="e">
        <f t="shared" si="68"/>
        <v>#N/A</v>
      </c>
      <c r="T217" s="53" t="str">
        <f t="shared" si="69"/>
        <v/>
      </c>
      <c r="U217" s="53" t="str">
        <f t="shared" si="70"/>
        <v/>
      </c>
      <c r="V217" s="53" t="e">
        <f t="shared" si="71"/>
        <v>#N/A</v>
      </c>
      <c r="W217" s="53" t="e">
        <f t="shared" si="72"/>
        <v>#N/A</v>
      </c>
      <c r="X217" s="53" t="e">
        <f t="shared" si="73"/>
        <v>#N/A</v>
      </c>
      <c r="Y217" s="53" t="str">
        <f t="shared" si="74"/>
        <v/>
      </c>
      <c r="Z217" s="53" t="e">
        <f t="shared" si="75"/>
        <v>#N/A</v>
      </c>
      <c r="AA217" s="53" t="e">
        <f t="shared" si="76"/>
        <v>#VALUE!</v>
      </c>
      <c r="AB217" s="53" t="e">
        <f t="shared" si="77"/>
        <v>#N/A</v>
      </c>
      <c r="AC217" s="53" t="str">
        <f t="shared" si="78"/>
        <v/>
      </c>
      <c r="AD217" s="53" t="str">
        <f t="shared" si="79"/>
        <v/>
      </c>
      <c r="AE217" s="53" t="str">
        <f t="shared" si="80"/>
        <v/>
      </c>
      <c r="AF217" s="53" t="str">
        <f t="shared" si="81"/>
        <v/>
      </c>
      <c r="AG217" s="53" t="str">
        <f t="shared" si="82"/>
        <v/>
      </c>
      <c r="AH217" s="53" t="str">
        <f t="shared" si="83"/>
        <v/>
      </c>
      <c r="AI217" s="53" t="e">
        <f>IF('Grid template'!$B$63=FALSE,NA(),IF(OR(ISNUMBER(AC217)=FALSE,ISNUMBER(AD217)=FALSE),NA(),$AW$3*AC217+AD217))</f>
        <v>#N/A</v>
      </c>
      <c r="AJ217" s="53" t="e">
        <f>IF('Grid template'!$B$63=FALSE,NA(),IF(OR(ISNUMBER(AC217)=FALSE,ISNUMBER(AD217)=FALSE),NA(),$AW$2*AC217))</f>
        <v>#N/A</v>
      </c>
      <c r="AK217" s="53" t="e">
        <f>IF('Grid template'!$B$63=FALSE,NA(),IF(OR(ISNUMBER(AF217)=FALSE,ISNUMBER(AG217)=FALSE),NA(),$AW$3*AF217+AG217+1+'Grid template'!$B$17))</f>
        <v>#N/A</v>
      </c>
      <c r="AL217" s="53" t="e">
        <f>IF('Grid template'!$B$63=FALSE,NA(),IF(OR(ISNUMBER(AF217)=FALSE,ISNUMBER(AG217)=FALSE),NA(),$AW$2*AF217))</f>
        <v>#N/A</v>
      </c>
      <c r="AM217" s="53" t="e">
        <f>IF('Grid template'!$B$63=FALSE,NA(),(IF(OR(ISNUMBER(AJ217)=FALSE,ISNUMBER(AI217)=FALSE),NA(),AJ217-$AW$4*AI217)))</f>
        <v>#N/A</v>
      </c>
      <c r="AN217" s="53" t="e">
        <f>IF('Grid template'!$B$63=FALSE,NA(),(IF(OR(ISNUMBER(AK217)=FALSE,ISNUMBER(AL217)=FALSE),NA(),AL217+$AW$4*AK217)))</f>
        <v>#N/A</v>
      </c>
      <c r="AO217" s="53" t="e">
        <f>IF('Grid template'!$B$63=FALSE,NA(),IF(OR(ISNUMBER(AM217)=FALSE,ISNUMBER(AN217)=FALSE),NA(),(AN217-AM217)/(2*$AW$4)))</f>
        <v>#N/A</v>
      </c>
      <c r="AP217" s="53" t="e">
        <f>IF('Grid template'!$B$63=FALSE,NA(),IF(OR(ISNUMBER(AM217)=FALSE,ISNUMBER(AO217)=FALSE),NA(),AO217*$AW$4+AM217))</f>
        <v>#N/A</v>
      </c>
      <c r="AQ217" s="160"/>
      <c r="AR217" s="160"/>
      <c r="AS217" s="162"/>
      <c r="AT217" s="54"/>
    </row>
    <row r="218" spans="2:46" ht="13.95" customHeight="1" x14ac:dyDescent="0.3">
      <c r="B218" s="62"/>
      <c r="C218" s="34"/>
      <c r="D218" s="186"/>
      <c r="E218" s="186"/>
      <c r="F218" s="186"/>
      <c r="G218" s="186"/>
      <c r="H218" s="186"/>
      <c r="I218" s="186"/>
      <c r="J218" s="186"/>
      <c r="K218" s="186"/>
      <c r="L218" s="186"/>
      <c r="M218" s="168"/>
      <c r="N218" s="52"/>
      <c r="O218" s="53" t="str">
        <f t="shared" si="64"/>
        <v/>
      </c>
      <c r="P218" s="53" t="str">
        <f t="shared" si="65"/>
        <v/>
      </c>
      <c r="Q218" s="53" t="str">
        <f t="shared" si="66"/>
        <v/>
      </c>
      <c r="R218" s="53" t="str">
        <f t="shared" si="67"/>
        <v/>
      </c>
      <c r="S218" s="53" t="e">
        <f t="shared" si="68"/>
        <v>#N/A</v>
      </c>
      <c r="T218" s="53" t="str">
        <f t="shared" si="69"/>
        <v/>
      </c>
      <c r="U218" s="53" t="str">
        <f t="shared" si="70"/>
        <v/>
      </c>
      <c r="V218" s="53" t="e">
        <f t="shared" si="71"/>
        <v>#N/A</v>
      </c>
      <c r="W218" s="53" t="e">
        <f t="shared" si="72"/>
        <v>#N/A</v>
      </c>
      <c r="X218" s="53" t="e">
        <f t="shared" si="73"/>
        <v>#N/A</v>
      </c>
      <c r="Y218" s="53" t="str">
        <f t="shared" si="74"/>
        <v/>
      </c>
      <c r="Z218" s="53" t="e">
        <f t="shared" si="75"/>
        <v>#N/A</v>
      </c>
      <c r="AA218" s="53" t="e">
        <f t="shared" si="76"/>
        <v>#VALUE!</v>
      </c>
      <c r="AB218" s="53" t="e">
        <f t="shared" si="77"/>
        <v>#N/A</v>
      </c>
      <c r="AC218" s="53" t="str">
        <f t="shared" si="78"/>
        <v/>
      </c>
      <c r="AD218" s="53" t="str">
        <f t="shared" si="79"/>
        <v/>
      </c>
      <c r="AE218" s="53" t="str">
        <f t="shared" si="80"/>
        <v/>
      </c>
      <c r="AF218" s="53" t="str">
        <f t="shared" si="81"/>
        <v/>
      </c>
      <c r="AG218" s="53" t="str">
        <f t="shared" si="82"/>
        <v/>
      </c>
      <c r="AH218" s="53" t="str">
        <f t="shared" si="83"/>
        <v/>
      </c>
      <c r="AI218" s="53" t="e">
        <f>IF('Grid template'!$B$63=FALSE,NA(),IF(OR(ISNUMBER(AC218)=FALSE,ISNUMBER(AD218)=FALSE),NA(),$AW$3*AC218+AD218))</f>
        <v>#N/A</v>
      </c>
      <c r="AJ218" s="53" t="e">
        <f>IF('Grid template'!$B$63=FALSE,NA(),IF(OR(ISNUMBER(AC218)=FALSE,ISNUMBER(AD218)=FALSE),NA(),$AW$2*AC218))</f>
        <v>#N/A</v>
      </c>
      <c r="AK218" s="53" t="e">
        <f>IF('Grid template'!$B$63=FALSE,NA(),IF(OR(ISNUMBER(AF218)=FALSE,ISNUMBER(AG218)=FALSE),NA(),$AW$3*AF218+AG218+1+'Grid template'!$B$17))</f>
        <v>#N/A</v>
      </c>
      <c r="AL218" s="53" t="e">
        <f>IF('Grid template'!$B$63=FALSE,NA(),IF(OR(ISNUMBER(AF218)=FALSE,ISNUMBER(AG218)=FALSE),NA(),$AW$2*AF218))</f>
        <v>#N/A</v>
      </c>
      <c r="AM218" s="53" t="e">
        <f>IF('Grid template'!$B$63=FALSE,NA(),(IF(OR(ISNUMBER(AJ218)=FALSE,ISNUMBER(AI218)=FALSE),NA(),AJ218-$AW$4*AI218)))</f>
        <v>#N/A</v>
      </c>
      <c r="AN218" s="53" t="e">
        <f>IF('Grid template'!$B$63=FALSE,NA(),(IF(OR(ISNUMBER(AK218)=FALSE,ISNUMBER(AL218)=FALSE),NA(),AL218+$AW$4*AK218)))</f>
        <v>#N/A</v>
      </c>
      <c r="AO218" s="53" t="e">
        <f>IF('Grid template'!$B$63=FALSE,NA(),IF(OR(ISNUMBER(AM218)=FALSE,ISNUMBER(AN218)=FALSE),NA(),(AN218-AM218)/(2*$AW$4)))</f>
        <v>#N/A</v>
      </c>
      <c r="AP218" s="53" t="e">
        <f>IF('Grid template'!$B$63=FALSE,NA(),IF(OR(ISNUMBER(AM218)=FALSE,ISNUMBER(AO218)=FALSE),NA(),AO218*$AW$4+AM218))</f>
        <v>#N/A</v>
      </c>
      <c r="AQ218" s="160"/>
      <c r="AR218" s="160"/>
      <c r="AS218" s="162"/>
      <c r="AT218" s="54"/>
    </row>
    <row r="219" spans="2:46" ht="13.95" customHeight="1" x14ac:dyDescent="0.3">
      <c r="B219" s="62"/>
      <c r="C219" s="34"/>
      <c r="D219" s="186"/>
      <c r="E219" s="186"/>
      <c r="F219" s="186"/>
      <c r="G219" s="186"/>
      <c r="H219" s="186"/>
      <c r="I219" s="186"/>
      <c r="J219" s="186"/>
      <c r="K219" s="186"/>
      <c r="L219" s="186"/>
      <c r="M219" s="168"/>
      <c r="N219" s="52"/>
      <c r="O219" s="53" t="str">
        <f t="shared" si="64"/>
        <v/>
      </c>
      <c r="P219" s="53" t="str">
        <f t="shared" si="65"/>
        <v/>
      </c>
      <c r="Q219" s="53" t="str">
        <f t="shared" si="66"/>
        <v/>
      </c>
      <c r="R219" s="53" t="str">
        <f t="shared" si="67"/>
        <v/>
      </c>
      <c r="S219" s="53" t="e">
        <f t="shared" si="68"/>
        <v>#N/A</v>
      </c>
      <c r="T219" s="53" t="str">
        <f t="shared" si="69"/>
        <v/>
      </c>
      <c r="U219" s="53" t="str">
        <f t="shared" si="70"/>
        <v/>
      </c>
      <c r="V219" s="53" t="e">
        <f t="shared" si="71"/>
        <v>#N/A</v>
      </c>
      <c r="W219" s="53" t="e">
        <f t="shared" si="72"/>
        <v>#N/A</v>
      </c>
      <c r="X219" s="53" t="e">
        <f t="shared" si="73"/>
        <v>#N/A</v>
      </c>
      <c r="Y219" s="53" t="str">
        <f t="shared" si="74"/>
        <v/>
      </c>
      <c r="Z219" s="53" t="e">
        <f t="shared" si="75"/>
        <v>#N/A</v>
      </c>
      <c r="AA219" s="53" t="e">
        <f t="shared" si="76"/>
        <v>#VALUE!</v>
      </c>
      <c r="AB219" s="53" t="e">
        <f t="shared" si="77"/>
        <v>#N/A</v>
      </c>
      <c r="AC219" s="53" t="str">
        <f t="shared" si="78"/>
        <v/>
      </c>
      <c r="AD219" s="53" t="str">
        <f t="shared" si="79"/>
        <v/>
      </c>
      <c r="AE219" s="53" t="str">
        <f t="shared" si="80"/>
        <v/>
      </c>
      <c r="AF219" s="53" t="str">
        <f t="shared" si="81"/>
        <v/>
      </c>
      <c r="AG219" s="53" t="str">
        <f t="shared" si="82"/>
        <v/>
      </c>
      <c r="AH219" s="53" t="str">
        <f t="shared" si="83"/>
        <v/>
      </c>
      <c r="AI219" s="53" t="e">
        <f>IF('Grid template'!$B$63=FALSE,NA(),IF(OR(ISNUMBER(AC219)=FALSE,ISNUMBER(AD219)=FALSE),NA(),$AW$3*AC219+AD219))</f>
        <v>#N/A</v>
      </c>
      <c r="AJ219" s="53" t="e">
        <f>IF('Grid template'!$B$63=FALSE,NA(),IF(OR(ISNUMBER(AC219)=FALSE,ISNUMBER(AD219)=FALSE),NA(),$AW$2*AC219))</f>
        <v>#N/A</v>
      </c>
      <c r="AK219" s="53" t="e">
        <f>IF('Grid template'!$B$63=FALSE,NA(),IF(OR(ISNUMBER(AF219)=FALSE,ISNUMBER(AG219)=FALSE),NA(),$AW$3*AF219+AG219+1+'Grid template'!$B$17))</f>
        <v>#N/A</v>
      </c>
      <c r="AL219" s="53" t="e">
        <f>IF('Grid template'!$B$63=FALSE,NA(),IF(OR(ISNUMBER(AF219)=FALSE,ISNUMBER(AG219)=FALSE),NA(),$AW$2*AF219))</f>
        <v>#N/A</v>
      </c>
      <c r="AM219" s="53" t="e">
        <f>IF('Grid template'!$B$63=FALSE,NA(),(IF(OR(ISNUMBER(AJ219)=FALSE,ISNUMBER(AI219)=FALSE),NA(),AJ219-$AW$4*AI219)))</f>
        <v>#N/A</v>
      </c>
      <c r="AN219" s="53" t="e">
        <f>IF('Grid template'!$B$63=FALSE,NA(),(IF(OR(ISNUMBER(AK219)=FALSE,ISNUMBER(AL219)=FALSE),NA(),AL219+$AW$4*AK219)))</f>
        <v>#N/A</v>
      </c>
      <c r="AO219" s="53" t="e">
        <f>IF('Grid template'!$B$63=FALSE,NA(),IF(OR(ISNUMBER(AM219)=FALSE,ISNUMBER(AN219)=FALSE),NA(),(AN219-AM219)/(2*$AW$4)))</f>
        <v>#N/A</v>
      </c>
      <c r="AP219" s="53" t="e">
        <f>IF('Grid template'!$B$63=FALSE,NA(),IF(OR(ISNUMBER(AM219)=FALSE,ISNUMBER(AO219)=FALSE),NA(),AO219*$AW$4+AM219))</f>
        <v>#N/A</v>
      </c>
      <c r="AQ219" s="160"/>
      <c r="AR219" s="160"/>
      <c r="AS219" s="162"/>
      <c r="AT219" s="54"/>
    </row>
    <row r="220" spans="2:46" ht="13.95" customHeight="1" x14ac:dyDescent="0.3">
      <c r="B220" s="62"/>
      <c r="C220" s="34"/>
      <c r="D220" s="186"/>
      <c r="E220" s="186"/>
      <c r="F220" s="186"/>
      <c r="G220" s="186"/>
      <c r="H220" s="186"/>
      <c r="I220" s="186"/>
      <c r="J220" s="186"/>
      <c r="K220" s="186"/>
      <c r="L220" s="186"/>
      <c r="M220" s="168"/>
      <c r="N220" s="52"/>
      <c r="O220" s="53" t="str">
        <f t="shared" si="64"/>
        <v/>
      </c>
      <c r="P220" s="53" t="str">
        <f t="shared" si="65"/>
        <v/>
      </c>
      <c r="Q220" s="53" t="str">
        <f t="shared" si="66"/>
        <v/>
      </c>
      <c r="R220" s="53" t="str">
        <f t="shared" si="67"/>
        <v/>
      </c>
      <c r="S220" s="53" t="e">
        <f t="shared" si="68"/>
        <v>#N/A</v>
      </c>
      <c r="T220" s="53" t="str">
        <f t="shared" si="69"/>
        <v/>
      </c>
      <c r="U220" s="53" t="str">
        <f t="shared" si="70"/>
        <v/>
      </c>
      <c r="V220" s="53" t="e">
        <f t="shared" si="71"/>
        <v>#N/A</v>
      </c>
      <c r="W220" s="53" t="e">
        <f t="shared" si="72"/>
        <v>#N/A</v>
      </c>
      <c r="X220" s="53" t="e">
        <f t="shared" si="73"/>
        <v>#N/A</v>
      </c>
      <c r="Y220" s="53" t="str">
        <f t="shared" si="74"/>
        <v/>
      </c>
      <c r="Z220" s="53" t="e">
        <f t="shared" si="75"/>
        <v>#N/A</v>
      </c>
      <c r="AA220" s="53" t="e">
        <f t="shared" si="76"/>
        <v>#VALUE!</v>
      </c>
      <c r="AB220" s="53" t="e">
        <f t="shared" si="77"/>
        <v>#N/A</v>
      </c>
      <c r="AC220" s="53" t="str">
        <f t="shared" si="78"/>
        <v/>
      </c>
      <c r="AD220" s="53" t="str">
        <f t="shared" si="79"/>
        <v/>
      </c>
      <c r="AE220" s="53" t="str">
        <f t="shared" si="80"/>
        <v/>
      </c>
      <c r="AF220" s="53" t="str">
        <f t="shared" si="81"/>
        <v/>
      </c>
      <c r="AG220" s="53" t="str">
        <f t="shared" si="82"/>
        <v/>
      </c>
      <c r="AH220" s="53" t="str">
        <f t="shared" si="83"/>
        <v/>
      </c>
      <c r="AI220" s="53" t="e">
        <f>IF('Grid template'!$B$63=FALSE,NA(),IF(OR(ISNUMBER(AC220)=FALSE,ISNUMBER(AD220)=FALSE),NA(),$AW$3*AC220+AD220))</f>
        <v>#N/A</v>
      </c>
      <c r="AJ220" s="53" t="e">
        <f>IF('Grid template'!$B$63=FALSE,NA(),IF(OR(ISNUMBER(AC220)=FALSE,ISNUMBER(AD220)=FALSE),NA(),$AW$2*AC220))</f>
        <v>#N/A</v>
      </c>
      <c r="AK220" s="53" t="e">
        <f>IF('Grid template'!$B$63=FALSE,NA(),IF(OR(ISNUMBER(AF220)=FALSE,ISNUMBER(AG220)=FALSE),NA(),$AW$3*AF220+AG220+1+'Grid template'!$B$17))</f>
        <v>#N/A</v>
      </c>
      <c r="AL220" s="53" t="e">
        <f>IF('Grid template'!$B$63=FALSE,NA(),IF(OR(ISNUMBER(AF220)=FALSE,ISNUMBER(AG220)=FALSE),NA(),$AW$2*AF220))</f>
        <v>#N/A</v>
      </c>
      <c r="AM220" s="53" t="e">
        <f>IF('Grid template'!$B$63=FALSE,NA(),(IF(OR(ISNUMBER(AJ220)=FALSE,ISNUMBER(AI220)=FALSE),NA(),AJ220-$AW$4*AI220)))</f>
        <v>#N/A</v>
      </c>
      <c r="AN220" s="53" t="e">
        <f>IF('Grid template'!$B$63=FALSE,NA(),(IF(OR(ISNUMBER(AK220)=FALSE,ISNUMBER(AL220)=FALSE),NA(),AL220+$AW$4*AK220)))</f>
        <v>#N/A</v>
      </c>
      <c r="AO220" s="53" t="e">
        <f>IF('Grid template'!$B$63=FALSE,NA(),IF(OR(ISNUMBER(AM220)=FALSE,ISNUMBER(AN220)=FALSE),NA(),(AN220-AM220)/(2*$AW$4)))</f>
        <v>#N/A</v>
      </c>
      <c r="AP220" s="53" t="e">
        <f>IF('Grid template'!$B$63=FALSE,NA(),IF(OR(ISNUMBER(AM220)=FALSE,ISNUMBER(AO220)=FALSE),NA(),AO220*$AW$4+AM220))</f>
        <v>#N/A</v>
      </c>
      <c r="AQ220" s="160"/>
      <c r="AR220" s="160"/>
      <c r="AS220" s="162"/>
      <c r="AT220" s="54"/>
    </row>
    <row r="221" spans="2:46" ht="13.95" customHeight="1" x14ac:dyDescent="0.3">
      <c r="B221" s="62"/>
      <c r="C221" s="34"/>
      <c r="D221" s="186"/>
      <c r="E221" s="186"/>
      <c r="F221" s="186"/>
      <c r="G221" s="186"/>
      <c r="H221" s="186"/>
      <c r="I221" s="186"/>
      <c r="J221" s="186"/>
      <c r="K221" s="186"/>
      <c r="L221" s="186"/>
      <c r="M221" s="168"/>
      <c r="N221" s="52"/>
      <c r="O221" s="53" t="str">
        <f t="shared" si="64"/>
        <v/>
      </c>
      <c r="P221" s="53" t="str">
        <f t="shared" si="65"/>
        <v/>
      </c>
      <c r="Q221" s="53" t="str">
        <f t="shared" si="66"/>
        <v/>
      </c>
      <c r="R221" s="53" t="str">
        <f t="shared" si="67"/>
        <v/>
      </c>
      <c r="S221" s="53" t="e">
        <f t="shared" si="68"/>
        <v>#N/A</v>
      </c>
      <c r="T221" s="53" t="str">
        <f t="shared" si="69"/>
        <v/>
      </c>
      <c r="U221" s="53" t="str">
        <f t="shared" si="70"/>
        <v/>
      </c>
      <c r="V221" s="53" t="e">
        <f t="shared" si="71"/>
        <v>#N/A</v>
      </c>
      <c r="W221" s="53" t="e">
        <f t="shared" si="72"/>
        <v>#N/A</v>
      </c>
      <c r="X221" s="53" t="e">
        <f t="shared" si="73"/>
        <v>#N/A</v>
      </c>
      <c r="Y221" s="53" t="str">
        <f t="shared" si="74"/>
        <v/>
      </c>
      <c r="Z221" s="53" t="e">
        <f t="shared" si="75"/>
        <v>#N/A</v>
      </c>
      <c r="AA221" s="53" t="e">
        <f t="shared" si="76"/>
        <v>#VALUE!</v>
      </c>
      <c r="AB221" s="53" t="e">
        <f t="shared" si="77"/>
        <v>#N/A</v>
      </c>
      <c r="AC221" s="53" t="str">
        <f t="shared" si="78"/>
        <v/>
      </c>
      <c r="AD221" s="53" t="str">
        <f t="shared" si="79"/>
        <v/>
      </c>
      <c r="AE221" s="53" t="str">
        <f t="shared" si="80"/>
        <v/>
      </c>
      <c r="AF221" s="53" t="str">
        <f t="shared" si="81"/>
        <v/>
      </c>
      <c r="AG221" s="53" t="str">
        <f t="shared" si="82"/>
        <v/>
      </c>
      <c r="AH221" s="53" t="str">
        <f t="shared" si="83"/>
        <v/>
      </c>
      <c r="AI221" s="53" t="e">
        <f>IF('Grid template'!$B$63=FALSE,NA(),IF(OR(ISNUMBER(AC221)=FALSE,ISNUMBER(AD221)=FALSE),NA(),$AW$3*AC221+AD221))</f>
        <v>#N/A</v>
      </c>
      <c r="AJ221" s="53" t="e">
        <f>IF('Grid template'!$B$63=FALSE,NA(),IF(OR(ISNUMBER(AC221)=FALSE,ISNUMBER(AD221)=FALSE),NA(),$AW$2*AC221))</f>
        <v>#N/A</v>
      </c>
      <c r="AK221" s="53" t="e">
        <f>IF('Grid template'!$B$63=FALSE,NA(),IF(OR(ISNUMBER(AF221)=FALSE,ISNUMBER(AG221)=FALSE),NA(),$AW$3*AF221+AG221+1+'Grid template'!$B$17))</f>
        <v>#N/A</v>
      </c>
      <c r="AL221" s="53" t="e">
        <f>IF('Grid template'!$B$63=FALSE,NA(),IF(OR(ISNUMBER(AF221)=FALSE,ISNUMBER(AG221)=FALSE),NA(),$AW$2*AF221))</f>
        <v>#N/A</v>
      </c>
      <c r="AM221" s="53" t="e">
        <f>IF('Grid template'!$B$63=FALSE,NA(),(IF(OR(ISNUMBER(AJ221)=FALSE,ISNUMBER(AI221)=FALSE),NA(),AJ221-$AW$4*AI221)))</f>
        <v>#N/A</v>
      </c>
      <c r="AN221" s="53" t="e">
        <f>IF('Grid template'!$B$63=FALSE,NA(),(IF(OR(ISNUMBER(AK221)=FALSE,ISNUMBER(AL221)=FALSE),NA(),AL221+$AW$4*AK221)))</f>
        <v>#N/A</v>
      </c>
      <c r="AO221" s="53" t="e">
        <f>IF('Grid template'!$B$63=FALSE,NA(),IF(OR(ISNUMBER(AM221)=FALSE,ISNUMBER(AN221)=FALSE),NA(),(AN221-AM221)/(2*$AW$4)))</f>
        <v>#N/A</v>
      </c>
      <c r="AP221" s="53" t="e">
        <f>IF('Grid template'!$B$63=FALSE,NA(),IF(OR(ISNUMBER(AM221)=FALSE,ISNUMBER(AO221)=FALSE),NA(),AO221*$AW$4+AM221))</f>
        <v>#N/A</v>
      </c>
      <c r="AQ221" s="160"/>
      <c r="AR221" s="160"/>
      <c r="AS221" s="162"/>
      <c r="AT221" s="54"/>
    </row>
    <row r="222" spans="2:46" ht="13.95" customHeight="1" x14ac:dyDescent="0.3">
      <c r="B222" s="62"/>
      <c r="C222" s="34"/>
      <c r="D222" s="186"/>
      <c r="E222" s="186"/>
      <c r="F222" s="186"/>
      <c r="G222" s="186"/>
      <c r="H222" s="186"/>
      <c r="I222" s="186"/>
      <c r="J222" s="186"/>
      <c r="K222" s="186"/>
      <c r="L222" s="186"/>
      <c r="M222" s="168"/>
      <c r="N222" s="52"/>
      <c r="O222" s="53" t="str">
        <f t="shared" si="64"/>
        <v/>
      </c>
      <c r="P222" s="53" t="str">
        <f t="shared" si="65"/>
        <v/>
      </c>
      <c r="Q222" s="53" t="str">
        <f t="shared" si="66"/>
        <v/>
      </c>
      <c r="R222" s="53" t="str">
        <f t="shared" si="67"/>
        <v/>
      </c>
      <c r="S222" s="53" t="e">
        <f t="shared" si="68"/>
        <v>#N/A</v>
      </c>
      <c r="T222" s="53" t="str">
        <f t="shared" si="69"/>
        <v/>
      </c>
      <c r="U222" s="53" t="str">
        <f t="shared" si="70"/>
        <v/>
      </c>
      <c r="V222" s="53" t="e">
        <f t="shared" si="71"/>
        <v>#N/A</v>
      </c>
      <c r="W222" s="53" t="e">
        <f t="shared" si="72"/>
        <v>#N/A</v>
      </c>
      <c r="X222" s="53" t="e">
        <f t="shared" si="73"/>
        <v>#N/A</v>
      </c>
      <c r="Y222" s="53" t="str">
        <f t="shared" si="74"/>
        <v/>
      </c>
      <c r="Z222" s="53" t="e">
        <f t="shared" si="75"/>
        <v>#N/A</v>
      </c>
      <c r="AA222" s="53" t="e">
        <f t="shared" si="76"/>
        <v>#VALUE!</v>
      </c>
      <c r="AB222" s="53" t="e">
        <f t="shared" si="77"/>
        <v>#N/A</v>
      </c>
      <c r="AC222" s="53" t="str">
        <f t="shared" si="78"/>
        <v/>
      </c>
      <c r="AD222" s="53" t="str">
        <f t="shared" si="79"/>
        <v/>
      </c>
      <c r="AE222" s="53" t="str">
        <f t="shared" si="80"/>
        <v/>
      </c>
      <c r="AF222" s="53" t="str">
        <f t="shared" si="81"/>
        <v/>
      </c>
      <c r="AG222" s="53" t="str">
        <f t="shared" si="82"/>
        <v/>
      </c>
      <c r="AH222" s="53" t="str">
        <f t="shared" si="83"/>
        <v/>
      </c>
      <c r="AI222" s="53" t="e">
        <f>IF('Grid template'!$B$63=FALSE,NA(),IF(OR(ISNUMBER(AC222)=FALSE,ISNUMBER(AD222)=FALSE),NA(),$AW$3*AC222+AD222))</f>
        <v>#N/A</v>
      </c>
      <c r="AJ222" s="53" t="e">
        <f>IF('Grid template'!$B$63=FALSE,NA(),IF(OR(ISNUMBER(AC222)=FALSE,ISNUMBER(AD222)=FALSE),NA(),$AW$2*AC222))</f>
        <v>#N/A</v>
      </c>
      <c r="AK222" s="53" t="e">
        <f>IF('Grid template'!$B$63=FALSE,NA(),IF(OR(ISNUMBER(AF222)=FALSE,ISNUMBER(AG222)=FALSE),NA(),$AW$3*AF222+AG222+1+'Grid template'!$B$17))</f>
        <v>#N/A</v>
      </c>
      <c r="AL222" s="53" t="e">
        <f>IF('Grid template'!$B$63=FALSE,NA(),IF(OR(ISNUMBER(AF222)=FALSE,ISNUMBER(AG222)=FALSE),NA(),$AW$2*AF222))</f>
        <v>#N/A</v>
      </c>
      <c r="AM222" s="53" t="e">
        <f>IF('Grid template'!$B$63=FALSE,NA(),(IF(OR(ISNUMBER(AJ222)=FALSE,ISNUMBER(AI222)=FALSE),NA(),AJ222-$AW$4*AI222)))</f>
        <v>#N/A</v>
      </c>
      <c r="AN222" s="53" t="e">
        <f>IF('Grid template'!$B$63=FALSE,NA(),(IF(OR(ISNUMBER(AK222)=FALSE,ISNUMBER(AL222)=FALSE),NA(),AL222+$AW$4*AK222)))</f>
        <v>#N/A</v>
      </c>
      <c r="AO222" s="53" t="e">
        <f>IF('Grid template'!$B$63=FALSE,NA(),IF(OR(ISNUMBER(AM222)=FALSE,ISNUMBER(AN222)=FALSE),NA(),(AN222-AM222)/(2*$AW$4)))</f>
        <v>#N/A</v>
      </c>
      <c r="AP222" s="53" t="e">
        <f>IF('Grid template'!$B$63=FALSE,NA(),IF(OR(ISNUMBER(AM222)=FALSE,ISNUMBER(AO222)=FALSE),NA(),AO222*$AW$4+AM222))</f>
        <v>#N/A</v>
      </c>
      <c r="AQ222" s="160"/>
      <c r="AR222" s="160"/>
      <c r="AS222" s="162"/>
      <c r="AT222" s="54"/>
    </row>
    <row r="223" spans="2:46" ht="13.95" customHeight="1" x14ac:dyDescent="0.3">
      <c r="B223" s="62"/>
      <c r="C223" s="34"/>
      <c r="D223" s="186"/>
      <c r="E223" s="186"/>
      <c r="F223" s="186"/>
      <c r="G223" s="186"/>
      <c r="H223" s="186"/>
      <c r="I223" s="186"/>
      <c r="J223" s="186"/>
      <c r="K223" s="186"/>
      <c r="L223" s="186"/>
      <c r="M223" s="168"/>
      <c r="N223" s="52"/>
      <c r="O223" s="53" t="str">
        <f t="shared" si="64"/>
        <v/>
      </c>
      <c r="P223" s="53" t="str">
        <f t="shared" si="65"/>
        <v/>
      </c>
      <c r="Q223" s="53" t="str">
        <f t="shared" si="66"/>
        <v/>
      </c>
      <c r="R223" s="53" t="str">
        <f t="shared" si="67"/>
        <v/>
      </c>
      <c r="S223" s="53" t="e">
        <f t="shared" si="68"/>
        <v>#N/A</v>
      </c>
      <c r="T223" s="53" t="str">
        <f t="shared" si="69"/>
        <v/>
      </c>
      <c r="U223" s="53" t="str">
        <f t="shared" si="70"/>
        <v/>
      </c>
      <c r="V223" s="53" t="e">
        <f t="shared" si="71"/>
        <v>#N/A</v>
      </c>
      <c r="W223" s="53" t="e">
        <f t="shared" si="72"/>
        <v>#N/A</v>
      </c>
      <c r="X223" s="53" t="e">
        <f t="shared" si="73"/>
        <v>#N/A</v>
      </c>
      <c r="Y223" s="53" t="str">
        <f t="shared" si="74"/>
        <v/>
      </c>
      <c r="Z223" s="53" t="e">
        <f t="shared" si="75"/>
        <v>#N/A</v>
      </c>
      <c r="AA223" s="53" t="e">
        <f t="shared" si="76"/>
        <v>#VALUE!</v>
      </c>
      <c r="AB223" s="53" t="e">
        <f t="shared" si="77"/>
        <v>#N/A</v>
      </c>
      <c r="AC223" s="53" t="str">
        <f t="shared" si="78"/>
        <v/>
      </c>
      <c r="AD223" s="53" t="str">
        <f t="shared" si="79"/>
        <v/>
      </c>
      <c r="AE223" s="53" t="str">
        <f t="shared" si="80"/>
        <v/>
      </c>
      <c r="AF223" s="53" t="str">
        <f t="shared" si="81"/>
        <v/>
      </c>
      <c r="AG223" s="53" t="str">
        <f t="shared" si="82"/>
        <v/>
      </c>
      <c r="AH223" s="53" t="str">
        <f t="shared" si="83"/>
        <v/>
      </c>
      <c r="AI223" s="53" t="e">
        <f>IF('Grid template'!$B$63=FALSE,NA(),IF(OR(ISNUMBER(AC223)=FALSE,ISNUMBER(AD223)=FALSE),NA(),$AW$3*AC223+AD223))</f>
        <v>#N/A</v>
      </c>
      <c r="AJ223" s="53" t="e">
        <f>IF('Grid template'!$B$63=FALSE,NA(),IF(OR(ISNUMBER(AC223)=FALSE,ISNUMBER(AD223)=FALSE),NA(),$AW$2*AC223))</f>
        <v>#N/A</v>
      </c>
      <c r="AK223" s="53" t="e">
        <f>IF('Grid template'!$B$63=FALSE,NA(),IF(OR(ISNUMBER(AF223)=FALSE,ISNUMBER(AG223)=FALSE),NA(),$AW$3*AF223+AG223+1+'Grid template'!$B$17))</f>
        <v>#N/A</v>
      </c>
      <c r="AL223" s="53" t="e">
        <f>IF('Grid template'!$B$63=FALSE,NA(),IF(OR(ISNUMBER(AF223)=FALSE,ISNUMBER(AG223)=FALSE),NA(),$AW$2*AF223))</f>
        <v>#N/A</v>
      </c>
      <c r="AM223" s="53" t="e">
        <f>IF('Grid template'!$B$63=FALSE,NA(),(IF(OR(ISNUMBER(AJ223)=FALSE,ISNUMBER(AI223)=FALSE),NA(),AJ223-$AW$4*AI223)))</f>
        <v>#N/A</v>
      </c>
      <c r="AN223" s="53" t="e">
        <f>IF('Grid template'!$B$63=FALSE,NA(),(IF(OR(ISNUMBER(AK223)=FALSE,ISNUMBER(AL223)=FALSE),NA(),AL223+$AW$4*AK223)))</f>
        <v>#N/A</v>
      </c>
      <c r="AO223" s="53" t="e">
        <f>IF('Grid template'!$B$63=FALSE,NA(),IF(OR(ISNUMBER(AM223)=FALSE,ISNUMBER(AN223)=FALSE),NA(),(AN223-AM223)/(2*$AW$4)))</f>
        <v>#N/A</v>
      </c>
      <c r="AP223" s="53" t="e">
        <f>IF('Grid template'!$B$63=FALSE,NA(),IF(OR(ISNUMBER(AM223)=FALSE,ISNUMBER(AO223)=FALSE),NA(),AO223*$AW$4+AM223))</f>
        <v>#N/A</v>
      </c>
      <c r="AQ223" s="160"/>
      <c r="AR223" s="160"/>
      <c r="AS223" s="162"/>
      <c r="AT223" s="54"/>
    </row>
    <row r="224" spans="2:46" ht="13.95" customHeight="1" x14ac:dyDescent="0.3">
      <c r="B224" s="62"/>
      <c r="C224" s="34"/>
      <c r="D224" s="186"/>
      <c r="E224" s="186"/>
      <c r="F224" s="186"/>
      <c r="G224" s="186"/>
      <c r="H224" s="186"/>
      <c r="I224" s="186"/>
      <c r="J224" s="186"/>
      <c r="K224" s="186"/>
      <c r="L224" s="186"/>
      <c r="M224" s="168"/>
      <c r="N224" s="52"/>
      <c r="O224" s="53" t="str">
        <f t="shared" si="64"/>
        <v/>
      </c>
      <c r="P224" s="53" t="str">
        <f t="shared" si="65"/>
        <v/>
      </c>
      <c r="Q224" s="53" t="str">
        <f t="shared" si="66"/>
        <v/>
      </c>
      <c r="R224" s="53" t="str">
        <f t="shared" si="67"/>
        <v/>
      </c>
      <c r="S224" s="53" t="e">
        <f t="shared" si="68"/>
        <v>#N/A</v>
      </c>
      <c r="T224" s="53" t="str">
        <f t="shared" si="69"/>
        <v/>
      </c>
      <c r="U224" s="53" t="str">
        <f t="shared" si="70"/>
        <v/>
      </c>
      <c r="V224" s="53" t="e">
        <f t="shared" si="71"/>
        <v>#N/A</v>
      </c>
      <c r="W224" s="53" t="e">
        <f t="shared" si="72"/>
        <v>#N/A</v>
      </c>
      <c r="X224" s="53" t="e">
        <f t="shared" si="73"/>
        <v>#N/A</v>
      </c>
      <c r="Y224" s="53" t="str">
        <f t="shared" si="74"/>
        <v/>
      </c>
      <c r="Z224" s="53" t="e">
        <f t="shared" si="75"/>
        <v>#N/A</v>
      </c>
      <c r="AA224" s="53" t="e">
        <f t="shared" si="76"/>
        <v>#VALUE!</v>
      </c>
      <c r="AB224" s="53" t="e">
        <f t="shared" si="77"/>
        <v>#N/A</v>
      </c>
      <c r="AC224" s="53" t="str">
        <f t="shared" si="78"/>
        <v/>
      </c>
      <c r="AD224" s="53" t="str">
        <f t="shared" si="79"/>
        <v/>
      </c>
      <c r="AE224" s="53" t="str">
        <f t="shared" si="80"/>
        <v/>
      </c>
      <c r="AF224" s="53" t="str">
        <f t="shared" si="81"/>
        <v/>
      </c>
      <c r="AG224" s="53" t="str">
        <f t="shared" si="82"/>
        <v/>
      </c>
      <c r="AH224" s="53" t="str">
        <f t="shared" si="83"/>
        <v/>
      </c>
      <c r="AI224" s="53" t="e">
        <f>IF('Grid template'!$B$63=FALSE,NA(),IF(OR(ISNUMBER(AC224)=FALSE,ISNUMBER(AD224)=FALSE),NA(),$AW$3*AC224+AD224))</f>
        <v>#N/A</v>
      </c>
      <c r="AJ224" s="53" t="e">
        <f>IF('Grid template'!$B$63=FALSE,NA(),IF(OR(ISNUMBER(AC224)=FALSE,ISNUMBER(AD224)=FALSE),NA(),$AW$2*AC224))</f>
        <v>#N/A</v>
      </c>
      <c r="AK224" s="53" t="e">
        <f>IF('Grid template'!$B$63=FALSE,NA(),IF(OR(ISNUMBER(AF224)=FALSE,ISNUMBER(AG224)=FALSE),NA(),$AW$3*AF224+AG224+1+'Grid template'!$B$17))</f>
        <v>#N/A</v>
      </c>
      <c r="AL224" s="53" t="e">
        <f>IF('Grid template'!$B$63=FALSE,NA(),IF(OR(ISNUMBER(AF224)=FALSE,ISNUMBER(AG224)=FALSE),NA(),$AW$2*AF224))</f>
        <v>#N/A</v>
      </c>
      <c r="AM224" s="53" t="e">
        <f>IF('Grid template'!$B$63=FALSE,NA(),(IF(OR(ISNUMBER(AJ224)=FALSE,ISNUMBER(AI224)=FALSE),NA(),AJ224-$AW$4*AI224)))</f>
        <v>#N/A</v>
      </c>
      <c r="AN224" s="53" t="e">
        <f>IF('Grid template'!$B$63=FALSE,NA(),(IF(OR(ISNUMBER(AK224)=FALSE,ISNUMBER(AL224)=FALSE),NA(),AL224+$AW$4*AK224)))</f>
        <v>#N/A</v>
      </c>
      <c r="AO224" s="53" t="e">
        <f>IF('Grid template'!$B$63=FALSE,NA(),IF(OR(ISNUMBER(AM224)=FALSE,ISNUMBER(AN224)=FALSE),NA(),(AN224-AM224)/(2*$AW$4)))</f>
        <v>#N/A</v>
      </c>
      <c r="AP224" s="53" t="e">
        <f>IF('Grid template'!$B$63=FALSE,NA(),IF(OR(ISNUMBER(AM224)=FALSE,ISNUMBER(AO224)=FALSE),NA(),AO224*$AW$4+AM224))</f>
        <v>#N/A</v>
      </c>
      <c r="AQ224" s="160"/>
      <c r="AR224" s="160"/>
      <c r="AS224" s="162"/>
      <c r="AT224" s="54"/>
    </row>
    <row r="225" spans="2:46" ht="13.95" customHeight="1" x14ac:dyDescent="0.3">
      <c r="B225" s="62"/>
      <c r="C225" s="34"/>
      <c r="D225" s="186"/>
      <c r="E225" s="186"/>
      <c r="F225" s="186"/>
      <c r="G225" s="186"/>
      <c r="H225" s="186"/>
      <c r="I225" s="186"/>
      <c r="J225" s="186"/>
      <c r="K225" s="186"/>
      <c r="L225" s="186"/>
      <c r="M225" s="168"/>
      <c r="N225" s="52"/>
      <c r="O225" s="53" t="str">
        <f t="shared" si="64"/>
        <v/>
      </c>
      <c r="P225" s="53" t="str">
        <f t="shared" si="65"/>
        <v/>
      </c>
      <c r="Q225" s="53" t="str">
        <f t="shared" si="66"/>
        <v/>
      </c>
      <c r="R225" s="53" t="str">
        <f t="shared" si="67"/>
        <v/>
      </c>
      <c r="S225" s="53" t="e">
        <f t="shared" si="68"/>
        <v>#N/A</v>
      </c>
      <c r="T225" s="53" t="str">
        <f t="shared" si="69"/>
        <v/>
      </c>
      <c r="U225" s="53" t="str">
        <f t="shared" si="70"/>
        <v/>
      </c>
      <c r="V225" s="53" t="e">
        <f t="shared" si="71"/>
        <v>#N/A</v>
      </c>
      <c r="W225" s="53" t="e">
        <f t="shared" si="72"/>
        <v>#N/A</v>
      </c>
      <c r="X225" s="53" t="e">
        <f t="shared" si="73"/>
        <v>#N/A</v>
      </c>
      <c r="Y225" s="53" t="str">
        <f t="shared" si="74"/>
        <v/>
      </c>
      <c r="Z225" s="53" t="e">
        <f t="shared" si="75"/>
        <v>#N/A</v>
      </c>
      <c r="AA225" s="53" t="e">
        <f t="shared" si="76"/>
        <v>#VALUE!</v>
      </c>
      <c r="AB225" s="53" t="e">
        <f t="shared" si="77"/>
        <v>#N/A</v>
      </c>
      <c r="AC225" s="53" t="str">
        <f t="shared" si="78"/>
        <v/>
      </c>
      <c r="AD225" s="53" t="str">
        <f t="shared" si="79"/>
        <v/>
      </c>
      <c r="AE225" s="53" t="str">
        <f t="shared" si="80"/>
        <v/>
      </c>
      <c r="AF225" s="53" t="str">
        <f t="shared" si="81"/>
        <v/>
      </c>
      <c r="AG225" s="53" t="str">
        <f t="shared" si="82"/>
        <v/>
      </c>
      <c r="AH225" s="53" t="str">
        <f t="shared" si="83"/>
        <v/>
      </c>
      <c r="AI225" s="53" t="e">
        <f>IF('Grid template'!$B$63=FALSE,NA(),IF(OR(ISNUMBER(AC225)=FALSE,ISNUMBER(AD225)=FALSE),NA(),$AW$3*AC225+AD225))</f>
        <v>#N/A</v>
      </c>
      <c r="AJ225" s="53" t="e">
        <f>IF('Grid template'!$B$63=FALSE,NA(),IF(OR(ISNUMBER(AC225)=FALSE,ISNUMBER(AD225)=FALSE),NA(),$AW$2*AC225))</f>
        <v>#N/A</v>
      </c>
      <c r="AK225" s="53" t="e">
        <f>IF('Grid template'!$B$63=FALSE,NA(),IF(OR(ISNUMBER(AF225)=FALSE,ISNUMBER(AG225)=FALSE),NA(),$AW$3*AF225+AG225+1+'Grid template'!$B$17))</f>
        <v>#N/A</v>
      </c>
      <c r="AL225" s="53" t="e">
        <f>IF('Grid template'!$B$63=FALSE,NA(),IF(OR(ISNUMBER(AF225)=FALSE,ISNUMBER(AG225)=FALSE),NA(),$AW$2*AF225))</f>
        <v>#N/A</v>
      </c>
      <c r="AM225" s="53" t="e">
        <f>IF('Grid template'!$B$63=FALSE,NA(),(IF(OR(ISNUMBER(AJ225)=FALSE,ISNUMBER(AI225)=FALSE),NA(),AJ225-$AW$4*AI225)))</f>
        <v>#N/A</v>
      </c>
      <c r="AN225" s="53" t="e">
        <f>IF('Grid template'!$B$63=FALSE,NA(),(IF(OR(ISNUMBER(AK225)=FALSE,ISNUMBER(AL225)=FALSE),NA(),AL225+$AW$4*AK225)))</f>
        <v>#N/A</v>
      </c>
      <c r="AO225" s="53" t="e">
        <f>IF('Grid template'!$B$63=FALSE,NA(),IF(OR(ISNUMBER(AM225)=FALSE,ISNUMBER(AN225)=FALSE),NA(),(AN225-AM225)/(2*$AW$4)))</f>
        <v>#N/A</v>
      </c>
      <c r="AP225" s="53" t="e">
        <f>IF('Grid template'!$B$63=FALSE,NA(),IF(OR(ISNUMBER(AM225)=FALSE,ISNUMBER(AO225)=FALSE),NA(),AO225*$AW$4+AM225))</f>
        <v>#N/A</v>
      </c>
      <c r="AQ225" s="160"/>
      <c r="AR225" s="160"/>
      <c r="AS225" s="162"/>
      <c r="AT225" s="54"/>
    </row>
    <row r="226" spans="2:46" ht="13.95" customHeight="1" x14ac:dyDescent="0.3">
      <c r="B226" s="62"/>
      <c r="C226" s="34"/>
      <c r="D226" s="186"/>
      <c r="E226" s="186"/>
      <c r="F226" s="186"/>
      <c r="G226" s="186"/>
      <c r="H226" s="186"/>
      <c r="I226" s="186"/>
      <c r="J226" s="186"/>
      <c r="K226" s="186"/>
      <c r="L226" s="186"/>
      <c r="M226" s="168"/>
      <c r="N226" s="52"/>
      <c r="O226" s="53" t="str">
        <f t="shared" si="64"/>
        <v/>
      </c>
      <c r="P226" s="53" t="str">
        <f t="shared" si="65"/>
        <v/>
      </c>
      <c r="Q226" s="53" t="str">
        <f t="shared" si="66"/>
        <v/>
      </c>
      <c r="R226" s="53" t="str">
        <f t="shared" si="67"/>
        <v/>
      </c>
      <c r="S226" s="53" t="e">
        <f t="shared" si="68"/>
        <v>#N/A</v>
      </c>
      <c r="T226" s="53" t="str">
        <f t="shared" si="69"/>
        <v/>
      </c>
      <c r="U226" s="53" t="str">
        <f t="shared" si="70"/>
        <v/>
      </c>
      <c r="V226" s="53" t="e">
        <f t="shared" si="71"/>
        <v>#N/A</v>
      </c>
      <c r="W226" s="53" t="e">
        <f t="shared" si="72"/>
        <v>#N/A</v>
      </c>
      <c r="X226" s="53" t="e">
        <f t="shared" si="73"/>
        <v>#N/A</v>
      </c>
      <c r="Y226" s="53" t="str">
        <f t="shared" si="74"/>
        <v/>
      </c>
      <c r="Z226" s="53" t="e">
        <f t="shared" si="75"/>
        <v>#N/A</v>
      </c>
      <c r="AA226" s="53" t="e">
        <f t="shared" si="76"/>
        <v>#VALUE!</v>
      </c>
      <c r="AB226" s="53" t="e">
        <f t="shared" si="77"/>
        <v>#N/A</v>
      </c>
      <c r="AC226" s="53" t="str">
        <f t="shared" si="78"/>
        <v/>
      </c>
      <c r="AD226" s="53" t="str">
        <f t="shared" si="79"/>
        <v/>
      </c>
      <c r="AE226" s="53" t="str">
        <f t="shared" si="80"/>
        <v/>
      </c>
      <c r="AF226" s="53" t="str">
        <f t="shared" si="81"/>
        <v/>
      </c>
      <c r="AG226" s="53" t="str">
        <f t="shared" si="82"/>
        <v/>
      </c>
      <c r="AH226" s="53" t="str">
        <f t="shared" si="83"/>
        <v/>
      </c>
      <c r="AI226" s="53" t="e">
        <f>IF('Grid template'!$B$63=FALSE,NA(),IF(OR(ISNUMBER(AC226)=FALSE,ISNUMBER(AD226)=FALSE),NA(),$AW$3*AC226+AD226))</f>
        <v>#N/A</v>
      </c>
      <c r="AJ226" s="53" t="e">
        <f>IF('Grid template'!$B$63=FALSE,NA(),IF(OR(ISNUMBER(AC226)=FALSE,ISNUMBER(AD226)=FALSE),NA(),$AW$2*AC226))</f>
        <v>#N/A</v>
      </c>
      <c r="AK226" s="53" t="e">
        <f>IF('Grid template'!$B$63=FALSE,NA(),IF(OR(ISNUMBER(AF226)=FALSE,ISNUMBER(AG226)=FALSE),NA(),$AW$3*AF226+AG226+1+'Grid template'!$B$17))</f>
        <v>#N/A</v>
      </c>
      <c r="AL226" s="53" t="e">
        <f>IF('Grid template'!$B$63=FALSE,NA(),IF(OR(ISNUMBER(AF226)=FALSE,ISNUMBER(AG226)=FALSE),NA(),$AW$2*AF226))</f>
        <v>#N/A</v>
      </c>
      <c r="AM226" s="53" t="e">
        <f>IF('Grid template'!$B$63=FALSE,NA(),(IF(OR(ISNUMBER(AJ226)=FALSE,ISNUMBER(AI226)=FALSE),NA(),AJ226-$AW$4*AI226)))</f>
        <v>#N/A</v>
      </c>
      <c r="AN226" s="53" t="e">
        <f>IF('Grid template'!$B$63=FALSE,NA(),(IF(OR(ISNUMBER(AK226)=FALSE,ISNUMBER(AL226)=FALSE),NA(),AL226+$AW$4*AK226)))</f>
        <v>#N/A</v>
      </c>
      <c r="AO226" s="53" t="e">
        <f>IF('Grid template'!$B$63=FALSE,NA(),IF(OR(ISNUMBER(AM226)=FALSE,ISNUMBER(AN226)=FALSE),NA(),(AN226-AM226)/(2*$AW$4)))</f>
        <v>#N/A</v>
      </c>
      <c r="AP226" s="53" t="e">
        <f>IF('Grid template'!$B$63=FALSE,NA(),IF(OR(ISNUMBER(AM226)=FALSE,ISNUMBER(AO226)=FALSE),NA(),AO226*$AW$4+AM226))</f>
        <v>#N/A</v>
      </c>
      <c r="AQ226" s="160"/>
      <c r="AR226" s="160"/>
      <c r="AS226" s="162"/>
      <c r="AT226" s="54"/>
    </row>
    <row r="227" spans="2:46" ht="13.95" customHeight="1" x14ac:dyDescent="0.3">
      <c r="B227" s="62"/>
      <c r="C227" s="34"/>
      <c r="D227" s="186"/>
      <c r="E227" s="186"/>
      <c r="F227" s="186"/>
      <c r="G227" s="186"/>
      <c r="H227" s="186"/>
      <c r="I227" s="186"/>
      <c r="J227" s="186"/>
      <c r="K227" s="186"/>
      <c r="L227" s="186"/>
      <c r="M227" s="168"/>
      <c r="N227" s="52"/>
      <c r="O227" s="53" t="str">
        <f t="shared" si="64"/>
        <v/>
      </c>
      <c r="P227" s="53" t="str">
        <f t="shared" si="65"/>
        <v/>
      </c>
      <c r="Q227" s="53" t="str">
        <f t="shared" si="66"/>
        <v/>
      </c>
      <c r="R227" s="53" t="str">
        <f t="shared" si="67"/>
        <v/>
      </c>
      <c r="S227" s="53" t="e">
        <f t="shared" si="68"/>
        <v>#N/A</v>
      </c>
      <c r="T227" s="53" t="str">
        <f t="shared" si="69"/>
        <v/>
      </c>
      <c r="U227" s="53" t="str">
        <f t="shared" si="70"/>
        <v/>
      </c>
      <c r="V227" s="53" t="e">
        <f t="shared" si="71"/>
        <v>#N/A</v>
      </c>
      <c r="W227" s="53" t="e">
        <f t="shared" si="72"/>
        <v>#N/A</v>
      </c>
      <c r="X227" s="53" t="e">
        <f t="shared" si="73"/>
        <v>#N/A</v>
      </c>
      <c r="Y227" s="53" t="str">
        <f t="shared" si="74"/>
        <v/>
      </c>
      <c r="Z227" s="53" t="e">
        <f t="shared" si="75"/>
        <v>#N/A</v>
      </c>
      <c r="AA227" s="53" t="e">
        <f t="shared" si="76"/>
        <v>#VALUE!</v>
      </c>
      <c r="AB227" s="53" t="e">
        <f t="shared" si="77"/>
        <v>#N/A</v>
      </c>
      <c r="AC227" s="53" t="str">
        <f t="shared" si="78"/>
        <v/>
      </c>
      <c r="AD227" s="53" t="str">
        <f t="shared" si="79"/>
        <v/>
      </c>
      <c r="AE227" s="53" t="str">
        <f t="shared" si="80"/>
        <v/>
      </c>
      <c r="AF227" s="53" t="str">
        <f t="shared" si="81"/>
        <v/>
      </c>
      <c r="AG227" s="53" t="str">
        <f t="shared" si="82"/>
        <v/>
      </c>
      <c r="AH227" s="53" t="str">
        <f t="shared" si="83"/>
        <v/>
      </c>
      <c r="AI227" s="53" t="e">
        <f>IF('Grid template'!$B$63=FALSE,NA(),IF(OR(ISNUMBER(AC227)=FALSE,ISNUMBER(AD227)=FALSE),NA(),$AW$3*AC227+AD227))</f>
        <v>#N/A</v>
      </c>
      <c r="AJ227" s="53" t="e">
        <f>IF('Grid template'!$B$63=FALSE,NA(),IF(OR(ISNUMBER(AC227)=FALSE,ISNUMBER(AD227)=FALSE),NA(),$AW$2*AC227))</f>
        <v>#N/A</v>
      </c>
      <c r="AK227" s="53" t="e">
        <f>IF('Grid template'!$B$63=FALSE,NA(),IF(OR(ISNUMBER(AF227)=FALSE,ISNUMBER(AG227)=FALSE),NA(),$AW$3*AF227+AG227+1+'Grid template'!$B$17))</f>
        <v>#N/A</v>
      </c>
      <c r="AL227" s="53" t="e">
        <f>IF('Grid template'!$B$63=FALSE,NA(),IF(OR(ISNUMBER(AF227)=FALSE,ISNUMBER(AG227)=FALSE),NA(),$AW$2*AF227))</f>
        <v>#N/A</v>
      </c>
      <c r="AM227" s="53" t="e">
        <f>IF('Grid template'!$B$63=FALSE,NA(),(IF(OR(ISNUMBER(AJ227)=FALSE,ISNUMBER(AI227)=FALSE),NA(),AJ227-$AW$4*AI227)))</f>
        <v>#N/A</v>
      </c>
      <c r="AN227" s="53" t="e">
        <f>IF('Grid template'!$B$63=FALSE,NA(),(IF(OR(ISNUMBER(AK227)=FALSE,ISNUMBER(AL227)=FALSE),NA(),AL227+$AW$4*AK227)))</f>
        <v>#N/A</v>
      </c>
      <c r="AO227" s="53" t="e">
        <f>IF('Grid template'!$B$63=FALSE,NA(),IF(OR(ISNUMBER(AM227)=FALSE,ISNUMBER(AN227)=FALSE),NA(),(AN227-AM227)/(2*$AW$4)))</f>
        <v>#N/A</v>
      </c>
      <c r="AP227" s="53" t="e">
        <f>IF('Grid template'!$B$63=FALSE,NA(),IF(OR(ISNUMBER(AM227)=FALSE,ISNUMBER(AO227)=FALSE),NA(),AO227*$AW$4+AM227))</f>
        <v>#N/A</v>
      </c>
      <c r="AQ227" s="160"/>
      <c r="AR227" s="160"/>
      <c r="AS227" s="162"/>
      <c r="AT227" s="54"/>
    </row>
    <row r="228" spans="2:46" ht="13.95" customHeight="1" x14ac:dyDescent="0.3">
      <c r="B228" s="62"/>
      <c r="C228" s="34"/>
      <c r="D228" s="186"/>
      <c r="E228" s="186"/>
      <c r="F228" s="186"/>
      <c r="G228" s="186"/>
      <c r="H228" s="186"/>
      <c r="I228" s="186"/>
      <c r="J228" s="186"/>
      <c r="K228" s="186"/>
      <c r="L228" s="186"/>
      <c r="M228" s="168"/>
      <c r="N228" s="52"/>
      <c r="O228" s="53" t="str">
        <f t="shared" si="64"/>
        <v/>
      </c>
      <c r="P228" s="53" t="str">
        <f t="shared" si="65"/>
        <v/>
      </c>
      <c r="Q228" s="53" t="str">
        <f t="shared" si="66"/>
        <v/>
      </c>
      <c r="R228" s="53" t="str">
        <f t="shared" si="67"/>
        <v/>
      </c>
      <c r="S228" s="53" t="e">
        <f t="shared" si="68"/>
        <v>#N/A</v>
      </c>
      <c r="T228" s="53" t="str">
        <f t="shared" si="69"/>
        <v/>
      </c>
      <c r="U228" s="53" t="str">
        <f t="shared" si="70"/>
        <v/>
      </c>
      <c r="V228" s="53" t="e">
        <f t="shared" si="71"/>
        <v>#N/A</v>
      </c>
      <c r="W228" s="53" t="e">
        <f t="shared" si="72"/>
        <v>#N/A</v>
      </c>
      <c r="X228" s="53" t="e">
        <f t="shared" si="73"/>
        <v>#N/A</v>
      </c>
      <c r="Y228" s="53" t="str">
        <f t="shared" si="74"/>
        <v/>
      </c>
      <c r="Z228" s="53" t="e">
        <f t="shared" si="75"/>
        <v>#N/A</v>
      </c>
      <c r="AA228" s="53" t="e">
        <f t="shared" si="76"/>
        <v>#VALUE!</v>
      </c>
      <c r="AB228" s="53" t="e">
        <f t="shared" si="77"/>
        <v>#N/A</v>
      </c>
      <c r="AC228" s="53" t="str">
        <f t="shared" si="78"/>
        <v/>
      </c>
      <c r="AD228" s="53" t="str">
        <f t="shared" si="79"/>
        <v/>
      </c>
      <c r="AE228" s="53" t="str">
        <f t="shared" si="80"/>
        <v/>
      </c>
      <c r="AF228" s="53" t="str">
        <f t="shared" si="81"/>
        <v/>
      </c>
      <c r="AG228" s="53" t="str">
        <f t="shared" si="82"/>
        <v/>
      </c>
      <c r="AH228" s="53" t="str">
        <f t="shared" si="83"/>
        <v/>
      </c>
      <c r="AI228" s="53" t="e">
        <f>IF('Grid template'!$B$63=FALSE,NA(),IF(OR(ISNUMBER(AC228)=FALSE,ISNUMBER(AD228)=FALSE),NA(),$AW$3*AC228+AD228))</f>
        <v>#N/A</v>
      </c>
      <c r="AJ228" s="53" t="e">
        <f>IF('Grid template'!$B$63=FALSE,NA(),IF(OR(ISNUMBER(AC228)=FALSE,ISNUMBER(AD228)=FALSE),NA(),$AW$2*AC228))</f>
        <v>#N/A</v>
      </c>
      <c r="AK228" s="53" t="e">
        <f>IF('Grid template'!$B$63=FALSE,NA(),IF(OR(ISNUMBER(AF228)=FALSE,ISNUMBER(AG228)=FALSE),NA(),$AW$3*AF228+AG228+1+'Grid template'!$B$17))</f>
        <v>#N/A</v>
      </c>
      <c r="AL228" s="53" t="e">
        <f>IF('Grid template'!$B$63=FALSE,NA(),IF(OR(ISNUMBER(AF228)=FALSE,ISNUMBER(AG228)=FALSE),NA(),$AW$2*AF228))</f>
        <v>#N/A</v>
      </c>
      <c r="AM228" s="53" t="e">
        <f>IF('Grid template'!$B$63=FALSE,NA(),(IF(OR(ISNUMBER(AJ228)=FALSE,ISNUMBER(AI228)=FALSE),NA(),AJ228-$AW$4*AI228)))</f>
        <v>#N/A</v>
      </c>
      <c r="AN228" s="53" t="e">
        <f>IF('Grid template'!$B$63=FALSE,NA(),(IF(OR(ISNUMBER(AK228)=FALSE,ISNUMBER(AL228)=FALSE),NA(),AL228+$AW$4*AK228)))</f>
        <v>#N/A</v>
      </c>
      <c r="AO228" s="53" t="e">
        <f>IF('Grid template'!$B$63=FALSE,NA(),IF(OR(ISNUMBER(AM228)=FALSE,ISNUMBER(AN228)=FALSE),NA(),(AN228-AM228)/(2*$AW$4)))</f>
        <v>#N/A</v>
      </c>
      <c r="AP228" s="53" t="e">
        <f>IF('Grid template'!$B$63=FALSE,NA(),IF(OR(ISNUMBER(AM228)=FALSE,ISNUMBER(AO228)=FALSE),NA(),AO228*$AW$4+AM228))</f>
        <v>#N/A</v>
      </c>
      <c r="AQ228" s="160"/>
      <c r="AR228" s="160"/>
      <c r="AS228" s="162"/>
      <c r="AT228" s="54"/>
    </row>
    <row r="229" spans="2:46" ht="13.95" customHeight="1" x14ac:dyDescent="0.3">
      <c r="B229" s="62"/>
      <c r="C229" s="34"/>
      <c r="D229" s="186"/>
      <c r="E229" s="186"/>
      <c r="F229" s="186"/>
      <c r="G229" s="186"/>
      <c r="H229" s="186"/>
      <c r="I229" s="186"/>
      <c r="J229" s="186"/>
      <c r="K229" s="186"/>
      <c r="L229" s="186"/>
      <c r="M229" s="168"/>
      <c r="N229" s="52"/>
      <c r="O229" s="53" t="str">
        <f t="shared" si="64"/>
        <v/>
      </c>
      <c r="P229" s="53" t="str">
        <f t="shared" si="65"/>
        <v/>
      </c>
      <c r="Q229" s="53" t="str">
        <f t="shared" si="66"/>
        <v/>
      </c>
      <c r="R229" s="53" t="str">
        <f t="shared" si="67"/>
        <v/>
      </c>
      <c r="S229" s="53" t="e">
        <f t="shared" si="68"/>
        <v>#N/A</v>
      </c>
      <c r="T229" s="53" t="str">
        <f t="shared" si="69"/>
        <v/>
      </c>
      <c r="U229" s="53" t="str">
        <f t="shared" si="70"/>
        <v/>
      </c>
      <c r="V229" s="53" t="e">
        <f t="shared" si="71"/>
        <v>#N/A</v>
      </c>
      <c r="W229" s="53" t="e">
        <f t="shared" si="72"/>
        <v>#N/A</v>
      </c>
      <c r="X229" s="53" t="e">
        <f t="shared" si="73"/>
        <v>#N/A</v>
      </c>
      <c r="Y229" s="53" t="str">
        <f t="shared" si="74"/>
        <v/>
      </c>
      <c r="Z229" s="53" t="e">
        <f t="shared" si="75"/>
        <v>#N/A</v>
      </c>
      <c r="AA229" s="53" t="e">
        <f t="shared" si="76"/>
        <v>#VALUE!</v>
      </c>
      <c r="AB229" s="53" t="e">
        <f t="shared" si="77"/>
        <v>#N/A</v>
      </c>
      <c r="AC229" s="53" t="str">
        <f t="shared" si="78"/>
        <v/>
      </c>
      <c r="AD229" s="53" t="str">
        <f t="shared" si="79"/>
        <v/>
      </c>
      <c r="AE229" s="53" t="str">
        <f t="shared" si="80"/>
        <v/>
      </c>
      <c r="AF229" s="53" t="str">
        <f t="shared" si="81"/>
        <v/>
      </c>
      <c r="AG229" s="53" t="str">
        <f t="shared" si="82"/>
        <v/>
      </c>
      <c r="AH229" s="53" t="str">
        <f t="shared" si="83"/>
        <v/>
      </c>
      <c r="AI229" s="53" t="e">
        <f>IF('Grid template'!$B$63=FALSE,NA(),IF(OR(ISNUMBER(AC229)=FALSE,ISNUMBER(AD229)=FALSE),NA(),$AW$3*AC229+AD229))</f>
        <v>#N/A</v>
      </c>
      <c r="AJ229" s="53" t="e">
        <f>IF('Grid template'!$B$63=FALSE,NA(),IF(OR(ISNUMBER(AC229)=FALSE,ISNUMBER(AD229)=FALSE),NA(),$AW$2*AC229))</f>
        <v>#N/A</v>
      </c>
      <c r="AK229" s="53" t="e">
        <f>IF('Grid template'!$B$63=FALSE,NA(),IF(OR(ISNUMBER(AF229)=FALSE,ISNUMBER(AG229)=FALSE),NA(),$AW$3*AF229+AG229+1+'Grid template'!$B$17))</f>
        <v>#N/A</v>
      </c>
      <c r="AL229" s="53" t="e">
        <f>IF('Grid template'!$B$63=FALSE,NA(),IF(OR(ISNUMBER(AF229)=FALSE,ISNUMBER(AG229)=FALSE),NA(),$AW$2*AF229))</f>
        <v>#N/A</v>
      </c>
      <c r="AM229" s="53" t="e">
        <f>IF('Grid template'!$B$63=FALSE,NA(),(IF(OR(ISNUMBER(AJ229)=FALSE,ISNUMBER(AI229)=FALSE),NA(),AJ229-$AW$4*AI229)))</f>
        <v>#N/A</v>
      </c>
      <c r="AN229" s="53" t="e">
        <f>IF('Grid template'!$B$63=FALSE,NA(),(IF(OR(ISNUMBER(AK229)=FALSE,ISNUMBER(AL229)=FALSE),NA(),AL229+$AW$4*AK229)))</f>
        <v>#N/A</v>
      </c>
      <c r="AO229" s="53" t="e">
        <f>IF('Grid template'!$B$63=FALSE,NA(),IF(OR(ISNUMBER(AM229)=FALSE,ISNUMBER(AN229)=FALSE),NA(),(AN229-AM229)/(2*$AW$4)))</f>
        <v>#N/A</v>
      </c>
      <c r="AP229" s="53" t="e">
        <f>IF('Grid template'!$B$63=FALSE,NA(),IF(OR(ISNUMBER(AM229)=FALSE,ISNUMBER(AO229)=FALSE),NA(),AO229*$AW$4+AM229))</f>
        <v>#N/A</v>
      </c>
      <c r="AQ229" s="160"/>
      <c r="AR229" s="160"/>
      <c r="AS229" s="162"/>
      <c r="AT229" s="54"/>
    </row>
    <row r="230" spans="2:46" ht="13.95" customHeight="1" x14ac:dyDescent="0.3">
      <c r="B230" s="62"/>
      <c r="C230" s="34"/>
      <c r="D230" s="186"/>
      <c r="E230" s="186"/>
      <c r="F230" s="186"/>
      <c r="G230" s="186"/>
      <c r="H230" s="186"/>
      <c r="I230" s="186"/>
      <c r="J230" s="186"/>
      <c r="K230" s="186"/>
      <c r="L230" s="186"/>
      <c r="M230" s="168"/>
      <c r="N230" s="52"/>
      <c r="O230" s="53" t="str">
        <f t="shared" si="64"/>
        <v/>
      </c>
      <c r="P230" s="53" t="str">
        <f t="shared" si="65"/>
        <v/>
      </c>
      <c r="Q230" s="53" t="str">
        <f t="shared" si="66"/>
        <v/>
      </c>
      <c r="R230" s="53" t="str">
        <f t="shared" si="67"/>
        <v/>
      </c>
      <c r="S230" s="53" t="e">
        <f t="shared" si="68"/>
        <v>#N/A</v>
      </c>
      <c r="T230" s="53" t="str">
        <f t="shared" si="69"/>
        <v/>
      </c>
      <c r="U230" s="53" t="str">
        <f t="shared" si="70"/>
        <v/>
      </c>
      <c r="V230" s="53" t="e">
        <f t="shared" si="71"/>
        <v>#N/A</v>
      </c>
      <c r="W230" s="53" t="e">
        <f t="shared" si="72"/>
        <v>#N/A</v>
      </c>
      <c r="X230" s="53" t="e">
        <f t="shared" si="73"/>
        <v>#N/A</v>
      </c>
      <c r="Y230" s="53" t="str">
        <f t="shared" si="74"/>
        <v/>
      </c>
      <c r="Z230" s="53" t="e">
        <f t="shared" si="75"/>
        <v>#N/A</v>
      </c>
      <c r="AA230" s="53" t="e">
        <f t="shared" si="76"/>
        <v>#VALUE!</v>
      </c>
      <c r="AB230" s="53" t="e">
        <f t="shared" si="77"/>
        <v>#N/A</v>
      </c>
      <c r="AC230" s="53" t="str">
        <f t="shared" si="78"/>
        <v/>
      </c>
      <c r="AD230" s="53" t="str">
        <f t="shared" si="79"/>
        <v/>
      </c>
      <c r="AE230" s="53" t="str">
        <f t="shared" si="80"/>
        <v/>
      </c>
      <c r="AF230" s="53" t="str">
        <f t="shared" si="81"/>
        <v/>
      </c>
      <c r="AG230" s="53" t="str">
        <f t="shared" si="82"/>
        <v/>
      </c>
      <c r="AH230" s="53" t="str">
        <f t="shared" si="83"/>
        <v/>
      </c>
      <c r="AI230" s="53" t="e">
        <f>IF('Grid template'!$B$63=FALSE,NA(),IF(OR(ISNUMBER(AC230)=FALSE,ISNUMBER(AD230)=FALSE),NA(),$AW$3*AC230+AD230))</f>
        <v>#N/A</v>
      </c>
      <c r="AJ230" s="53" t="e">
        <f>IF('Grid template'!$B$63=FALSE,NA(),IF(OR(ISNUMBER(AC230)=FALSE,ISNUMBER(AD230)=FALSE),NA(),$AW$2*AC230))</f>
        <v>#N/A</v>
      </c>
      <c r="AK230" s="53" t="e">
        <f>IF('Grid template'!$B$63=FALSE,NA(),IF(OR(ISNUMBER(AF230)=FALSE,ISNUMBER(AG230)=FALSE),NA(),$AW$3*AF230+AG230+1+'Grid template'!$B$17))</f>
        <v>#N/A</v>
      </c>
      <c r="AL230" s="53" t="e">
        <f>IF('Grid template'!$B$63=FALSE,NA(),IF(OR(ISNUMBER(AF230)=FALSE,ISNUMBER(AG230)=FALSE),NA(),$AW$2*AF230))</f>
        <v>#N/A</v>
      </c>
      <c r="AM230" s="53" t="e">
        <f>IF('Grid template'!$B$63=FALSE,NA(),(IF(OR(ISNUMBER(AJ230)=FALSE,ISNUMBER(AI230)=FALSE),NA(),AJ230-$AW$4*AI230)))</f>
        <v>#N/A</v>
      </c>
      <c r="AN230" s="53" t="e">
        <f>IF('Grid template'!$B$63=FALSE,NA(),(IF(OR(ISNUMBER(AK230)=FALSE,ISNUMBER(AL230)=FALSE),NA(),AL230+$AW$4*AK230)))</f>
        <v>#N/A</v>
      </c>
      <c r="AO230" s="53" t="e">
        <f>IF('Grid template'!$B$63=FALSE,NA(),IF(OR(ISNUMBER(AM230)=FALSE,ISNUMBER(AN230)=FALSE),NA(),(AN230-AM230)/(2*$AW$4)))</f>
        <v>#N/A</v>
      </c>
      <c r="AP230" s="53" t="e">
        <f>IF('Grid template'!$B$63=FALSE,NA(),IF(OR(ISNUMBER(AM230)=FALSE,ISNUMBER(AO230)=FALSE),NA(),AO230*$AW$4+AM230))</f>
        <v>#N/A</v>
      </c>
      <c r="AQ230" s="160"/>
      <c r="AR230" s="160"/>
      <c r="AS230" s="162"/>
      <c r="AT230" s="54"/>
    </row>
    <row r="231" spans="2:46" ht="13.95" customHeight="1" x14ac:dyDescent="0.3">
      <c r="B231" s="62"/>
      <c r="C231" s="34"/>
      <c r="D231" s="186"/>
      <c r="E231" s="186"/>
      <c r="F231" s="186"/>
      <c r="G231" s="186"/>
      <c r="H231" s="186"/>
      <c r="I231" s="186"/>
      <c r="J231" s="186"/>
      <c r="K231" s="186"/>
      <c r="L231" s="186"/>
      <c r="M231" s="168"/>
      <c r="N231" s="52"/>
      <c r="O231" s="53" t="str">
        <f t="shared" si="64"/>
        <v/>
      </c>
      <c r="P231" s="53" t="str">
        <f t="shared" si="65"/>
        <v/>
      </c>
      <c r="Q231" s="53" t="str">
        <f t="shared" si="66"/>
        <v/>
      </c>
      <c r="R231" s="53" t="str">
        <f t="shared" si="67"/>
        <v/>
      </c>
      <c r="S231" s="53" t="e">
        <f t="shared" si="68"/>
        <v>#N/A</v>
      </c>
      <c r="T231" s="53" t="str">
        <f t="shared" si="69"/>
        <v/>
      </c>
      <c r="U231" s="53" t="str">
        <f t="shared" si="70"/>
        <v/>
      </c>
      <c r="V231" s="53" t="e">
        <f t="shared" si="71"/>
        <v>#N/A</v>
      </c>
      <c r="W231" s="53" t="e">
        <f t="shared" si="72"/>
        <v>#N/A</v>
      </c>
      <c r="X231" s="53" t="e">
        <f t="shared" si="73"/>
        <v>#N/A</v>
      </c>
      <c r="Y231" s="53" t="str">
        <f t="shared" si="74"/>
        <v/>
      </c>
      <c r="Z231" s="53" t="e">
        <f t="shared" si="75"/>
        <v>#N/A</v>
      </c>
      <c r="AA231" s="53" t="e">
        <f t="shared" si="76"/>
        <v>#VALUE!</v>
      </c>
      <c r="AB231" s="53" t="e">
        <f t="shared" si="77"/>
        <v>#N/A</v>
      </c>
      <c r="AC231" s="53" t="str">
        <f t="shared" si="78"/>
        <v/>
      </c>
      <c r="AD231" s="53" t="str">
        <f t="shared" si="79"/>
        <v/>
      </c>
      <c r="AE231" s="53" t="str">
        <f t="shared" si="80"/>
        <v/>
      </c>
      <c r="AF231" s="53" t="str">
        <f t="shared" si="81"/>
        <v/>
      </c>
      <c r="AG231" s="53" t="str">
        <f t="shared" si="82"/>
        <v/>
      </c>
      <c r="AH231" s="53" t="str">
        <f t="shared" si="83"/>
        <v/>
      </c>
      <c r="AI231" s="53" t="e">
        <f>IF('Grid template'!$B$63=FALSE,NA(),IF(OR(ISNUMBER(AC231)=FALSE,ISNUMBER(AD231)=FALSE),NA(),$AW$3*AC231+AD231))</f>
        <v>#N/A</v>
      </c>
      <c r="AJ231" s="53" t="e">
        <f>IF('Grid template'!$B$63=FALSE,NA(),IF(OR(ISNUMBER(AC231)=FALSE,ISNUMBER(AD231)=FALSE),NA(),$AW$2*AC231))</f>
        <v>#N/A</v>
      </c>
      <c r="AK231" s="53" t="e">
        <f>IF('Grid template'!$B$63=FALSE,NA(),IF(OR(ISNUMBER(AF231)=FALSE,ISNUMBER(AG231)=FALSE),NA(),$AW$3*AF231+AG231+1+'Grid template'!$B$17))</f>
        <v>#N/A</v>
      </c>
      <c r="AL231" s="53" t="e">
        <f>IF('Grid template'!$B$63=FALSE,NA(),IF(OR(ISNUMBER(AF231)=FALSE,ISNUMBER(AG231)=FALSE),NA(),$AW$2*AF231))</f>
        <v>#N/A</v>
      </c>
      <c r="AM231" s="53" t="e">
        <f>IF('Grid template'!$B$63=FALSE,NA(),(IF(OR(ISNUMBER(AJ231)=FALSE,ISNUMBER(AI231)=FALSE),NA(),AJ231-$AW$4*AI231)))</f>
        <v>#N/A</v>
      </c>
      <c r="AN231" s="53" t="e">
        <f>IF('Grid template'!$B$63=FALSE,NA(),(IF(OR(ISNUMBER(AK231)=FALSE,ISNUMBER(AL231)=FALSE),NA(),AL231+$AW$4*AK231)))</f>
        <v>#N/A</v>
      </c>
      <c r="AO231" s="53" t="e">
        <f>IF('Grid template'!$B$63=FALSE,NA(),IF(OR(ISNUMBER(AM231)=FALSE,ISNUMBER(AN231)=FALSE),NA(),(AN231-AM231)/(2*$AW$4)))</f>
        <v>#N/A</v>
      </c>
      <c r="AP231" s="53" t="e">
        <f>IF('Grid template'!$B$63=FALSE,NA(),IF(OR(ISNUMBER(AM231)=FALSE,ISNUMBER(AO231)=FALSE),NA(),AO231*$AW$4+AM231))</f>
        <v>#N/A</v>
      </c>
      <c r="AQ231" s="160"/>
      <c r="AR231" s="160"/>
      <c r="AS231" s="162"/>
      <c r="AT231" s="54"/>
    </row>
    <row r="232" spans="2:46" ht="13.95" customHeight="1" x14ac:dyDescent="0.3">
      <c r="B232" s="62"/>
      <c r="C232" s="34"/>
      <c r="D232" s="186"/>
      <c r="E232" s="186"/>
      <c r="F232" s="186"/>
      <c r="G232" s="186"/>
      <c r="H232" s="186"/>
      <c r="I232" s="186"/>
      <c r="J232" s="186"/>
      <c r="K232" s="186"/>
      <c r="L232" s="186"/>
      <c r="M232" s="168"/>
      <c r="N232" s="52"/>
      <c r="O232" s="53" t="str">
        <f t="shared" si="64"/>
        <v/>
      </c>
      <c r="P232" s="53" t="str">
        <f t="shared" si="65"/>
        <v/>
      </c>
      <c r="Q232" s="53" t="str">
        <f t="shared" si="66"/>
        <v/>
      </c>
      <c r="R232" s="53" t="str">
        <f t="shared" si="67"/>
        <v/>
      </c>
      <c r="S232" s="53" t="e">
        <f t="shared" si="68"/>
        <v>#N/A</v>
      </c>
      <c r="T232" s="53" t="str">
        <f t="shared" si="69"/>
        <v/>
      </c>
      <c r="U232" s="53" t="str">
        <f t="shared" si="70"/>
        <v/>
      </c>
      <c r="V232" s="53" t="e">
        <f t="shared" si="71"/>
        <v>#N/A</v>
      </c>
      <c r="W232" s="53" t="e">
        <f t="shared" si="72"/>
        <v>#N/A</v>
      </c>
      <c r="X232" s="53" t="e">
        <f t="shared" si="73"/>
        <v>#N/A</v>
      </c>
      <c r="Y232" s="53" t="str">
        <f t="shared" si="74"/>
        <v/>
      </c>
      <c r="Z232" s="53" t="e">
        <f t="shared" si="75"/>
        <v>#N/A</v>
      </c>
      <c r="AA232" s="53" t="e">
        <f t="shared" si="76"/>
        <v>#VALUE!</v>
      </c>
      <c r="AB232" s="53" t="e">
        <f t="shared" si="77"/>
        <v>#N/A</v>
      </c>
      <c r="AC232" s="53" t="str">
        <f t="shared" si="78"/>
        <v/>
      </c>
      <c r="AD232" s="53" t="str">
        <f t="shared" si="79"/>
        <v/>
      </c>
      <c r="AE232" s="53" t="str">
        <f t="shared" si="80"/>
        <v/>
      </c>
      <c r="AF232" s="53" t="str">
        <f t="shared" si="81"/>
        <v/>
      </c>
      <c r="AG232" s="53" t="str">
        <f t="shared" si="82"/>
        <v/>
      </c>
      <c r="AH232" s="53" t="str">
        <f t="shared" si="83"/>
        <v/>
      </c>
      <c r="AI232" s="53" t="e">
        <f>IF('Grid template'!$B$63=FALSE,NA(),IF(OR(ISNUMBER(AC232)=FALSE,ISNUMBER(AD232)=FALSE),NA(),$AW$3*AC232+AD232))</f>
        <v>#N/A</v>
      </c>
      <c r="AJ232" s="53" t="e">
        <f>IF('Grid template'!$B$63=FALSE,NA(),IF(OR(ISNUMBER(AC232)=FALSE,ISNUMBER(AD232)=FALSE),NA(),$AW$2*AC232))</f>
        <v>#N/A</v>
      </c>
      <c r="AK232" s="53" t="e">
        <f>IF('Grid template'!$B$63=FALSE,NA(),IF(OR(ISNUMBER(AF232)=FALSE,ISNUMBER(AG232)=FALSE),NA(),$AW$3*AF232+AG232+1+'Grid template'!$B$17))</f>
        <v>#N/A</v>
      </c>
      <c r="AL232" s="53" t="e">
        <f>IF('Grid template'!$B$63=FALSE,NA(),IF(OR(ISNUMBER(AF232)=FALSE,ISNUMBER(AG232)=FALSE),NA(),$AW$2*AF232))</f>
        <v>#N/A</v>
      </c>
      <c r="AM232" s="53" t="e">
        <f>IF('Grid template'!$B$63=FALSE,NA(),(IF(OR(ISNUMBER(AJ232)=FALSE,ISNUMBER(AI232)=FALSE),NA(),AJ232-$AW$4*AI232)))</f>
        <v>#N/A</v>
      </c>
      <c r="AN232" s="53" t="e">
        <f>IF('Grid template'!$B$63=FALSE,NA(),(IF(OR(ISNUMBER(AK232)=FALSE,ISNUMBER(AL232)=FALSE),NA(),AL232+$AW$4*AK232)))</f>
        <v>#N/A</v>
      </c>
      <c r="AO232" s="53" t="e">
        <f>IF('Grid template'!$B$63=FALSE,NA(),IF(OR(ISNUMBER(AM232)=FALSE,ISNUMBER(AN232)=FALSE),NA(),(AN232-AM232)/(2*$AW$4)))</f>
        <v>#N/A</v>
      </c>
      <c r="AP232" s="53" t="e">
        <f>IF('Grid template'!$B$63=FALSE,NA(),IF(OR(ISNUMBER(AM232)=FALSE,ISNUMBER(AO232)=FALSE),NA(),AO232*$AW$4+AM232))</f>
        <v>#N/A</v>
      </c>
      <c r="AQ232" s="160"/>
      <c r="AR232" s="160"/>
      <c r="AS232" s="162"/>
      <c r="AT232" s="54"/>
    </row>
    <row r="233" spans="2:46" ht="13.95" customHeight="1" x14ac:dyDescent="0.3">
      <c r="B233" s="62"/>
      <c r="C233" s="34"/>
      <c r="D233" s="186"/>
      <c r="E233" s="186"/>
      <c r="F233" s="186"/>
      <c r="G233" s="186"/>
      <c r="H233" s="186"/>
      <c r="I233" s="186"/>
      <c r="J233" s="186"/>
      <c r="K233" s="186"/>
      <c r="L233" s="186"/>
      <c r="M233" s="168"/>
      <c r="N233" s="52"/>
      <c r="O233" s="53" t="str">
        <f t="shared" si="64"/>
        <v/>
      </c>
      <c r="P233" s="53" t="str">
        <f t="shared" si="65"/>
        <v/>
      </c>
      <c r="Q233" s="53" t="str">
        <f t="shared" si="66"/>
        <v/>
      </c>
      <c r="R233" s="53" t="str">
        <f t="shared" si="67"/>
        <v/>
      </c>
      <c r="S233" s="53" t="e">
        <f t="shared" si="68"/>
        <v>#N/A</v>
      </c>
      <c r="T233" s="53" t="str">
        <f t="shared" si="69"/>
        <v/>
      </c>
      <c r="U233" s="53" t="str">
        <f t="shared" si="70"/>
        <v/>
      </c>
      <c r="V233" s="53" t="e">
        <f t="shared" si="71"/>
        <v>#N/A</v>
      </c>
      <c r="W233" s="53" t="e">
        <f t="shared" si="72"/>
        <v>#N/A</v>
      </c>
      <c r="X233" s="53" t="e">
        <f t="shared" si="73"/>
        <v>#N/A</v>
      </c>
      <c r="Y233" s="53" t="str">
        <f t="shared" si="74"/>
        <v/>
      </c>
      <c r="Z233" s="53" t="e">
        <f t="shared" si="75"/>
        <v>#N/A</v>
      </c>
      <c r="AA233" s="53" t="e">
        <f t="shared" si="76"/>
        <v>#VALUE!</v>
      </c>
      <c r="AB233" s="53" t="e">
        <f t="shared" si="77"/>
        <v>#N/A</v>
      </c>
      <c r="AC233" s="53" t="str">
        <f t="shared" si="78"/>
        <v/>
      </c>
      <c r="AD233" s="53" t="str">
        <f t="shared" si="79"/>
        <v/>
      </c>
      <c r="AE233" s="53" t="str">
        <f t="shared" si="80"/>
        <v/>
      </c>
      <c r="AF233" s="53" t="str">
        <f t="shared" si="81"/>
        <v/>
      </c>
      <c r="AG233" s="53" t="str">
        <f t="shared" si="82"/>
        <v/>
      </c>
      <c r="AH233" s="53" t="str">
        <f t="shared" si="83"/>
        <v/>
      </c>
      <c r="AI233" s="53" t="e">
        <f>IF('Grid template'!$B$63=FALSE,NA(),IF(OR(ISNUMBER(AC233)=FALSE,ISNUMBER(AD233)=FALSE),NA(),$AW$3*AC233+AD233))</f>
        <v>#N/A</v>
      </c>
      <c r="AJ233" s="53" t="e">
        <f>IF('Grid template'!$B$63=FALSE,NA(),IF(OR(ISNUMBER(AC233)=FALSE,ISNUMBER(AD233)=FALSE),NA(),$AW$2*AC233))</f>
        <v>#N/A</v>
      </c>
      <c r="AK233" s="53" t="e">
        <f>IF('Grid template'!$B$63=FALSE,NA(),IF(OR(ISNUMBER(AF233)=FALSE,ISNUMBER(AG233)=FALSE),NA(),$AW$3*AF233+AG233+1+'Grid template'!$B$17))</f>
        <v>#N/A</v>
      </c>
      <c r="AL233" s="53" t="e">
        <f>IF('Grid template'!$B$63=FALSE,NA(),IF(OR(ISNUMBER(AF233)=FALSE,ISNUMBER(AG233)=FALSE),NA(),$AW$2*AF233))</f>
        <v>#N/A</v>
      </c>
      <c r="AM233" s="53" t="e">
        <f>IF('Grid template'!$B$63=FALSE,NA(),(IF(OR(ISNUMBER(AJ233)=FALSE,ISNUMBER(AI233)=FALSE),NA(),AJ233-$AW$4*AI233)))</f>
        <v>#N/A</v>
      </c>
      <c r="AN233" s="53" t="e">
        <f>IF('Grid template'!$B$63=FALSE,NA(),(IF(OR(ISNUMBER(AK233)=FALSE,ISNUMBER(AL233)=FALSE),NA(),AL233+$AW$4*AK233)))</f>
        <v>#N/A</v>
      </c>
      <c r="AO233" s="53" t="e">
        <f>IF('Grid template'!$B$63=FALSE,NA(),IF(OR(ISNUMBER(AM233)=FALSE,ISNUMBER(AN233)=FALSE),NA(),(AN233-AM233)/(2*$AW$4)))</f>
        <v>#N/A</v>
      </c>
      <c r="AP233" s="53" t="e">
        <f>IF('Grid template'!$B$63=FALSE,NA(),IF(OR(ISNUMBER(AM233)=FALSE,ISNUMBER(AO233)=FALSE),NA(),AO233*$AW$4+AM233))</f>
        <v>#N/A</v>
      </c>
      <c r="AQ233" s="160"/>
      <c r="AR233" s="160"/>
      <c r="AS233" s="162"/>
      <c r="AT233" s="54"/>
    </row>
    <row r="234" spans="2:46" ht="13.95" customHeight="1" x14ac:dyDescent="0.3">
      <c r="B234" s="62"/>
      <c r="C234" s="34"/>
      <c r="D234" s="186"/>
      <c r="E234" s="186"/>
      <c r="F234" s="186"/>
      <c r="G234" s="186"/>
      <c r="H234" s="186"/>
      <c r="I234" s="186"/>
      <c r="J234" s="186"/>
      <c r="K234" s="186"/>
      <c r="L234" s="186"/>
      <c r="M234" s="168"/>
      <c r="N234" s="52"/>
      <c r="O234" s="53" t="str">
        <f t="shared" si="64"/>
        <v/>
      </c>
      <c r="P234" s="53" t="str">
        <f t="shared" si="65"/>
        <v/>
      </c>
      <c r="Q234" s="53" t="str">
        <f t="shared" si="66"/>
        <v/>
      </c>
      <c r="R234" s="53" t="str">
        <f t="shared" si="67"/>
        <v/>
      </c>
      <c r="S234" s="53" t="e">
        <f t="shared" si="68"/>
        <v>#N/A</v>
      </c>
      <c r="T234" s="53" t="str">
        <f t="shared" si="69"/>
        <v/>
      </c>
      <c r="U234" s="53" t="str">
        <f t="shared" si="70"/>
        <v/>
      </c>
      <c r="V234" s="53" t="e">
        <f t="shared" si="71"/>
        <v>#N/A</v>
      </c>
      <c r="W234" s="53" t="e">
        <f t="shared" si="72"/>
        <v>#N/A</v>
      </c>
      <c r="X234" s="53" t="e">
        <f t="shared" si="73"/>
        <v>#N/A</v>
      </c>
      <c r="Y234" s="53" t="str">
        <f t="shared" si="74"/>
        <v/>
      </c>
      <c r="Z234" s="53" t="e">
        <f t="shared" si="75"/>
        <v>#N/A</v>
      </c>
      <c r="AA234" s="53" t="e">
        <f t="shared" si="76"/>
        <v>#VALUE!</v>
      </c>
      <c r="AB234" s="53" t="e">
        <f t="shared" si="77"/>
        <v>#N/A</v>
      </c>
      <c r="AC234" s="53" t="str">
        <f t="shared" si="78"/>
        <v/>
      </c>
      <c r="AD234" s="53" t="str">
        <f t="shared" si="79"/>
        <v/>
      </c>
      <c r="AE234" s="53" t="str">
        <f t="shared" si="80"/>
        <v/>
      </c>
      <c r="AF234" s="53" t="str">
        <f t="shared" si="81"/>
        <v/>
      </c>
      <c r="AG234" s="53" t="str">
        <f t="shared" si="82"/>
        <v/>
      </c>
      <c r="AH234" s="53" t="str">
        <f t="shared" si="83"/>
        <v/>
      </c>
      <c r="AI234" s="53" t="e">
        <f>IF('Grid template'!$B$63=FALSE,NA(),IF(OR(ISNUMBER(AC234)=FALSE,ISNUMBER(AD234)=FALSE),NA(),$AW$3*AC234+AD234))</f>
        <v>#N/A</v>
      </c>
      <c r="AJ234" s="53" t="e">
        <f>IF('Grid template'!$B$63=FALSE,NA(),IF(OR(ISNUMBER(AC234)=FALSE,ISNUMBER(AD234)=FALSE),NA(),$AW$2*AC234))</f>
        <v>#N/A</v>
      </c>
      <c r="AK234" s="53" t="e">
        <f>IF('Grid template'!$B$63=FALSE,NA(),IF(OR(ISNUMBER(AF234)=FALSE,ISNUMBER(AG234)=FALSE),NA(),$AW$3*AF234+AG234+1+'Grid template'!$B$17))</f>
        <v>#N/A</v>
      </c>
      <c r="AL234" s="53" t="e">
        <f>IF('Grid template'!$B$63=FALSE,NA(),IF(OR(ISNUMBER(AF234)=FALSE,ISNUMBER(AG234)=FALSE),NA(),$AW$2*AF234))</f>
        <v>#N/A</v>
      </c>
      <c r="AM234" s="53" t="e">
        <f>IF('Grid template'!$B$63=FALSE,NA(),(IF(OR(ISNUMBER(AJ234)=FALSE,ISNUMBER(AI234)=FALSE),NA(),AJ234-$AW$4*AI234)))</f>
        <v>#N/A</v>
      </c>
      <c r="AN234" s="53" t="e">
        <f>IF('Grid template'!$B$63=FALSE,NA(),(IF(OR(ISNUMBER(AK234)=FALSE,ISNUMBER(AL234)=FALSE),NA(),AL234+$AW$4*AK234)))</f>
        <v>#N/A</v>
      </c>
      <c r="AO234" s="53" t="e">
        <f>IF('Grid template'!$B$63=FALSE,NA(),IF(OR(ISNUMBER(AM234)=FALSE,ISNUMBER(AN234)=FALSE),NA(),(AN234-AM234)/(2*$AW$4)))</f>
        <v>#N/A</v>
      </c>
      <c r="AP234" s="53" t="e">
        <f>IF('Grid template'!$B$63=FALSE,NA(),IF(OR(ISNUMBER(AM234)=FALSE,ISNUMBER(AO234)=FALSE),NA(),AO234*$AW$4+AM234))</f>
        <v>#N/A</v>
      </c>
      <c r="AQ234" s="160"/>
      <c r="AR234" s="160"/>
      <c r="AS234" s="162"/>
      <c r="AT234" s="54"/>
    </row>
    <row r="235" spans="2:46" ht="13.95" customHeight="1" x14ac:dyDescent="0.3">
      <c r="B235" s="62"/>
      <c r="C235" s="34"/>
      <c r="D235" s="186"/>
      <c r="E235" s="186"/>
      <c r="F235" s="186"/>
      <c r="G235" s="186"/>
      <c r="H235" s="186"/>
      <c r="I235" s="186"/>
      <c r="J235" s="186"/>
      <c r="K235" s="186"/>
      <c r="L235" s="186"/>
      <c r="M235" s="168"/>
      <c r="N235" s="52"/>
      <c r="O235" s="53" t="str">
        <f t="shared" si="64"/>
        <v/>
      </c>
      <c r="P235" s="53" t="str">
        <f t="shared" si="65"/>
        <v/>
      </c>
      <c r="Q235" s="53" t="str">
        <f t="shared" si="66"/>
        <v/>
      </c>
      <c r="R235" s="53" t="str">
        <f t="shared" si="67"/>
        <v/>
      </c>
      <c r="S235" s="53" t="e">
        <f t="shared" si="68"/>
        <v>#N/A</v>
      </c>
      <c r="T235" s="53" t="str">
        <f t="shared" si="69"/>
        <v/>
      </c>
      <c r="U235" s="53" t="str">
        <f t="shared" si="70"/>
        <v/>
      </c>
      <c r="V235" s="53" t="e">
        <f t="shared" si="71"/>
        <v>#N/A</v>
      </c>
      <c r="W235" s="53" t="e">
        <f t="shared" si="72"/>
        <v>#N/A</v>
      </c>
      <c r="X235" s="53" t="e">
        <f t="shared" si="73"/>
        <v>#N/A</v>
      </c>
      <c r="Y235" s="53" t="str">
        <f t="shared" si="74"/>
        <v/>
      </c>
      <c r="Z235" s="53" t="e">
        <f t="shared" si="75"/>
        <v>#N/A</v>
      </c>
      <c r="AA235" s="53" t="e">
        <f t="shared" si="76"/>
        <v>#VALUE!</v>
      </c>
      <c r="AB235" s="53" t="e">
        <f t="shared" si="77"/>
        <v>#N/A</v>
      </c>
      <c r="AC235" s="53" t="str">
        <f t="shared" si="78"/>
        <v/>
      </c>
      <c r="AD235" s="53" t="str">
        <f t="shared" si="79"/>
        <v/>
      </c>
      <c r="AE235" s="53" t="str">
        <f t="shared" si="80"/>
        <v/>
      </c>
      <c r="AF235" s="53" t="str">
        <f t="shared" si="81"/>
        <v/>
      </c>
      <c r="AG235" s="53" t="str">
        <f t="shared" si="82"/>
        <v/>
      </c>
      <c r="AH235" s="53" t="str">
        <f t="shared" si="83"/>
        <v/>
      </c>
      <c r="AI235" s="53" t="e">
        <f>IF('Grid template'!$B$63=FALSE,NA(),IF(OR(ISNUMBER(AC235)=FALSE,ISNUMBER(AD235)=FALSE),NA(),$AW$3*AC235+AD235))</f>
        <v>#N/A</v>
      </c>
      <c r="AJ235" s="53" t="e">
        <f>IF('Grid template'!$B$63=FALSE,NA(),IF(OR(ISNUMBER(AC235)=FALSE,ISNUMBER(AD235)=FALSE),NA(),$AW$2*AC235))</f>
        <v>#N/A</v>
      </c>
      <c r="AK235" s="53" t="e">
        <f>IF('Grid template'!$B$63=FALSE,NA(),IF(OR(ISNUMBER(AF235)=FALSE,ISNUMBER(AG235)=FALSE),NA(),$AW$3*AF235+AG235+1+'Grid template'!$B$17))</f>
        <v>#N/A</v>
      </c>
      <c r="AL235" s="53" t="e">
        <f>IF('Grid template'!$B$63=FALSE,NA(),IF(OR(ISNUMBER(AF235)=FALSE,ISNUMBER(AG235)=FALSE),NA(),$AW$2*AF235))</f>
        <v>#N/A</v>
      </c>
      <c r="AM235" s="53" t="e">
        <f>IF('Grid template'!$B$63=FALSE,NA(),(IF(OR(ISNUMBER(AJ235)=FALSE,ISNUMBER(AI235)=FALSE),NA(),AJ235-$AW$4*AI235)))</f>
        <v>#N/A</v>
      </c>
      <c r="AN235" s="53" t="e">
        <f>IF('Grid template'!$B$63=FALSE,NA(),(IF(OR(ISNUMBER(AK235)=FALSE,ISNUMBER(AL235)=FALSE),NA(),AL235+$AW$4*AK235)))</f>
        <v>#N/A</v>
      </c>
      <c r="AO235" s="53" t="e">
        <f>IF('Grid template'!$B$63=FALSE,NA(),IF(OR(ISNUMBER(AM235)=FALSE,ISNUMBER(AN235)=FALSE),NA(),(AN235-AM235)/(2*$AW$4)))</f>
        <v>#N/A</v>
      </c>
      <c r="AP235" s="53" t="e">
        <f>IF('Grid template'!$B$63=FALSE,NA(),IF(OR(ISNUMBER(AM235)=FALSE,ISNUMBER(AO235)=FALSE),NA(),AO235*$AW$4+AM235))</f>
        <v>#N/A</v>
      </c>
      <c r="AQ235" s="160"/>
      <c r="AR235" s="160"/>
      <c r="AS235" s="162"/>
      <c r="AT235" s="54"/>
    </row>
    <row r="236" spans="2:46" ht="13.95" customHeight="1" x14ac:dyDescent="0.3">
      <c r="B236" s="62"/>
      <c r="C236" s="34"/>
      <c r="D236" s="186"/>
      <c r="E236" s="186"/>
      <c r="F236" s="186"/>
      <c r="G236" s="186"/>
      <c r="H236" s="186"/>
      <c r="I236" s="186"/>
      <c r="J236" s="186"/>
      <c r="K236" s="186"/>
      <c r="L236" s="186"/>
      <c r="M236" s="168"/>
      <c r="N236" s="52"/>
      <c r="O236" s="53" t="str">
        <f t="shared" si="64"/>
        <v/>
      </c>
      <c r="P236" s="53" t="str">
        <f t="shared" si="65"/>
        <v/>
      </c>
      <c r="Q236" s="53" t="str">
        <f t="shared" si="66"/>
        <v/>
      </c>
      <c r="R236" s="53" t="str">
        <f t="shared" si="67"/>
        <v/>
      </c>
      <c r="S236" s="53" t="e">
        <f t="shared" si="68"/>
        <v>#N/A</v>
      </c>
      <c r="T236" s="53" t="str">
        <f t="shared" si="69"/>
        <v/>
      </c>
      <c r="U236" s="53" t="str">
        <f t="shared" si="70"/>
        <v/>
      </c>
      <c r="V236" s="53" t="e">
        <f t="shared" si="71"/>
        <v>#N/A</v>
      </c>
      <c r="W236" s="53" t="e">
        <f t="shared" si="72"/>
        <v>#N/A</v>
      </c>
      <c r="X236" s="53" t="e">
        <f t="shared" si="73"/>
        <v>#N/A</v>
      </c>
      <c r="Y236" s="53" t="str">
        <f t="shared" si="74"/>
        <v/>
      </c>
      <c r="Z236" s="53" t="e">
        <f t="shared" si="75"/>
        <v>#N/A</v>
      </c>
      <c r="AA236" s="53" t="e">
        <f t="shared" si="76"/>
        <v>#VALUE!</v>
      </c>
      <c r="AB236" s="53" t="e">
        <f t="shared" si="77"/>
        <v>#N/A</v>
      </c>
      <c r="AC236" s="53" t="str">
        <f t="shared" si="78"/>
        <v/>
      </c>
      <c r="AD236" s="53" t="str">
        <f t="shared" si="79"/>
        <v/>
      </c>
      <c r="AE236" s="53" t="str">
        <f t="shared" si="80"/>
        <v/>
      </c>
      <c r="AF236" s="53" t="str">
        <f t="shared" si="81"/>
        <v/>
      </c>
      <c r="AG236" s="53" t="str">
        <f t="shared" si="82"/>
        <v/>
      </c>
      <c r="AH236" s="53" t="str">
        <f t="shared" si="83"/>
        <v/>
      </c>
      <c r="AI236" s="53" t="e">
        <f>IF('Grid template'!$B$63=FALSE,NA(),IF(OR(ISNUMBER(AC236)=FALSE,ISNUMBER(AD236)=FALSE),NA(),$AW$3*AC236+AD236))</f>
        <v>#N/A</v>
      </c>
      <c r="AJ236" s="53" t="e">
        <f>IF('Grid template'!$B$63=FALSE,NA(),IF(OR(ISNUMBER(AC236)=FALSE,ISNUMBER(AD236)=FALSE),NA(),$AW$2*AC236))</f>
        <v>#N/A</v>
      </c>
      <c r="AK236" s="53" t="e">
        <f>IF('Grid template'!$B$63=FALSE,NA(),IF(OR(ISNUMBER(AF236)=FALSE,ISNUMBER(AG236)=FALSE),NA(),$AW$3*AF236+AG236+1+'Grid template'!$B$17))</f>
        <v>#N/A</v>
      </c>
      <c r="AL236" s="53" t="e">
        <f>IF('Grid template'!$B$63=FALSE,NA(),IF(OR(ISNUMBER(AF236)=FALSE,ISNUMBER(AG236)=FALSE),NA(),$AW$2*AF236))</f>
        <v>#N/A</v>
      </c>
      <c r="AM236" s="53" t="e">
        <f>IF('Grid template'!$B$63=FALSE,NA(),(IF(OR(ISNUMBER(AJ236)=FALSE,ISNUMBER(AI236)=FALSE),NA(),AJ236-$AW$4*AI236)))</f>
        <v>#N/A</v>
      </c>
      <c r="AN236" s="53" t="e">
        <f>IF('Grid template'!$B$63=FALSE,NA(),(IF(OR(ISNUMBER(AK236)=FALSE,ISNUMBER(AL236)=FALSE),NA(),AL236+$AW$4*AK236)))</f>
        <v>#N/A</v>
      </c>
      <c r="AO236" s="53" t="e">
        <f>IF('Grid template'!$B$63=FALSE,NA(),IF(OR(ISNUMBER(AM236)=FALSE,ISNUMBER(AN236)=FALSE),NA(),(AN236-AM236)/(2*$AW$4)))</f>
        <v>#N/A</v>
      </c>
      <c r="AP236" s="53" t="e">
        <f>IF('Grid template'!$B$63=FALSE,NA(),IF(OR(ISNUMBER(AM236)=FALSE,ISNUMBER(AO236)=FALSE),NA(),AO236*$AW$4+AM236))</f>
        <v>#N/A</v>
      </c>
      <c r="AQ236" s="160"/>
      <c r="AR236" s="160"/>
      <c r="AS236" s="162"/>
      <c r="AT236" s="54"/>
    </row>
    <row r="237" spans="2:46" ht="13.95" customHeight="1" x14ac:dyDescent="0.3">
      <c r="B237" s="62"/>
      <c r="C237" s="34"/>
      <c r="D237" s="186"/>
      <c r="E237" s="186"/>
      <c r="F237" s="186"/>
      <c r="G237" s="186"/>
      <c r="H237" s="186"/>
      <c r="I237" s="186"/>
      <c r="J237" s="186"/>
      <c r="K237" s="186"/>
      <c r="L237" s="186"/>
      <c r="M237" s="168"/>
      <c r="N237" s="52"/>
      <c r="O237" s="53" t="str">
        <f t="shared" si="64"/>
        <v/>
      </c>
      <c r="P237" s="53" t="str">
        <f t="shared" si="65"/>
        <v/>
      </c>
      <c r="Q237" s="53" t="str">
        <f t="shared" si="66"/>
        <v/>
      </c>
      <c r="R237" s="53" t="str">
        <f t="shared" si="67"/>
        <v/>
      </c>
      <c r="S237" s="53" t="e">
        <f t="shared" si="68"/>
        <v>#N/A</v>
      </c>
      <c r="T237" s="53" t="str">
        <f t="shared" si="69"/>
        <v/>
      </c>
      <c r="U237" s="53" t="str">
        <f t="shared" si="70"/>
        <v/>
      </c>
      <c r="V237" s="53" t="e">
        <f t="shared" si="71"/>
        <v>#N/A</v>
      </c>
      <c r="W237" s="53" t="e">
        <f t="shared" si="72"/>
        <v>#N/A</v>
      </c>
      <c r="X237" s="53" t="e">
        <f t="shared" si="73"/>
        <v>#N/A</v>
      </c>
      <c r="Y237" s="53" t="str">
        <f t="shared" si="74"/>
        <v/>
      </c>
      <c r="Z237" s="53" t="e">
        <f t="shared" si="75"/>
        <v>#N/A</v>
      </c>
      <c r="AA237" s="53" t="e">
        <f t="shared" si="76"/>
        <v>#VALUE!</v>
      </c>
      <c r="AB237" s="53" t="e">
        <f t="shared" si="77"/>
        <v>#N/A</v>
      </c>
      <c r="AC237" s="53" t="str">
        <f t="shared" si="78"/>
        <v/>
      </c>
      <c r="AD237" s="53" t="str">
        <f t="shared" si="79"/>
        <v/>
      </c>
      <c r="AE237" s="53" t="str">
        <f t="shared" si="80"/>
        <v/>
      </c>
      <c r="AF237" s="53" t="str">
        <f t="shared" si="81"/>
        <v/>
      </c>
      <c r="AG237" s="53" t="str">
        <f t="shared" si="82"/>
        <v/>
      </c>
      <c r="AH237" s="53" t="str">
        <f t="shared" si="83"/>
        <v/>
      </c>
      <c r="AI237" s="53" t="e">
        <f>IF('Grid template'!$B$63=FALSE,NA(),IF(OR(ISNUMBER(AC237)=FALSE,ISNUMBER(AD237)=FALSE),NA(),$AW$3*AC237+AD237))</f>
        <v>#N/A</v>
      </c>
      <c r="AJ237" s="53" t="e">
        <f>IF('Grid template'!$B$63=FALSE,NA(),IF(OR(ISNUMBER(AC237)=FALSE,ISNUMBER(AD237)=FALSE),NA(),$AW$2*AC237))</f>
        <v>#N/A</v>
      </c>
      <c r="AK237" s="53" t="e">
        <f>IF('Grid template'!$B$63=FALSE,NA(),IF(OR(ISNUMBER(AF237)=FALSE,ISNUMBER(AG237)=FALSE),NA(),$AW$3*AF237+AG237+1+'Grid template'!$B$17))</f>
        <v>#N/A</v>
      </c>
      <c r="AL237" s="53" t="e">
        <f>IF('Grid template'!$B$63=FALSE,NA(),IF(OR(ISNUMBER(AF237)=FALSE,ISNUMBER(AG237)=FALSE),NA(),$AW$2*AF237))</f>
        <v>#N/A</v>
      </c>
      <c r="AM237" s="53" t="e">
        <f>IF('Grid template'!$B$63=FALSE,NA(),(IF(OR(ISNUMBER(AJ237)=FALSE,ISNUMBER(AI237)=FALSE),NA(),AJ237-$AW$4*AI237)))</f>
        <v>#N/A</v>
      </c>
      <c r="AN237" s="53" t="e">
        <f>IF('Grid template'!$B$63=FALSE,NA(),(IF(OR(ISNUMBER(AK237)=FALSE,ISNUMBER(AL237)=FALSE),NA(),AL237+$AW$4*AK237)))</f>
        <v>#N/A</v>
      </c>
      <c r="AO237" s="53" t="e">
        <f>IF('Grid template'!$B$63=FALSE,NA(),IF(OR(ISNUMBER(AM237)=FALSE,ISNUMBER(AN237)=FALSE),NA(),(AN237-AM237)/(2*$AW$4)))</f>
        <v>#N/A</v>
      </c>
      <c r="AP237" s="53" t="e">
        <f>IF('Grid template'!$B$63=FALSE,NA(),IF(OR(ISNUMBER(AM237)=FALSE,ISNUMBER(AO237)=FALSE),NA(),AO237*$AW$4+AM237))</f>
        <v>#N/A</v>
      </c>
      <c r="AQ237" s="160"/>
      <c r="AR237" s="160"/>
      <c r="AS237" s="162"/>
      <c r="AT237" s="54"/>
    </row>
    <row r="238" spans="2:46" ht="13.95" customHeight="1" x14ac:dyDescent="0.3">
      <c r="B238" s="62"/>
      <c r="C238" s="34"/>
      <c r="D238" s="186"/>
      <c r="E238" s="186"/>
      <c r="F238" s="186"/>
      <c r="G238" s="186"/>
      <c r="H238" s="186"/>
      <c r="I238" s="186"/>
      <c r="J238" s="186"/>
      <c r="K238" s="186"/>
      <c r="L238" s="186"/>
      <c r="M238" s="168"/>
      <c r="N238" s="52"/>
      <c r="O238" s="53" t="str">
        <f t="shared" si="64"/>
        <v/>
      </c>
      <c r="P238" s="53" t="str">
        <f t="shared" si="65"/>
        <v/>
      </c>
      <c r="Q238" s="53" t="str">
        <f t="shared" si="66"/>
        <v/>
      </c>
      <c r="R238" s="53" t="str">
        <f t="shared" si="67"/>
        <v/>
      </c>
      <c r="S238" s="53" t="e">
        <f t="shared" si="68"/>
        <v>#N/A</v>
      </c>
      <c r="T238" s="53" t="str">
        <f t="shared" si="69"/>
        <v/>
      </c>
      <c r="U238" s="53" t="str">
        <f t="shared" si="70"/>
        <v/>
      </c>
      <c r="V238" s="53" t="e">
        <f t="shared" si="71"/>
        <v>#N/A</v>
      </c>
      <c r="W238" s="53" t="e">
        <f t="shared" si="72"/>
        <v>#N/A</v>
      </c>
      <c r="X238" s="53" t="e">
        <f t="shared" si="73"/>
        <v>#N/A</v>
      </c>
      <c r="Y238" s="53" t="str">
        <f t="shared" si="74"/>
        <v/>
      </c>
      <c r="Z238" s="53" t="e">
        <f t="shared" si="75"/>
        <v>#N/A</v>
      </c>
      <c r="AA238" s="53" t="e">
        <f t="shared" si="76"/>
        <v>#VALUE!</v>
      </c>
      <c r="AB238" s="53" t="e">
        <f t="shared" si="77"/>
        <v>#N/A</v>
      </c>
      <c r="AC238" s="53" t="str">
        <f t="shared" si="78"/>
        <v/>
      </c>
      <c r="AD238" s="53" t="str">
        <f t="shared" si="79"/>
        <v/>
      </c>
      <c r="AE238" s="53" t="str">
        <f t="shared" si="80"/>
        <v/>
      </c>
      <c r="AF238" s="53" t="str">
        <f t="shared" si="81"/>
        <v/>
      </c>
      <c r="AG238" s="53" t="str">
        <f t="shared" si="82"/>
        <v/>
      </c>
      <c r="AH238" s="53" t="str">
        <f t="shared" si="83"/>
        <v/>
      </c>
      <c r="AI238" s="53" t="e">
        <f>IF('Grid template'!$B$63=FALSE,NA(),IF(OR(ISNUMBER(AC238)=FALSE,ISNUMBER(AD238)=FALSE),NA(),$AW$3*AC238+AD238))</f>
        <v>#N/A</v>
      </c>
      <c r="AJ238" s="53" t="e">
        <f>IF('Grid template'!$B$63=FALSE,NA(),IF(OR(ISNUMBER(AC238)=FALSE,ISNUMBER(AD238)=FALSE),NA(),$AW$2*AC238))</f>
        <v>#N/A</v>
      </c>
      <c r="AK238" s="53" t="e">
        <f>IF('Grid template'!$B$63=FALSE,NA(),IF(OR(ISNUMBER(AF238)=FALSE,ISNUMBER(AG238)=FALSE),NA(),$AW$3*AF238+AG238+1+'Grid template'!$B$17))</f>
        <v>#N/A</v>
      </c>
      <c r="AL238" s="53" t="e">
        <f>IF('Grid template'!$B$63=FALSE,NA(),IF(OR(ISNUMBER(AF238)=FALSE,ISNUMBER(AG238)=FALSE),NA(),$AW$2*AF238))</f>
        <v>#N/A</v>
      </c>
      <c r="AM238" s="53" t="e">
        <f>IF('Grid template'!$B$63=FALSE,NA(),(IF(OR(ISNUMBER(AJ238)=FALSE,ISNUMBER(AI238)=FALSE),NA(),AJ238-$AW$4*AI238)))</f>
        <v>#N/A</v>
      </c>
      <c r="AN238" s="53" t="e">
        <f>IF('Grid template'!$B$63=FALSE,NA(),(IF(OR(ISNUMBER(AK238)=FALSE,ISNUMBER(AL238)=FALSE),NA(),AL238+$AW$4*AK238)))</f>
        <v>#N/A</v>
      </c>
      <c r="AO238" s="53" t="e">
        <f>IF('Grid template'!$B$63=FALSE,NA(),IF(OR(ISNUMBER(AM238)=FALSE,ISNUMBER(AN238)=FALSE),NA(),(AN238-AM238)/(2*$AW$4)))</f>
        <v>#N/A</v>
      </c>
      <c r="AP238" s="53" t="e">
        <f>IF('Grid template'!$B$63=FALSE,NA(),IF(OR(ISNUMBER(AM238)=FALSE,ISNUMBER(AO238)=FALSE),NA(),AO238*$AW$4+AM238))</f>
        <v>#N/A</v>
      </c>
      <c r="AQ238" s="160"/>
      <c r="AR238" s="160"/>
      <c r="AS238" s="162"/>
      <c r="AT238" s="54"/>
    </row>
    <row r="239" spans="2:46" ht="13.95" customHeight="1" x14ac:dyDescent="0.3">
      <c r="B239" s="62"/>
      <c r="C239" s="34"/>
      <c r="D239" s="186"/>
      <c r="E239" s="186"/>
      <c r="F239" s="186"/>
      <c r="G239" s="186"/>
      <c r="H239" s="186"/>
      <c r="I239" s="186"/>
      <c r="J239" s="186"/>
      <c r="K239" s="186"/>
      <c r="L239" s="186"/>
      <c r="M239" s="168"/>
      <c r="N239" s="52"/>
      <c r="O239" s="53" t="str">
        <f t="shared" si="64"/>
        <v/>
      </c>
      <c r="P239" s="53" t="str">
        <f t="shared" si="65"/>
        <v/>
      </c>
      <c r="Q239" s="53" t="str">
        <f t="shared" si="66"/>
        <v/>
      </c>
      <c r="R239" s="53" t="str">
        <f t="shared" si="67"/>
        <v/>
      </c>
      <c r="S239" s="53" t="e">
        <f t="shared" si="68"/>
        <v>#N/A</v>
      </c>
      <c r="T239" s="53" t="str">
        <f t="shared" si="69"/>
        <v/>
      </c>
      <c r="U239" s="53" t="str">
        <f t="shared" si="70"/>
        <v/>
      </c>
      <c r="V239" s="53" t="e">
        <f t="shared" si="71"/>
        <v>#N/A</v>
      </c>
      <c r="W239" s="53" t="e">
        <f t="shared" si="72"/>
        <v>#N/A</v>
      </c>
      <c r="X239" s="53" t="e">
        <f t="shared" si="73"/>
        <v>#N/A</v>
      </c>
      <c r="Y239" s="53" t="str">
        <f t="shared" si="74"/>
        <v/>
      </c>
      <c r="Z239" s="53" t="e">
        <f t="shared" si="75"/>
        <v>#N/A</v>
      </c>
      <c r="AA239" s="53" t="e">
        <f t="shared" si="76"/>
        <v>#VALUE!</v>
      </c>
      <c r="AB239" s="53" t="e">
        <f t="shared" si="77"/>
        <v>#N/A</v>
      </c>
      <c r="AC239" s="53" t="str">
        <f t="shared" si="78"/>
        <v/>
      </c>
      <c r="AD239" s="53" t="str">
        <f t="shared" si="79"/>
        <v/>
      </c>
      <c r="AE239" s="53" t="str">
        <f t="shared" si="80"/>
        <v/>
      </c>
      <c r="AF239" s="53" t="str">
        <f t="shared" si="81"/>
        <v/>
      </c>
      <c r="AG239" s="53" t="str">
        <f t="shared" si="82"/>
        <v/>
      </c>
      <c r="AH239" s="53" t="str">
        <f t="shared" si="83"/>
        <v/>
      </c>
      <c r="AI239" s="53" t="e">
        <f>IF('Grid template'!$B$63=FALSE,NA(),IF(OR(ISNUMBER(AC239)=FALSE,ISNUMBER(AD239)=FALSE),NA(),$AW$3*AC239+AD239))</f>
        <v>#N/A</v>
      </c>
      <c r="AJ239" s="53" t="e">
        <f>IF('Grid template'!$B$63=FALSE,NA(),IF(OR(ISNUMBER(AC239)=FALSE,ISNUMBER(AD239)=FALSE),NA(),$AW$2*AC239))</f>
        <v>#N/A</v>
      </c>
      <c r="AK239" s="53" t="e">
        <f>IF('Grid template'!$B$63=FALSE,NA(),IF(OR(ISNUMBER(AF239)=FALSE,ISNUMBER(AG239)=FALSE),NA(),$AW$3*AF239+AG239+1+'Grid template'!$B$17))</f>
        <v>#N/A</v>
      </c>
      <c r="AL239" s="53" t="e">
        <f>IF('Grid template'!$B$63=FALSE,NA(),IF(OR(ISNUMBER(AF239)=FALSE,ISNUMBER(AG239)=FALSE),NA(),$AW$2*AF239))</f>
        <v>#N/A</v>
      </c>
      <c r="AM239" s="53" t="e">
        <f>IF('Grid template'!$B$63=FALSE,NA(),(IF(OR(ISNUMBER(AJ239)=FALSE,ISNUMBER(AI239)=FALSE),NA(),AJ239-$AW$4*AI239)))</f>
        <v>#N/A</v>
      </c>
      <c r="AN239" s="53" t="e">
        <f>IF('Grid template'!$B$63=FALSE,NA(),(IF(OR(ISNUMBER(AK239)=FALSE,ISNUMBER(AL239)=FALSE),NA(),AL239+$AW$4*AK239)))</f>
        <v>#N/A</v>
      </c>
      <c r="AO239" s="53" t="e">
        <f>IF('Grid template'!$B$63=FALSE,NA(),IF(OR(ISNUMBER(AM239)=FALSE,ISNUMBER(AN239)=FALSE),NA(),(AN239-AM239)/(2*$AW$4)))</f>
        <v>#N/A</v>
      </c>
      <c r="AP239" s="53" t="e">
        <f>IF('Grid template'!$B$63=FALSE,NA(),IF(OR(ISNUMBER(AM239)=FALSE,ISNUMBER(AO239)=FALSE),NA(),AO239*$AW$4+AM239))</f>
        <v>#N/A</v>
      </c>
      <c r="AQ239" s="160"/>
      <c r="AR239" s="160"/>
      <c r="AS239" s="162"/>
      <c r="AT239" s="54"/>
    </row>
    <row r="240" spans="2:46" ht="13.95" customHeight="1" x14ac:dyDescent="0.3">
      <c r="B240" s="62"/>
      <c r="C240" s="34"/>
      <c r="D240" s="186"/>
      <c r="E240" s="186"/>
      <c r="F240" s="186"/>
      <c r="G240" s="186"/>
      <c r="H240" s="186"/>
      <c r="I240" s="186"/>
      <c r="J240" s="186"/>
      <c r="K240" s="186"/>
      <c r="L240" s="186"/>
      <c r="M240" s="168"/>
      <c r="N240" s="52"/>
      <c r="O240" s="53" t="str">
        <f t="shared" si="64"/>
        <v/>
      </c>
      <c r="P240" s="53" t="str">
        <f t="shared" si="65"/>
        <v/>
      </c>
      <c r="Q240" s="53" t="str">
        <f t="shared" si="66"/>
        <v/>
      </c>
      <c r="R240" s="53" t="str">
        <f t="shared" si="67"/>
        <v/>
      </c>
      <c r="S240" s="53" t="e">
        <f t="shared" si="68"/>
        <v>#N/A</v>
      </c>
      <c r="T240" s="53" t="str">
        <f t="shared" si="69"/>
        <v/>
      </c>
      <c r="U240" s="53" t="str">
        <f t="shared" si="70"/>
        <v/>
      </c>
      <c r="V240" s="53" t="e">
        <f t="shared" si="71"/>
        <v>#N/A</v>
      </c>
      <c r="W240" s="53" t="e">
        <f t="shared" si="72"/>
        <v>#N/A</v>
      </c>
      <c r="X240" s="53" t="e">
        <f t="shared" si="73"/>
        <v>#N/A</v>
      </c>
      <c r="Y240" s="53" t="str">
        <f t="shared" si="74"/>
        <v/>
      </c>
      <c r="Z240" s="53" t="e">
        <f t="shared" si="75"/>
        <v>#N/A</v>
      </c>
      <c r="AA240" s="53" t="e">
        <f t="shared" si="76"/>
        <v>#VALUE!</v>
      </c>
      <c r="AB240" s="53" t="e">
        <f t="shared" si="77"/>
        <v>#N/A</v>
      </c>
      <c r="AC240" s="53" t="str">
        <f t="shared" si="78"/>
        <v/>
      </c>
      <c r="AD240" s="53" t="str">
        <f t="shared" si="79"/>
        <v/>
      </c>
      <c r="AE240" s="53" t="str">
        <f t="shared" si="80"/>
        <v/>
      </c>
      <c r="AF240" s="53" t="str">
        <f t="shared" si="81"/>
        <v/>
      </c>
      <c r="AG240" s="53" t="str">
        <f t="shared" si="82"/>
        <v/>
      </c>
      <c r="AH240" s="53" t="str">
        <f t="shared" si="83"/>
        <v/>
      </c>
      <c r="AI240" s="53" t="e">
        <f>IF('Grid template'!$B$63=FALSE,NA(),IF(OR(ISNUMBER(AC240)=FALSE,ISNUMBER(AD240)=FALSE),NA(),$AW$3*AC240+AD240))</f>
        <v>#N/A</v>
      </c>
      <c r="AJ240" s="53" t="e">
        <f>IF('Grid template'!$B$63=FALSE,NA(),IF(OR(ISNUMBER(AC240)=FALSE,ISNUMBER(AD240)=FALSE),NA(),$AW$2*AC240))</f>
        <v>#N/A</v>
      </c>
      <c r="AK240" s="53" t="e">
        <f>IF('Grid template'!$B$63=FALSE,NA(),IF(OR(ISNUMBER(AF240)=FALSE,ISNUMBER(AG240)=FALSE),NA(),$AW$3*AF240+AG240+1+'Grid template'!$B$17))</f>
        <v>#N/A</v>
      </c>
      <c r="AL240" s="53" t="e">
        <f>IF('Grid template'!$B$63=FALSE,NA(),IF(OR(ISNUMBER(AF240)=FALSE,ISNUMBER(AG240)=FALSE),NA(),$AW$2*AF240))</f>
        <v>#N/A</v>
      </c>
      <c r="AM240" s="53" t="e">
        <f>IF('Grid template'!$B$63=FALSE,NA(),(IF(OR(ISNUMBER(AJ240)=FALSE,ISNUMBER(AI240)=FALSE),NA(),AJ240-$AW$4*AI240)))</f>
        <v>#N/A</v>
      </c>
      <c r="AN240" s="53" t="e">
        <f>IF('Grid template'!$B$63=FALSE,NA(),(IF(OR(ISNUMBER(AK240)=FALSE,ISNUMBER(AL240)=FALSE),NA(),AL240+$AW$4*AK240)))</f>
        <v>#N/A</v>
      </c>
      <c r="AO240" s="53" t="e">
        <f>IF('Grid template'!$B$63=FALSE,NA(),IF(OR(ISNUMBER(AM240)=FALSE,ISNUMBER(AN240)=FALSE),NA(),(AN240-AM240)/(2*$AW$4)))</f>
        <v>#N/A</v>
      </c>
      <c r="AP240" s="53" t="e">
        <f>IF('Grid template'!$B$63=FALSE,NA(),IF(OR(ISNUMBER(AM240)=FALSE,ISNUMBER(AO240)=FALSE),NA(),AO240*$AW$4+AM240))</f>
        <v>#N/A</v>
      </c>
      <c r="AQ240" s="160"/>
      <c r="AR240" s="160"/>
      <c r="AS240" s="162"/>
      <c r="AT240" s="54"/>
    </row>
    <row r="241" spans="2:46" ht="13.95" customHeight="1" x14ac:dyDescent="0.3">
      <c r="B241" s="62"/>
      <c r="C241" s="34"/>
      <c r="D241" s="186"/>
      <c r="E241" s="186"/>
      <c r="F241" s="186"/>
      <c r="G241" s="186"/>
      <c r="H241" s="186"/>
      <c r="I241" s="186"/>
      <c r="J241" s="186"/>
      <c r="K241" s="186"/>
      <c r="L241" s="186"/>
      <c r="M241" s="168"/>
      <c r="N241" s="52"/>
      <c r="O241" s="53" t="str">
        <f t="shared" si="64"/>
        <v/>
      </c>
      <c r="P241" s="53" t="str">
        <f t="shared" si="65"/>
        <v/>
      </c>
      <c r="Q241" s="53" t="str">
        <f t="shared" si="66"/>
        <v/>
      </c>
      <c r="R241" s="53" t="str">
        <f t="shared" si="67"/>
        <v/>
      </c>
      <c r="S241" s="53" t="e">
        <f t="shared" si="68"/>
        <v>#N/A</v>
      </c>
      <c r="T241" s="53" t="str">
        <f t="shared" si="69"/>
        <v/>
      </c>
      <c r="U241" s="53" t="str">
        <f t="shared" si="70"/>
        <v/>
      </c>
      <c r="V241" s="53" t="e">
        <f t="shared" si="71"/>
        <v>#N/A</v>
      </c>
      <c r="W241" s="53" t="e">
        <f t="shared" si="72"/>
        <v>#N/A</v>
      </c>
      <c r="X241" s="53" t="e">
        <f t="shared" si="73"/>
        <v>#N/A</v>
      </c>
      <c r="Y241" s="53" t="str">
        <f t="shared" si="74"/>
        <v/>
      </c>
      <c r="Z241" s="53" t="e">
        <f t="shared" si="75"/>
        <v>#N/A</v>
      </c>
      <c r="AA241" s="53" t="e">
        <f t="shared" si="76"/>
        <v>#VALUE!</v>
      </c>
      <c r="AB241" s="53" t="e">
        <f t="shared" si="77"/>
        <v>#N/A</v>
      </c>
      <c r="AC241" s="53" t="str">
        <f t="shared" si="78"/>
        <v/>
      </c>
      <c r="AD241" s="53" t="str">
        <f t="shared" si="79"/>
        <v/>
      </c>
      <c r="AE241" s="53" t="str">
        <f t="shared" si="80"/>
        <v/>
      </c>
      <c r="AF241" s="53" t="str">
        <f t="shared" si="81"/>
        <v/>
      </c>
      <c r="AG241" s="53" t="str">
        <f t="shared" si="82"/>
        <v/>
      </c>
      <c r="AH241" s="53" t="str">
        <f t="shared" si="83"/>
        <v/>
      </c>
      <c r="AI241" s="53" t="e">
        <f>IF('Grid template'!$B$63=FALSE,NA(),IF(OR(ISNUMBER(AC241)=FALSE,ISNUMBER(AD241)=FALSE),NA(),$AW$3*AC241+AD241))</f>
        <v>#N/A</v>
      </c>
      <c r="AJ241" s="53" t="e">
        <f>IF('Grid template'!$B$63=FALSE,NA(),IF(OR(ISNUMBER(AC241)=FALSE,ISNUMBER(AD241)=FALSE),NA(),$AW$2*AC241))</f>
        <v>#N/A</v>
      </c>
      <c r="AK241" s="53" t="e">
        <f>IF('Grid template'!$B$63=FALSE,NA(),IF(OR(ISNUMBER(AF241)=FALSE,ISNUMBER(AG241)=FALSE),NA(),$AW$3*AF241+AG241+1+'Grid template'!$B$17))</f>
        <v>#N/A</v>
      </c>
      <c r="AL241" s="53" t="e">
        <f>IF('Grid template'!$B$63=FALSE,NA(),IF(OR(ISNUMBER(AF241)=FALSE,ISNUMBER(AG241)=FALSE),NA(),$AW$2*AF241))</f>
        <v>#N/A</v>
      </c>
      <c r="AM241" s="53" t="e">
        <f>IF('Grid template'!$B$63=FALSE,NA(),(IF(OR(ISNUMBER(AJ241)=FALSE,ISNUMBER(AI241)=FALSE),NA(),AJ241-$AW$4*AI241)))</f>
        <v>#N/A</v>
      </c>
      <c r="AN241" s="53" t="e">
        <f>IF('Grid template'!$B$63=FALSE,NA(),(IF(OR(ISNUMBER(AK241)=FALSE,ISNUMBER(AL241)=FALSE),NA(),AL241+$AW$4*AK241)))</f>
        <v>#N/A</v>
      </c>
      <c r="AO241" s="53" t="e">
        <f>IF('Grid template'!$B$63=FALSE,NA(),IF(OR(ISNUMBER(AM241)=FALSE,ISNUMBER(AN241)=FALSE),NA(),(AN241-AM241)/(2*$AW$4)))</f>
        <v>#N/A</v>
      </c>
      <c r="AP241" s="53" t="e">
        <f>IF('Grid template'!$B$63=FALSE,NA(),IF(OR(ISNUMBER(AM241)=FALSE,ISNUMBER(AO241)=FALSE),NA(),AO241*$AW$4+AM241))</f>
        <v>#N/A</v>
      </c>
      <c r="AQ241" s="160"/>
      <c r="AR241" s="160"/>
      <c r="AS241" s="162"/>
      <c r="AT241" s="54"/>
    </row>
    <row r="242" spans="2:46" ht="13.95" customHeight="1" x14ac:dyDescent="0.3">
      <c r="B242" s="62"/>
      <c r="C242" s="34"/>
      <c r="D242" s="186"/>
      <c r="E242" s="186"/>
      <c r="F242" s="186"/>
      <c r="G242" s="186"/>
      <c r="H242" s="186"/>
      <c r="I242" s="186"/>
      <c r="J242" s="186"/>
      <c r="K242" s="186"/>
      <c r="L242" s="186"/>
      <c r="M242" s="168"/>
      <c r="N242" s="52"/>
      <c r="O242" s="53" t="str">
        <f t="shared" si="64"/>
        <v/>
      </c>
      <c r="P242" s="53" t="str">
        <f t="shared" si="65"/>
        <v/>
      </c>
      <c r="Q242" s="53" t="str">
        <f t="shared" si="66"/>
        <v/>
      </c>
      <c r="R242" s="53" t="str">
        <f t="shared" si="67"/>
        <v/>
      </c>
      <c r="S242" s="53" t="e">
        <f t="shared" si="68"/>
        <v>#N/A</v>
      </c>
      <c r="T242" s="53" t="str">
        <f t="shared" si="69"/>
        <v/>
      </c>
      <c r="U242" s="53" t="str">
        <f t="shared" si="70"/>
        <v/>
      </c>
      <c r="V242" s="53" t="e">
        <f t="shared" si="71"/>
        <v>#N/A</v>
      </c>
      <c r="W242" s="53" t="e">
        <f t="shared" si="72"/>
        <v>#N/A</v>
      </c>
      <c r="X242" s="53" t="e">
        <f t="shared" si="73"/>
        <v>#N/A</v>
      </c>
      <c r="Y242" s="53" t="str">
        <f t="shared" si="74"/>
        <v/>
      </c>
      <c r="Z242" s="53" t="e">
        <f t="shared" si="75"/>
        <v>#N/A</v>
      </c>
      <c r="AA242" s="53" t="e">
        <f t="shared" si="76"/>
        <v>#VALUE!</v>
      </c>
      <c r="AB242" s="53" t="e">
        <f t="shared" si="77"/>
        <v>#N/A</v>
      </c>
      <c r="AC242" s="53" t="str">
        <f t="shared" si="78"/>
        <v/>
      </c>
      <c r="AD242" s="53" t="str">
        <f t="shared" si="79"/>
        <v/>
      </c>
      <c r="AE242" s="53" t="str">
        <f t="shared" si="80"/>
        <v/>
      </c>
      <c r="AF242" s="53" t="str">
        <f t="shared" si="81"/>
        <v/>
      </c>
      <c r="AG242" s="53" t="str">
        <f t="shared" si="82"/>
        <v/>
      </c>
      <c r="AH242" s="53" t="str">
        <f t="shared" si="83"/>
        <v/>
      </c>
      <c r="AI242" s="53" t="e">
        <f>IF('Grid template'!$B$63=FALSE,NA(),IF(OR(ISNUMBER(AC242)=FALSE,ISNUMBER(AD242)=FALSE),NA(),$AW$3*AC242+AD242))</f>
        <v>#N/A</v>
      </c>
      <c r="AJ242" s="53" t="e">
        <f>IF('Grid template'!$B$63=FALSE,NA(),IF(OR(ISNUMBER(AC242)=FALSE,ISNUMBER(AD242)=FALSE),NA(),$AW$2*AC242))</f>
        <v>#N/A</v>
      </c>
      <c r="AK242" s="53" t="e">
        <f>IF('Grid template'!$B$63=FALSE,NA(),IF(OR(ISNUMBER(AF242)=FALSE,ISNUMBER(AG242)=FALSE),NA(),$AW$3*AF242+AG242+1+'Grid template'!$B$17))</f>
        <v>#N/A</v>
      </c>
      <c r="AL242" s="53" t="e">
        <f>IF('Grid template'!$B$63=FALSE,NA(),IF(OR(ISNUMBER(AF242)=FALSE,ISNUMBER(AG242)=FALSE),NA(),$AW$2*AF242))</f>
        <v>#N/A</v>
      </c>
      <c r="AM242" s="53" t="e">
        <f>IF('Grid template'!$B$63=FALSE,NA(),(IF(OR(ISNUMBER(AJ242)=FALSE,ISNUMBER(AI242)=FALSE),NA(),AJ242-$AW$4*AI242)))</f>
        <v>#N/A</v>
      </c>
      <c r="AN242" s="53" t="e">
        <f>IF('Grid template'!$B$63=FALSE,NA(),(IF(OR(ISNUMBER(AK242)=FALSE,ISNUMBER(AL242)=FALSE),NA(),AL242+$AW$4*AK242)))</f>
        <v>#N/A</v>
      </c>
      <c r="AO242" s="53" t="e">
        <f>IF('Grid template'!$B$63=FALSE,NA(),IF(OR(ISNUMBER(AM242)=FALSE,ISNUMBER(AN242)=FALSE),NA(),(AN242-AM242)/(2*$AW$4)))</f>
        <v>#N/A</v>
      </c>
      <c r="AP242" s="53" t="e">
        <f>IF('Grid template'!$B$63=FALSE,NA(),IF(OR(ISNUMBER(AM242)=FALSE,ISNUMBER(AO242)=FALSE),NA(),AO242*$AW$4+AM242))</f>
        <v>#N/A</v>
      </c>
      <c r="AQ242" s="160"/>
      <c r="AR242" s="160"/>
      <c r="AS242" s="162"/>
      <c r="AT242" s="54"/>
    </row>
    <row r="243" spans="2:46" ht="13.95" customHeight="1" x14ac:dyDescent="0.3">
      <c r="B243" s="62"/>
      <c r="C243" s="34"/>
      <c r="D243" s="186"/>
      <c r="E243" s="186"/>
      <c r="F243" s="186"/>
      <c r="G243" s="186"/>
      <c r="H243" s="186"/>
      <c r="I243" s="186"/>
      <c r="J243" s="186"/>
      <c r="K243" s="186"/>
      <c r="L243" s="186"/>
      <c r="M243" s="168"/>
      <c r="N243" s="52"/>
      <c r="O243" s="53" t="str">
        <f t="shared" si="64"/>
        <v/>
      </c>
      <c r="P243" s="53" t="str">
        <f t="shared" si="65"/>
        <v/>
      </c>
      <c r="Q243" s="53" t="str">
        <f t="shared" si="66"/>
        <v/>
      </c>
      <c r="R243" s="53" t="str">
        <f t="shared" si="67"/>
        <v/>
      </c>
      <c r="S243" s="53" t="e">
        <f t="shared" si="68"/>
        <v>#N/A</v>
      </c>
      <c r="T243" s="53" t="str">
        <f t="shared" si="69"/>
        <v/>
      </c>
      <c r="U243" s="53" t="str">
        <f t="shared" si="70"/>
        <v/>
      </c>
      <c r="V243" s="53" t="e">
        <f t="shared" si="71"/>
        <v>#N/A</v>
      </c>
      <c r="W243" s="53" t="e">
        <f t="shared" si="72"/>
        <v>#N/A</v>
      </c>
      <c r="X243" s="53" t="e">
        <f t="shared" si="73"/>
        <v>#N/A</v>
      </c>
      <c r="Y243" s="53" t="str">
        <f t="shared" si="74"/>
        <v/>
      </c>
      <c r="Z243" s="53" t="e">
        <f t="shared" si="75"/>
        <v>#N/A</v>
      </c>
      <c r="AA243" s="53" t="e">
        <f t="shared" si="76"/>
        <v>#VALUE!</v>
      </c>
      <c r="AB243" s="53" t="e">
        <f t="shared" si="77"/>
        <v>#N/A</v>
      </c>
      <c r="AC243" s="53" t="str">
        <f t="shared" si="78"/>
        <v/>
      </c>
      <c r="AD243" s="53" t="str">
        <f t="shared" si="79"/>
        <v/>
      </c>
      <c r="AE243" s="53" t="str">
        <f t="shared" si="80"/>
        <v/>
      </c>
      <c r="AF243" s="53" t="str">
        <f t="shared" si="81"/>
        <v/>
      </c>
      <c r="AG243" s="53" t="str">
        <f t="shared" si="82"/>
        <v/>
      </c>
      <c r="AH243" s="53" t="str">
        <f t="shared" si="83"/>
        <v/>
      </c>
      <c r="AI243" s="53" t="e">
        <f>IF('Grid template'!$B$63=FALSE,NA(),IF(OR(ISNUMBER(AC243)=FALSE,ISNUMBER(AD243)=FALSE),NA(),$AW$3*AC243+AD243))</f>
        <v>#N/A</v>
      </c>
      <c r="AJ243" s="53" t="e">
        <f>IF('Grid template'!$B$63=FALSE,NA(),IF(OR(ISNUMBER(AC243)=FALSE,ISNUMBER(AD243)=FALSE),NA(),$AW$2*AC243))</f>
        <v>#N/A</v>
      </c>
      <c r="AK243" s="53" t="e">
        <f>IF('Grid template'!$B$63=FALSE,NA(),IF(OR(ISNUMBER(AF243)=FALSE,ISNUMBER(AG243)=FALSE),NA(),$AW$3*AF243+AG243+1+'Grid template'!$B$17))</f>
        <v>#N/A</v>
      </c>
      <c r="AL243" s="53" t="e">
        <f>IF('Grid template'!$B$63=FALSE,NA(),IF(OR(ISNUMBER(AF243)=FALSE,ISNUMBER(AG243)=FALSE),NA(),$AW$2*AF243))</f>
        <v>#N/A</v>
      </c>
      <c r="AM243" s="53" t="e">
        <f>IF('Grid template'!$B$63=FALSE,NA(),(IF(OR(ISNUMBER(AJ243)=FALSE,ISNUMBER(AI243)=FALSE),NA(),AJ243-$AW$4*AI243)))</f>
        <v>#N/A</v>
      </c>
      <c r="AN243" s="53" t="e">
        <f>IF('Grid template'!$B$63=FALSE,NA(),(IF(OR(ISNUMBER(AK243)=FALSE,ISNUMBER(AL243)=FALSE),NA(),AL243+$AW$4*AK243)))</f>
        <v>#N/A</v>
      </c>
      <c r="AO243" s="53" t="e">
        <f>IF('Grid template'!$B$63=FALSE,NA(),IF(OR(ISNUMBER(AM243)=FALSE,ISNUMBER(AN243)=FALSE),NA(),(AN243-AM243)/(2*$AW$4)))</f>
        <v>#N/A</v>
      </c>
      <c r="AP243" s="53" t="e">
        <f>IF('Grid template'!$B$63=FALSE,NA(),IF(OR(ISNUMBER(AM243)=FALSE,ISNUMBER(AO243)=FALSE),NA(),AO243*$AW$4+AM243))</f>
        <v>#N/A</v>
      </c>
      <c r="AQ243" s="160"/>
      <c r="AR243" s="160"/>
      <c r="AS243" s="162"/>
      <c r="AT243" s="54"/>
    </row>
    <row r="244" spans="2:46" ht="13.95" customHeight="1" x14ac:dyDescent="0.3">
      <c r="B244" s="62"/>
      <c r="C244" s="34"/>
      <c r="D244" s="186"/>
      <c r="E244" s="186"/>
      <c r="F244" s="186"/>
      <c r="G244" s="186"/>
      <c r="H244" s="186"/>
      <c r="I244" s="186"/>
      <c r="J244" s="186"/>
      <c r="K244" s="186"/>
      <c r="L244" s="186"/>
      <c r="M244" s="168"/>
      <c r="N244" s="52"/>
      <c r="O244" s="53" t="str">
        <f t="shared" si="64"/>
        <v/>
      </c>
      <c r="P244" s="53" t="str">
        <f t="shared" si="65"/>
        <v/>
      </c>
      <c r="Q244" s="53" t="str">
        <f t="shared" si="66"/>
        <v/>
      </c>
      <c r="R244" s="53" t="str">
        <f t="shared" si="67"/>
        <v/>
      </c>
      <c r="S244" s="53" t="e">
        <f t="shared" si="68"/>
        <v>#N/A</v>
      </c>
      <c r="T244" s="53" t="str">
        <f t="shared" si="69"/>
        <v/>
      </c>
      <c r="U244" s="53" t="str">
        <f t="shared" si="70"/>
        <v/>
      </c>
      <c r="V244" s="53" t="e">
        <f t="shared" si="71"/>
        <v>#N/A</v>
      </c>
      <c r="W244" s="53" t="e">
        <f t="shared" si="72"/>
        <v>#N/A</v>
      </c>
      <c r="X244" s="53" t="e">
        <f t="shared" si="73"/>
        <v>#N/A</v>
      </c>
      <c r="Y244" s="53" t="str">
        <f t="shared" si="74"/>
        <v/>
      </c>
      <c r="Z244" s="53" t="e">
        <f t="shared" si="75"/>
        <v>#N/A</v>
      </c>
      <c r="AA244" s="53" t="e">
        <f t="shared" si="76"/>
        <v>#VALUE!</v>
      </c>
      <c r="AB244" s="53" t="e">
        <f t="shared" si="77"/>
        <v>#N/A</v>
      </c>
      <c r="AC244" s="53" t="str">
        <f t="shared" si="78"/>
        <v/>
      </c>
      <c r="AD244" s="53" t="str">
        <f t="shared" si="79"/>
        <v/>
      </c>
      <c r="AE244" s="53" t="str">
        <f t="shared" si="80"/>
        <v/>
      </c>
      <c r="AF244" s="53" t="str">
        <f t="shared" si="81"/>
        <v/>
      </c>
      <c r="AG244" s="53" t="str">
        <f t="shared" si="82"/>
        <v/>
      </c>
      <c r="AH244" s="53" t="str">
        <f t="shared" si="83"/>
        <v/>
      </c>
      <c r="AI244" s="53" t="e">
        <f>IF('Grid template'!$B$63=FALSE,NA(),IF(OR(ISNUMBER(AC244)=FALSE,ISNUMBER(AD244)=FALSE),NA(),$AW$3*AC244+AD244))</f>
        <v>#N/A</v>
      </c>
      <c r="AJ244" s="53" t="e">
        <f>IF('Grid template'!$B$63=FALSE,NA(),IF(OR(ISNUMBER(AC244)=FALSE,ISNUMBER(AD244)=FALSE),NA(),$AW$2*AC244))</f>
        <v>#N/A</v>
      </c>
      <c r="AK244" s="53" t="e">
        <f>IF('Grid template'!$B$63=FALSE,NA(),IF(OR(ISNUMBER(AF244)=FALSE,ISNUMBER(AG244)=FALSE),NA(),$AW$3*AF244+AG244+1+'Grid template'!$B$17))</f>
        <v>#N/A</v>
      </c>
      <c r="AL244" s="53" t="e">
        <f>IF('Grid template'!$B$63=FALSE,NA(),IF(OR(ISNUMBER(AF244)=FALSE,ISNUMBER(AG244)=FALSE),NA(),$AW$2*AF244))</f>
        <v>#N/A</v>
      </c>
      <c r="AM244" s="53" t="e">
        <f>IF('Grid template'!$B$63=FALSE,NA(),(IF(OR(ISNUMBER(AJ244)=FALSE,ISNUMBER(AI244)=FALSE),NA(),AJ244-$AW$4*AI244)))</f>
        <v>#N/A</v>
      </c>
      <c r="AN244" s="53" t="e">
        <f>IF('Grid template'!$B$63=FALSE,NA(),(IF(OR(ISNUMBER(AK244)=FALSE,ISNUMBER(AL244)=FALSE),NA(),AL244+$AW$4*AK244)))</f>
        <v>#N/A</v>
      </c>
      <c r="AO244" s="53" t="e">
        <f>IF('Grid template'!$B$63=FALSE,NA(),IF(OR(ISNUMBER(AM244)=FALSE,ISNUMBER(AN244)=FALSE),NA(),(AN244-AM244)/(2*$AW$4)))</f>
        <v>#N/A</v>
      </c>
      <c r="AP244" s="53" t="e">
        <f>IF('Grid template'!$B$63=FALSE,NA(),IF(OR(ISNUMBER(AM244)=FALSE,ISNUMBER(AO244)=FALSE),NA(),AO244*$AW$4+AM244))</f>
        <v>#N/A</v>
      </c>
      <c r="AQ244" s="160"/>
      <c r="AR244" s="160"/>
      <c r="AS244" s="162"/>
      <c r="AT244" s="54"/>
    </row>
    <row r="245" spans="2:46" ht="13.95" customHeight="1" x14ac:dyDescent="0.3">
      <c r="B245" s="62"/>
      <c r="C245" s="34"/>
      <c r="D245" s="186"/>
      <c r="E245" s="186"/>
      <c r="F245" s="186"/>
      <c r="G245" s="186"/>
      <c r="H245" s="186"/>
      <c r="I245" s="186"/>
      <c r="J245" s="186"/>
      <c r="K245" s="186"/>
      <c r="L245" s="186"/>
      <c r="M245" s="168"/>
      <c r="N245" s="52"/>
      <c r="O245" s="53" t="str">
        <f t="shared" si="64"/>
        <v/>
      </c>
      <c r="P245" s="53" t="str">
        <f t="shared" si="65"/>
        <v/>
      </c>
      <c r="Q245" s="53" t="str">
        <f t="shared" si="66"/>
        <v/>
      </c>
      <c r="R245" s="53" t="str">
        <f t="shared" si="67"/>
        <v/>
      </c>
      <c r="S245" s="53" t="e">
        <f t="shared" si="68"/>
        <v>#N/A</v>
      </c>
      <c r="T245" s="53" t="str">
        <f t="shared" si="69"/>
        <v/>
      </c>
      <c r="U245" s="53" t="str">
        <f t="shared" si="70"/>
        <v/>
      </c>
      <c r="V245" s="53" t="e">
        <f t="shared" si="71"/>
        <v>#N/A</v>
      </c>
      <c r="W245" s="53" t="e">
        <f t="shared" si="72"/>
        <v>#N/A</v>
      </c>
      <c r="X245" s="53" t="e">
        <f t="shared" si="73"/>
        <v>#N/A</v>
      </c>
      <c r="Y245" s="53" t="str">
        <f t="shared" si="74"/>
        <v/>
      </c>
      <c r="Z245" s="53" t="e">
        <f t="shared" si="75"/>
        <v>#N/A</v>
      </c>
      <c r="AA245" s="53" t="e">
        <f t="shared" si="76"/>
        <v>#VALUE!</v>
      </c>
      <c r="AB245" s="53" t="e">
        <f t="shared" si="77"/>
        <v>#N/A</v>
      </c>
      <c r="AC245" s="53" t="str">
        <f t="shared" si="78"/>
        <v/>
      </c>
      <c r="AD245" s="53" t="str">
        <f t="shared" si="79"/>
        <v/>
      </c>
      <c r="AE245" s="53" t="str">
        <f t="shared" si="80"/>
        <v/>
      </c>
      <c r="AF245" s="53" t="str">
        <f t="shared" si="81"/>
        <v/>
      </c>
      <c r="AG245" s="53" t="str">
        <f t="shared" si="82"/>
        <v/>
      </c>
      <c r="AH245" s="53" t="str">
        <f t="shared" si="83"/>
        <v/>
      </c>
      <c r="AI245" s="53" t="e">
        <f>IF('Grid template'!$B$63=FALSE,NA(),IF(OR(ISNUMBER(AC245)=FALSE,ISNUMBER(AD245)=FALSE),NA(),$AW$3*AC245+AD245))</f>
        <v>#N/A</v>
      </c>
      <c r="AJ245" s="53" t="e">
        <f>IF('Grid template'!$B$63=FALSE,NA(),IF(OR(ISNUMBER(AC245)=FALSE,ISNUMBER(AD245)=FALSE),NA(),$AW$2*AC245))</f>
        <v>#N/A</v>
      </c>
      <c r="AK245" s="53" t="e">
        <f>IF('Grid template'!$B$63=FALSE,NA(),IF(OR(ISNUMBER(AF245)=FALSE,ISNUMBER(AG245)=FALSE),NA(),$AW$3*AF245+AG245+1+'Grid template'!$B$17))</f>
        <v>#N/A</v>
      </c>
      <c r="AL245" s="53" t="e">
        <f>IF('Grid template'!$B$63=FALSE,NA(),IF(OR(ISNUMBER(AF245)=FALSE,ISNUMBER(AG245)=FALSE),NA(),$AW$2*AF245))</f>
        <v>#N/A</v>
      </c>
      <c r="AM245" s="53" t="e">
        <f>IF('Grid template'!$B$63=FALSE,NA(),(IF(OR(ISNUMBER(AJ245)=FALSE,ISNUMBER(AI245)=FALSE),NA(),AJ245-$AW$4*AI245)))</f>
        <v>#N/A</v>
      </c>
      <c r="AN245" s="53" t="e">
        <f>IF('Grid template'!$B$63=FALSE,NA(),(IF(OR(ISNUMBER(AK245)=FALSE,ISNUMBER(AL245)=FALSE),NA(),AL245+$AW$4*AK245)))</f>
        <v>#N/A</v>
      </c>
      <c r="AO245" s="53" t="e">
        <f>IF('Grid template'!$B$63=FALSE,NA(),IF(OR(ISNUMBER(AM245)=FALSE,ISNUMBER(AN245)=FALSE),NA(),(AN245-AM245)/(2*$AW$4)))</f>
        <v>#N/A</v>
      </c>
      <c r="AP245" s="53" t="e">
        <f>IF('Grid template'!$B$63=FALSE,NA(),IF(OR(ISNUMBER(AM245)=FALSE,ISNUMBER(AO245)=FALSE),NA(),AO245*$AW$4+AM245))</f>
        <v>#N/A</v>
      </c>
      <c r="AQ245" s="160"/>
      <c r="AR245" s="160"/>
      <c r="AS245" s="162"/>
      <c r="AT245" s="54"/>
    </row>
    <row r="246" spans="2:46" ht="13.95" customHeight="1" x14ac:dyDescent="0.3">
      <c r="B246" s="62"/>
      <c r="C246" s="34"/>
      <c r="D246" s="186"/>
      <c r="E246" s="186"/>
      <c r="F246" s="186"/>
      <c r="G246" s="186"/>
      <c r="H246" s="186"/>
      <c r="I246" s="186"/>
      <c r="J246" s="186"/>
      <c r="K246" s="186"/>
      <c r="L246" s="186"/>
      <c r="M246" s="168"/>
      <c r="N246" s="52"/>
      <c r="O246" s="53" t="str">
        <f t="shared" si="64"/>
        <v/>
      </c>
      <c r="P246" s="53" t="str">
        <f t="shared" si="65"/>
        <v/>
      </c>
      <c r="Q246" s="53" t="str">
        <f t="shared" si="66"/>
        <v/>
      </c>
      <c r="R246" s="53" t="str">
        <f t="shared" si="67"/>
        <v/>
      </c>
      <c r="S246" s="53" t="e">
        <f t="shared" si="68"/>
        <v>#N/A</v>
      </c>
      <c r="T246" s="53" t="str">
        <f t="shared" si="69"/>
        <v/>
      </c>
      <c r="U246" s="53" t="str">
        <f t="shared" si="70"/>
        <v/>
      </c>
      <c r="V246" s="53" t="e">
        <f t="shared" si="71"/>
        <v>#N/A</v>
      </c>
      <c r="W246" s="53" t="e">
        <f t="shared" si="72"/>
        <v>#N/A</v>
      </c>
      <c r="X246" s="53" t="e">
        <f t="shared" si="73"/>
        <v>#N/A</v>
      </c>
      <c r="Y246" s="53" t="str">
        <f t="shared" si="74"/>
        <v/>
      </c>
      <c r="Z246" s="53" t="e">
        <f t="shared" si="75"/>
        <v>#N/A</v>
      </c>
      <c r="AA246" s="53" t="e">
        <f t="shared" si="76"/>
        <v>#VALUE!</v>
      </c>
      <c r="AB246" s="53" t="e">
        <f t="shared" si="77"/>
        <v>#N/A</v>
      </c>
      <c r="AC246" s="53" t="str">
        <f t="shared" si="78"/>
        <v/>
      </c>
      <c r="AD246" s="53" t="str">
        <f t="shared" si="79"/>
        <v/>
      </c>
      <c r="AE246" s="53" t="str">
        <f t="shared" si="80"/>
        <v/>
      </c>
      <c r="AF246" s="53" t="str">
        <f t="shared" si="81"/>
        <v/>
      </c>
      <c r="AG246" s="53" t="str">
        <f t="shared" si="82"/>
        <v/>
      </c>
      <c r="AH246" s="53" t="str">
        <f t="shared" si="83"/>
        <v/>
      </c>
      <c r="AI246" s="53" t="e">
        <f>IF('Grid template'!$B$63=FALSE,NA(),IF(OR(ISNUMBER(AC246)=FALSE,ISNUMBER(AD246)=FALSE),NA(),$AW$3*AC246+AD246))</f>
        <v>#N/A</v>
      </c>
      <c r="AJ246" s="53" t="e">
        <f>IF('Grid template'!$B$63=FALSE,NA(),IF(OR(ISNUMBER(AC246)=FALSE,ISNUMBER(AD246)=FALSE),NA(),$AW$2*AC246))</f>
        <v>#N/A</v>
      </c>
      <c r="AK246" s="53" t="e">
        <f>IF('Grid template'!$B$63=FALSE,NA(),IF(OR(ISNUMBER(AF246)=FALSE,ISNUMBER(AG246)=FALSE),NA(),$AW$3*AF246+AG246+1+'Grid template'!$B$17))</f>
        <v>#N/A</v>
      </c>
      <c r="AL246" s="53" t="e">
        <f>IF('Grid template'!$B$63=FALSE,NA(),IF(OR(ISNUMBER(AF246)=FALSE,ISNUMBER(AG246)=FALSE),NA(),$AW$2*AF246))</f>
        <v>#N/A</v>
      </c>
      <c r="AM246" s="53" t="e">
        <f>IF('Grid template'!$B$63=FALSE,NA(),(IF(OR(ISNUMBER(AJ246)=FALSE,ISNUMBER(AI246)=FALSE),NA(),AJ246-$AW$4*AI246)))</f>
        <v>#N/A</v>
      </c>
      <c r="AN246" s="53" t="e">
        <f>IF('Grid template'!$B$63=FALSE,NA(),(IF(OR(ISNUMBER(AK246)=FALSE,ISNUMBER(AL246)=FALSE),NA(),AL246+$AW$4*AK246)))</f>
        <v>#N/A</v>
      </c>
      <c r="AO246" s="53" t="e">
        <f>IF('Grid template'!$B$63=FALSE,NA(),IF(OR(ISNUMBER(AM246)=FALSE,ISNUMBER(AN246)=FALSE),NA(),(AN246-AM246)/(2*$AW$4)))</f>
        <v>#N/A</v>
      </c>
      <c r="AP246" s="53" t="e">
        <f>IF('Grid template'!$B$63=FALSE,NA(),IF(OR(ISNUMBER(AM246)=FALSE,ISNUMBER(AO246)=FALSE),NA(),AO246*$AW$4+AM246))</f>
        <v>#N/A</v>
      </c>
      <c r="AQ246" s="160"/>
      <c r="AR246" s="160"/>
      <c r="AS246" s="162"/>
      <c r="AT246" s="54"/>
    </row>
    <row r="247" spans="2:46" ht="13.95" customHeight="1" x14ac:dyDescent="0.3">
      <c r="B247" s="62"/>
      <c r="C247" s="34"/>
      <c r="D247" s="186"/>
      <c r="E247" s="186"/>
      <c r="F247" s="186"/>
      <c r="G247" s="186"/>
      <c r="H247" s="186"/>
      <c r="I247" s="186"/>
      <c r="J247" s="186"/>
      <c r="K247" s="186"/>
      <c r="L247" s="186"/>
      <c r="M247" s="168"/>
      <c r="N247" s="52"/>
      <c r="O247" s="53" t="str">
        <f t="shared" si="64"/>
        <v/>
      </c>
      <c r="P247" s="53" t="str">
        <f t="shared" si="65"/>
        <v/>
      </c>
      <c r="Q247" s="53" t="str">
        <f t="shared" si="66"/>
        <v/>
      </c>
      <c r="R247" s="53" t="str">
        <f t="shared" si="67"/>
        <v/>
      </c>
      <c r="S247" s="53" t="e">
        <f t="shared" si="68"/>
        <v>#N/A</v>
      </c>
      <c r="T247" s="53" t="str">
        <f t="shared" si="69"/>
        <v/>
      </c>
      <c r="U247" s="53" t="str">
        <f t="shared" si="70"/>
        <v/>
      </c>
      <c r="V247" s="53" t="e">
        <f t="shared" si="71"/>
        <v>#N/A</v>
      </c>
      <c r="W247" s="53" t="e">
        <f t="shared" si="72"/>
        <v>#N/A</v>
      </c>
      <c r="X247" s="53" t="e">
        <f t="shared" si="73"/>
        <v>#N/A</v>
      </c>
      <c r="Y247" s="53" t="str">
        <f t="shared" si="74"/>
        <v/>
      </c>
      <c r="Z247" s="53" t="e">
        <f t="shared" si="75"/>
        <v>#N/A</v>
      </c>
      <c r="AA247" s="53" t="e">
        <f t="shared" si="76"/>
        <v>#VALUE!</v>
      </c>
      <c r="AB247" s="53" t="e">
        <f t="shared" si="77"/>
        <v>#N/A</v>
      </c>
      <c r="AC247" s="53" t="str">
        <f t="shared" si="78"/>
        <v/>
      </c>
      <c r="AD247" s="53" t="str">
        <f t="shared" si="79"/>
        <v/>
      </c>
      <c r="AE247" s="53" t="str">
        <f t="shared" si="80"/>
        <v/>
      </c>
      <c r="AF247" s="53" t="str">
        <f t="shared" si="81"/>
        <v/>
      </c>
      <c r="AG247" s="53" t="str">
        <f t="shared" si="82"/>
        <v/>
      </c>
      <c r="AH247" s="53" t="str">
        <f t="shared" si="83"/>
        <v/>
      </c>
      <c r="AI247" s="53" t="e">
        <f>IF('Grid template'!$B$63=FALSE,NA(),IF(OR(ISNUMBER(AC247)=FALSE,ISNUMBER(AD247)=FALSE),NA(),$AW$3*AC247+AD247))</f>
        <v>#N/A</v>
      </c>
      <c r="AJ247" s="53" t="e">
        <f>IF('Grid template'!$B$63=FALSE,NA(),IF(OR(ISNUMBER(AC247)=FALSE,ISNUMBER(AD247)=FALSE),NA(),$AW$2*AC247))</f>
        <v>#N/A</v>
      </c>
      <c r="AK247" s="53" t="e">
        <f>IF('Grid template'!$B$63=FALSE,NA(),IF(OR(ISNUMBER(AF247)=FALSE,ISNUMBER(AG247)=FALSE),NA(),$AW$3*AF247+AG247+1+'Grid template'!$B$17))</f>
        <v>#N/A</v>
      </c>
      <c r="AL247" s="53" t="e">
        <f>IF('Grid template'!$B$63=FALSE,NA(),IF(OR(ISNUMBER(AF247)=FALSE,ISNUMBER(AG247)=FALSE),NA(),$AW$2*AF247))</f>
        <v>#N/A</v>
      </c>
      <c r="AM247" s="53" t="e">
        <f>IF('Grid template'!$B$63=FALSE,NA(),(IF(OR(ISNUMBER(AJ247)=FALSE,ISNUMBER(AI247)=FALSE),NA(),AJ247-$AW$4*AI247)))</f>
        <v>#N/A</v>
      </c>
      <c r="AN247" s="53" t="e">
        <f>IF('Grid template'!$B$63=FALSE,NA(),(IF(OR(ISNUMBER(AK247)=FALSE,ISNUMBER(AL247)=FALSE),NA(),AL247+$AW$4*AK247)))</f>
        <v>#N/A</v>
      </c>
      <c r="AO247" s="53" t="e">
        <f>IF('Grid template'!$B$63=FALSE,NA(),IF(OR(ISNUMBER(AM247)=FALSE,ISNUMBER(AN247)=FALSE),NA(),(AN247-AM247)/(2*$AW$4)))</f>
        <v>#N/A</v>
      </c>
      <c r="AP247" s="53" t="e">
        <f>IF('Grid template'!$B$63=FALSE,NA(),IF(OR(ISNUMBER(AM247)=FALSE,ISNUMBER(AO247)=FALSE),NA(),AO247*$AW$4+AM247))</f>
        <v>#N/A</v>
      </c>
      <c r="AQ247" s="160"/>
      <c r="AR247" s="160"/>
      <c r="AS247" s="162"/>
      <c r="AT247" s="54"/>
    </row>
    <row r="248" spans="2:46" ht="13.95" customHeight="1" x14ac:dyDescent="0.3">
      <c r="B248" s="62"/>
      <c r="C248" s="34"/>
      <c r="D248" s="186"/>
      <c r="E248" s="186"/>
      <c r="F248" s="186"/>
      <c r="G248" s="186"/>
      <c r="H248" s="186"/>
      <c r="I248" s="186"/>
      <c r="J248" s="186"/>
      <c r="K248" s="186"/>
      <c r="L248" s="186"/>
      <c r="M248" s="168"/>
      <c r="N248" s="52"/>
      <c r="O248" s="53" t="str">
        <f t="shared" si="64"/>
        <v/>
      </c>
      <c r="P248" s="53" t="str">
        <f t="shared" si="65"/>
        <v/>
      </c>
      <c r="Q248" s="53" t="str">
        <f t="shared" si="66"/>
        <v/>
      </c>
      <c r="R248" s="53" t="str">
        <f t="shared" si="67"/>
        <v/>
      </c>
      <c r="S248" s="53" t="e">
        <f t="shared" si="68"/>
        <v>#N/A</v>
      </c>
      <c r="T248" s="53" t="str">
        <f t="shared" si="69"/>
        <v/>
      </c>
      <c r="U248" s="53" t="str">
        <f t="shared" si="70"/>
        <v/>
      </c>
      <c r="V248" s="53" t="e">
        <f t="shared" si="71"/>
        <v>#N/A</v>
      </c>
      <c r="W248" s="53" t="e">
        <f t="shared" si="72"/>
        <v>#N/A</v>
      </c>
      <c r="X248" s="53" t="e">
        <f t="shared" si="73"/>
        <v>#N/A</v>
      </c>
      <c r="Y248" s="53" t="str">
        <f t="shared" si="74"/>
        <v/>
      </c>
      <c r="Z248" s="53" t="e">
        <f t="shared" si="75"/>
        <v>#N/A</v>
      </c>
      <c r="AA248" s="53" t="e">
        <f t="shared" si="76"/>
        <v>#VALUE!</v>
      </c>
      <c r="AB248" s="53" t="e">
        <f t="shared" si="77"/>
        <v>#N/A</v>
      </c>
      <c r="AC248" s="53" t="str">
        <f t="shared" si="78"/>
        <v/>
      </c>
      <c r="AD248" s="53" t="str">
        <f t="shared" si="79"/>
        <v/>
      </c>
      <c r="AE248" s="53" t="str">
        <f t="shared" si="80"/>
        <v/>
      </c>
      <c r="AF248" s="53" t="str">
        <f t="shared" si="81"/>
        <v/>
      </c>
      <c r="AG248" s="53" t="str">
        <f t="shared" si="82"/>
        <v/>
      </c>
      <c r="AH248" s="53" t="str">
        <f t="shared" si="83"/>
        <v/>
      </c>
      <c r="AI248" s="53" t="e">
        <f>IF('Grid template'!$B$63=FALSE,NA(),IF(OR(ISNUMBER(AC248)=FALSE,ISNUMBER(AD248)=FALSE),NA(),$AW$3*AC248+AD248))</f>
        <v>#N/A</v>
      </c>
      <c r="AJ248" s="53" t="e">
        <f>IF('Grid template'!$B$63=FALSE,NA(),IF(OR(ISNUMBER(AC248)=FALSE,ISNUMBER(AD248)=FALSE),NA(),$AW$2*AC248))</f>
        <v>#N/A</v>
      </c>
      <c r="AK248" s="53" t="e">
        <f>IF('Grid template'!$B$63=FALSE,NA(),IF(OR(ISNUMBER(AF248)=FALSE,ISNUMBER(AG248)=FALSE),NA(),$AW$3*AF248+AG248+1+'Grid template'!$B$17))</f>
        <v>#N/A</v>
      </c>
      <c r="AL248" s="53" t="e">
        <f>IF('Grid template'!$B$63=FALSE,NA(),IF(OR(ISNUMBER(AF248)=FALSE,ISNUMBER(AG248)=FALSE),NA(),$AW$2*AF248))</f>
        <v>#N/A</v>
      </c>
      <c r="AM248" s="53" t="e">
        <f>IF('Grid template'!$B$63=FALSE,NA(),(IF(OR(ISNUMBER(AJ248)=FALSE,ISNUMBER(AI248)=FALSE),NA(),AJ248-$AW$4*AI248)))</f>
        <v>#N/A</v>
      </c>
      <c r="AN248" s="53" t="e">
        <f>IF('Grid template'!$B$63=FALSE,NA(),(IF(OR(ISNUMBER(AK248)=FALSE,ISNUMBER(AL248)=FALSE),NA(),AL248+$AW$4*AK248)))</f>
        <v>#N/A</v>
      </c>
      <c r="AO248" s="53" t="e">
        <f>IF('Grid template'!$B$63=FALSE,NA(),IF(OR(ISNUMBER(AM248)=FALSE,ISNUMBER(AN248)=FALSE),NA(),(AN248-AM248)/(2*$AW$4)))</f>
        <v>#N/A</v>
      </c>
      <c r="AP248" s="53" t="e">
        <f>IF('Grid template'!$B$63=FALSE,NA(),IF(OR(ISNUMBER(AM248)=FALSE,ISNUMBER(AO248)=FALSE),NA(),AO248*$AW$4+AM248))</f>
        <v>#N/A</v>
      </c>
      <c r="AQ248" s="160"/>
      <c r="AR248" s="160"/>
      <c r="AS248" s="162"/>
      <c r="AT248" s="54"/>
    </row>
    <row r="249" spans="2:46" ht="13.95" customHeight="1" x14ac:dyDescent="0.3">
      <c r="B249" s="62"/>
      <c r="C249" s="34"/>
      <c r="D249" s="186"/>
      <c r="E249" s="186"/>
      <c r="F249" s="186"/>
      <c r="G249" s="186"/>
      <c r="H249" s="186"/>
      <c r="I249" s="186"/>
      <c r="J249" s="186"/>
      <c r="K249" s="186"/>
      <c r="L249" s="186"/>
      <c r="M249" s="168"/>
      <c r="N249" s="52"/>
      <c r="O249" s="53" t="str">
        <f t="shared" si="64"/>
        <v/>
      </c>
      <c r="P249" s="53" t="str">
        <f t="shared" si="65"/>
        <v/>
      </c>
      <c r="Q249" s="53" t="str">
        <f t="shared" si="66"/>
        <v/>
      </c>
      <c r="R249" s="53" t="str">
        <f t="shared" si="67"/>
        <v/>
      </c>
      <c r="S249" s="53" t="e">
        <f t="shared" si="68"/>
        <v>#N/A</v>
      </c>
      <c r="T249" s="53" t="str">
        <f t="shared" si="69"/>
        <v/>
      </c>
      <c r="U249" s="53" t="str">
        <f t="shared" si="70"/>
        <v/>
      </c>
      <c r="V249" s="53" t="e">
        <f t="shared" si="71"/>
        <v>#N/A</v>
      </c>
      <c r="W249" s="53" t="e">
        <f t="shared" si="72"/>
        <v>#N/A</v>
      </c>
      <c r="X249" s="53" t="e">
        <f t="shared" si="73"/>
        <v>#N/A</v>
      </c>
      <c r="Y249" s="53" t="str">
        <f t="shared" si="74"/>
        <v/>
      </c>
      <c r="Z249" s="53" t="e">
        <f t="shared" si="75"/>
        <v>#N/A</v>
      </c>
      <c r="AA249" s="53" t="e">
        <f t="shared" si="76"/>
        <v>#VALUE!</v>
      </c>
      <c r="AB249" s="53" t="e">
        <f t="shared" si="77"/>
        <v>#N/A</v>
      </c>
      <c r="AC249" s="53" t="str">
        <f t="shared" si="78"/>
        <v/>
      </c>
      <c r="AD249" s="53" t="str">
        <f t="shared" si="79"/>
        <v/>
      </c>
      <c r="AE249" s="53" t="str">
        <f t="shared" si="80"/>
        <v/>
      </c>
      <c r="AF249" s="53" t="str">
        <f t="shared" si="81"/>
        <v/>
      </c>
      <c r="AG249" s="53" t="str">
        <f t="shared" si="82"/>
        <v/>
      </c>
      <c r="AH249" s="53" t="str">
        <f t="shared" si="83"/>
        <v/>
      </c>
      <c r="AI249" s="53" t="e">
        <f>IF('Grid template'!$B$63=FALSE,NA(),IF(OR(ISNUMBER(AC249)=FALSE,ISNUMBER(AD249)=FALSE),NA(),$AW$3*AC249+AD249))</f>
        <v>#N/A</v>
      </c>
      <c r="AJ249" s="53" t="e">
        <f>IF('Grid template'!$B$63=FALSE,NA(),IF(OR(ISNUMBER(AC249)=FALSE,ISNUMBER(AD249)=FALSE),NA(),$AW$2*AC249))</f>
        <v>#N/A</v>
      </c>
      <c r="AK249" s="53" t="e">
        <f>IF('Grid template'!$B$63=FALSE,NA(),IF(OR(ISNUMBER(AF249)=FALSE,ISNUMBER(AG249)=FALSE),NA(),$AW$3*AF249+AG249+1+'Grid template'!$B$17))</f>
        <v>#N/A</v>
      </c>
      <c r="AL249" s="53" t="e">
        <f>IF('Grid template'!$B$63=FALSE,NA(),IF(OR(ISNUMBER(AF249)=FALSE,ISNUMBER(AG249)=FALSE),NA(),$AW$2*AF249))</f>
        <v>#N/A</v>
      </c>
      <c r="AM249" s="53" t="e">
        <f>IF('Grid template'!$B$63=FALSE,NA(),(IF(OR(ISNUMBER(AJ249)=FALSE,ISNUMBER(AI249)=FALSE),NA(),AJ249-$AW$4*AI249)))</f>
        <v>#N/A</v>
      </c>
      <c r="AN249" s="53" t="e">
        <f>IF('Grid template'!$B$63=FALSE,NA(),(IF(OR(ISNUMBER(AK249)=FALSE,ISNUMBER(AL249)=FALSE),NA(),AL249+$AW$4*AK249)))</f>
        <v>#N/A</v>
      </c>
      <c r="AO249" s="53" t="e">
        <f>IF('Grid template'!$B$63=FALSE,NA(),IF(OR(ISNUMBER(AM249)=FALSE,ISNUMBER(AN249)=FALSE),NA(),(AN249-AM249)/(2*$AW$4)))</f>
        <v>#N/A</v>
      </c>
      <c r="AP249" s="53" t="e">
        <f>IF('Grid template'!$B$63=FALSE,NA(),IF(OR(ISNUMBER(AM249)=FALSE,ISNUMBER(AO249)=FALSE),NA(),AO249*$AW$4+AM249))</f>
        <v>#N/A</v>
      </c>
      <c r="AQ249" s="160"/>
      <c r="AR249" s="160"/>
      <c r="AS249" s="162"/>
      <c r="AT249" s="54"/>
    </row>
    <row r="250" spans="2:46" ht="13.95" customHeight="1" x14ac:dyDescent="0.3">
      <c r="B250" s="62"/>
      <c r="C250" s="34"/>
      <c r="D250" s="186"/>
      <c r="E250" s="186"/>
      <c r="F250" s="186"/>
      <c r="G250" s="186"/>
      <c r="H250" s="186"/>
      <c r="I250" s="186"/>
      <c r="J250" s="186"/>
      <c r="K250" s="186"/>
      <c r="L250" s="186"/>
      <c r="M250" s="168"/>
      <c r="N250" s="52"/>
      <c r="O250" s="53" t="str">
        <f t="shared" si="64"/>
        <v/>
      </c>
      <c r="P250" s="53" t="str">
        <f t="shared" si="65"/>
        <v/>
      </c>
      <c r="Q250" s="53" t="str">
        <f t="shared" si="66"/>
        <v/>
      </c>
      <c r="R250" s="53" t="str">
        <f t="shared" si="67"/>
        <v/>
      </c>
      <c r="S250" s="53" t="e">
        <f t="shared" si="68"/>
        <v>#N/A</v>
      </c>
      <c r="T250" s="53" t="str">
        <f t="shared" si="69"/>
        <v/>
      </c>
      <c r="U250" s="53" t="str">
        <f t="shared" si="70"/>
        <v/>
      </c>
      <c r="V250" s="53" t="e">
        <f t="shared" si="71"/>
        <v>#N/A</v>
      </c>
      <c r="W250" s="53" t="e">
        <f t="shared" si="72"/>
        <v>#N/A</v>
      </c>
      <c r="X250" s="53" t="e">
        <f t="shared" si="73"/>
        <v>#N/A</v>
      </c>
      <c r="Y250" s="53" t="str">
        <f t="shared" si="74"/>
        <v/>
      </c>
      <c r="Z250" s="53" t="e">
        <f t="shared" si="75"/>
        <v>#N/A</v>
      </c>
      <c r="AA250" s="53" t="e">
        <f t="shared" si="76"/>
        <v>#VALUE!</v>
      </c>
      <c r="AB250" s="53" t="e">
        <f t="shared" si="77"/>
        <v>#N/A</v>
      </c>
      <c r="AC250" s="53" t="str">
        <f t="shared" si="78"/>
        <v/>
      </c>
      <c r="AD250" s="53" t="str">
        <f t="shared" si="79"/>
        <v/>
      </c>
      <c r="AE250" s="53" t="str">
        <f t="shared" si="80"/>
        <v/>
      </c>
      <c r="AF250" s="53" t="str">
        <f t="shared" si="81"/>
        <v/>
      </c>
      <c r="AG250" s="53" t="str">
        <f t="shared" si="82"/>
        <v/>
      </c>
      <c r="AH250" s="53" t="str">
        <f t="shared" si="83"/>
        <v/>
      </c>
      <c r="AI250" s="53" t="e">
        <f>IF('Grid template'!$B$63=FALSE,NA(),IF(OR(ISNUMBER(AC250)=FALSE,ISNUMBER(AD250)=FALSE),NA(),$AW$3*AC250+AD250))</f>
        <v>#N/A</v>
      </c>
      <c r="AJ250" s="53" t="e">
        <f>IF('Grid template'!$B$63=FALSE,NA(),IF(OR(ISNUMBER(AC250)=FALSE,ISNUMBER(AD250)=FALSE),NA(),$AW$2*AC250))</f>
        <v>#N/A</v>
      </c>
      <c r="AK250" s="53" t="e">
        <f>IF('Grid template'!$B$63=FALSE,NA(),IF(OR(ISNUMBER(AF250)=FALSE,ISNUMBER(AG250)=FALSE),NA(),$AW$3*AF250+AG250+1+'Grid template'!$B$17))</f>
        <v>#N/A</v>
      </c>
      <c r="AL250" s="53" t="e">
        <f>IF('Grid template'!$B$63=FALSE,NA(),IF(OR(ISNUMBER(AF250)=FALSE,ISNUMBER(AG250)=FALSE),NA(),$AW$2*AF250))</f>
        <v>#N/A</v>
      </c>
      <c r="AM250" s="53" t="e">
        <f>IF('Grid template'!$B$63=FALSE,NA(),(IF(OR(ISNUMBER(AJ250)=FALSE,ISNUMBER(AI250)=FALSE),NA(),AJ250-$AW$4*AI250)))</f>
        <v>#N/A</v>
      </c>
      <c r="AN250" s="53" t="e">
        <f>IF('Grid template'!$B$63=FALSE,NA(),(IF(OR(ISNUMBER(AK250)=FALSE,ISNUMBER(AL250)=FALSE),NA(),AL250+$AW$4*AK250)))</f>
        <v>#N/A</v>
      </c>
      <c r="AO250" s="53" t="e">
        <f>IF('Grid template'!$B$63=FALSE,NA(),IF(OR(ISNUMBER(AM250)=FALSE,ISNUMBER(AN250)=FALSE),NA(),(AN250-AM250)/(2*$AW$4)))</f>
        <v>#N/A</v>
      </c>
      <c r="AP250" s="53" t="e">
        <f>IF('Grid template'!$B$63=FALSE,NA(),IF(OR(ISNUMBER(AM250)=FALSE,ISNUMBER(AO250)=FALSE),NA(),AO250*$AW$4+AM250))</f>
        <v>#N/A</v>
      </c>
      <c r="AQ250" s="160"/>
      <c r="AR250" s="160"/>
      <c r="AS250" s="162"/>
      <c r="AT250" s="54"/>
    </row>
    <row r="251" spans="2:46" ht="13.95" customHeight="1" x14ac:dyDescent="0.3">
      <c r="B251" s="62"/>
      <c r="C251" s="34"/>
      <c r="D251" s="186"/>
      <c r="E251" s="186"/>
      <c r="F251" s="186"/>
      <c r="G251" s="186"/>
      <c r="H251" s="186"/>
      <c r="I251" s="186"/>
      <c r="J251" s="186"/>
      <c r="K251" s="186"/>
      <c r="L251" s="186"/>
      <c r="M251" s="168"/>
      <c r="N251" s="52"/>
      <c r="O251" s="53" t="str">
        <f t="shared" si="64"/>
        <v/>
      </c>
      <c r="P251" s="53" t="str">
        <f t="shared" si="65"/>
        <v/>
      </c>
      <c r="Q251" s="53" t="str">
        <f t="shared" si="66"/>
        <v/>
      </c>
      <c r="R251" s="53" t="str">
        <f t="shared" si="67"/>
        <v/>
      </c>
      <c r="S251" s="53" t="e">
        <f t="shared" si="68"/>
        <v>#N/A</v>
      </c>
      <c r="T251" s="53" t="str">
        <f t="shared" si="69"/>
        <v/>
      </c>
      <c r="U251" s="53" t="str">
        <f t="shared" si="70"/>
        <v/>
      </c>
      <c r="V251" s="53" t="e">
        <f t="shared" si="71"/>
        <v>#N/A</v>
      </c>
      <c r="W251" s="53" t="e">
        <f t="shared" si="72"/>
        <v>#N/A</v>
      </c>
      <c r="X251" s="53" t="e">
        <f t="shared" si="73"/>
        <v>#N/A</v>
      </c>
      <c r="Y251" s="53" t="str">
        <f t="shared" si="74"/>
        <v/>
      </c>
      <c r="Z251" s="53" t="e">
        <f t="shared" si="75"/>
        <v>#N/A</v>
      </c>
      <c r="AA251" s="53" t="e">
        <f t="shared" si="76"/>
        <v>#VALUE!</v>
      </c>
      <c r="AB251" s="53" t="e">
        <f t="shared" si="77"/>
        <v>#N/A</v>
      </c>
      <c r="AC251" s="53" t="str">
        <f t="shared" si="78"/>
        <v/>
      </c>
      <c r="AD251" s="53" t="str">
        <f t="shared" si="79"/>
        <v/>
      </c>
      <c r="AE251" s="53" t="str">
        <f t="shared" si="80"/>
        <v/>
      </c>
      <c r="AF251" s="53" t="str">
        <f t="shared" si="81"/>
        <v/>
      </c>
      <c r="AG251" s="53" t="str">
        <f t="shared" si="82"/>
        <v/>
      </c>
      <c r="AH251" s="53" t="str">
        <f t="shared" si="83"/>
        <v/>
      </c>
      <c r="AI251" s="53" t="e">
        <f>IF('Grid template'!$B$63=FALSE,NA(),IF(OR(ISNUMBER(AC251)=FALSE,ISNUMBER(AD251)=FALSE),NA(),$AW$3*AC251+AD251))</f>
        <v>#N/A</v>
      </c>
      <c r="AJ251" s="53" t="e">
        <f>IF('Grid template'!$B$63=FALSE,NA(),IF(OR(ISNUMBER(AC251)=FALSE,ISNUMBER(AD251)=FALSE),NA(),$AW$2*AC251))</f>
        <v>#N/A</v>
      </c>
      <c r="AK251" s="53" t="e">
        <f>IF('Grid template'!$B$63=FALSE,NA(),IF(OR(ISNUMBER(AF251)=FALSE,ISNUMBER(AG251)=FALSE),NA(),$AW$3*AF251+AG251+1+'Grid template'!$B$17))</f>
        <v>#N/A</v>
      </c>
      <c r="AL251" s="53" t="e">
        <f>IF('Grid template'!$B$63=FALSE,NA(),IF(OR(ISNUMBER(AF251)=FALSE,ISNUMBER(AG251)=FALSE),NA(),$AW$2*AF251))</f>
        <v>#N/A</v>
      </c>
      <c r="AM251" s="53" t="e">
        <f>IF('Grid template'!$B$63=FALSE,NA(),(IF(OR(ISNUMBER(AJ251)=FALSE,ISNUMBER(AI251)=FALSE),NA(),AJ251-$AW$4*AI251)))</f>
        <v>#N/A</v>
      </c>
      <c r="AN251" s="53" t="e">
        <f>IF('Grid template'!$B$63=FALSE,NA(),(IF(OR(ISNUMBER(AK251)=FALSE,ISNUMBER(AL251)=FALSE),NA(),AL251+$AW$4*AK251)))</f>
        <v>#N/A</v>
      </c>
      <c r="AO251" s="53" t="e">
        <f>IF('Grid template'!$B$63=FALSE,NA(),IF(OR(ISNUMBER(AM251)=FALSE,ISNUMBER(AN251)=FALSE),NA(),(AN251-AM251)/(2*$AW$4)))</f>
        <v>#N/A</v>
      </c>
      <c r="AP251" s="53" t="e">
        <f>IF('Grid template'!$B$63=FALSE,NA(),IF(OR(ISNUMBER(AM251)=FALSE,ISNUMBER(AO251)=FALSE),NA(),AO251*$AW$4+AM251))</f>
        <v>#N/A</v>
      </c>
      <c r="AQ251" s="160"/>
      <c r="AR251" s="160"/>
      <c r="AS251" s="162"/>
      <c r="AT251" s="54"/>
    </row>
    <row r="252" spans="2:46" ht="13.95" customHeight="1" x14ac:dyDescent="0.3">
      <c r="B252" s="33" t="s">
        <v>33</v>
      </c>
      <c r="C252" s="33"/>
      <c r="D252" s="187"/>
      <c r="E252" s="187"/>
      <c r="F252" s="187"/>
      <c r="G252" s="187"/>
      <c r="H252" s="187"/>
      <c r="I252" s="187"/>
      <c r="J252" s="187"/>
      <c r="K252" s="187"/>
      <c r="L252" s="187"/>
      <c r="M252" s="168"/>
      <c r="N252" s="55"/>
      <c r="O252" s="24" t="str">
        <f t="shared" si="64"/>
        <v/>
      </c>
      <c r="P252" s="24" t="str">
        <f t="shared" si="65"/>
        <v/>
      </c>
      <c r="Q252" s="24" t="str">
        <f t="shared" si="66"/>
        <v/>
      </c>
      <c r="R252" s="24" t="str">
        <f t="shared" si="67"/>
        <v/>
      </c>
      <c r="S252" s="24" t="e">
        <f t="shared" si="68"/>
        <v>#N/A</v>
      </c>
      <c r="T252" s="24" t="str">
        <f t="shared" si="69"/>
        <v/>
      </c>
      <c r="U252" s="24" t="str">
        <f t="shared" si="70"/>
        <v/>
      </c>
      <c r="V252" s="24" t="e">
        <f t="shared" si="71"/>
        <v>#N/A</v>
      </c>
      <c r="W252" s="24" t="e">
        <f t="shared" si="72"/>
        <v>#N/A</v>
      </c>
      <c r="X252" s="24" t="e">
        <f t="shared" si="73"/>
        <v>#N/A</v>
      </c>
      <c r="Y252" s="24" t="str">
        <f t="shared" si="74"/>
        <v/>
      </c>
      <c r="Z252" s="24" t="e">
        <f t="shared" si="75"/>
        <v>#N/A</v>
      </c>
      <c r="AA252" s="24" t="e">
        <f t="shared" si="76"/>
        <v>#VALUE!</v>
      </c>
      <c r="AB252" s="24" t="e">
        <f t="shared" si="77"/>
        <v>#N/A</v>
      </c>
      <c r="AC252" s="24" t="str">
        <f t="shared" si="78"/>
        <v/>
      </c>
      <c r="AD252" s="24" t="str">
        <f t="shared" si="79"/>
        <v/>
      </c>
      <c r="AE252" s="24" t="str">
        <f t="shared" si="80"/>
        <v/>
      </c>
      <c r="AF252" s="24" t="str">
        <f t="shared" si="81"/>
        <v/>
      </c>
      <c r="AG252" s="24" t="str">
        <f t="shared" si="82"/>
        <v/>
      </c>
      <c r="AH252" s="24" t="str">
        <f t="shared" si="83"/>
        <v/>
      </c>
      <c r="AI252" s="24" t="e">
        <f>IF('Grid template'!$B$64=FALSE,NA(),IF(OR(ISNUMBER(AC252)=FALSE,ISNUMBER(AD252)=FALSE),NA(),$AW$3*AC252+AD252))</f>
        <v>#N/A</v>
      </c>
      <c r="AJ252" s="24" t="e">
        <f>IF('Grid template'!$B$64=FALSE,NA(),IF(OR(ISNUMBER(AC252)=FALSE,ISNUMBER(AD252)=FALSE),NA(),$AW$2*AC252))</f>
        <v>#N/A</v>
      </c>
      <c r="AK252" s="24" t="e">
        <f>IF('Grid template'!$B$64=FALSE,NA(),IF(OR(ISNUMBER(AF252)=FALSE,ISNUMBER(AG252)=FALSE),NA(),$AW$3*AF252+AG252+1+'Grid template'!$B$17))</f>
        <v>#N/A</v>
      </c>
      <c r="AL252" s="24" t="e">
        <f>IF('Grid template'!$B$64=FALSE,NA(),IF(OR(ISNUMBER(AF252)=FALSE,ISNUMBER(AG252)=FALSE),NA(),$AW$2*AF252))</f>
        <v>#N/A</v>
      </c>
      <c r="AM252" s="24" t="e">
        <f>IF('Grid template'!$B$64=FALSE,NA(),(IF(OR(ISNUMBER(AJ252)=FALSE,ISNUMBER(AI252)=FALSE),NA(),AJ252-$AW$4*AI252)))</f>
        <v>#N/A</v>
      </c>
      <c r="AN252" s="24" t="e">
        <f>IF('Grid template'!$B$64=FALSE,NA(),(IF(OR(ISNUMBER(AK252)=FALSE,ISNUMBER(AL252)=FALSE),NA(),AL252+$AW$4*AK252)))</f>
        <v>#N/A</v>
      </c>
      <c r="AO252" s="24" t="e">
        <f>IF('Grid template'!$B$64=FALSE,NA(),IF(OR(ISNUMBER(AM252)=FALSE,ISNUMBER(AN252)=FALSE),NA(),(AN252-AM252)/(2*$AW$4)))</f>
        <v>#N/A</v>
      </c>
      <c r="AP252" s="24" t="e">
        <f>IF('Grid template'!$B$64=FALSE,NA(),IF(OR(ISNUMBER(AM252)=FALSE,ISNUMBER(AO252)=FALSE),NA(),AO252*$AW$4+AM252))</f>
        <v>#N/A</v>
      </c>
      <c r="AQ252" s="160"/>
      <c r="AR252" s="160"/>
      <c r="AS252" s="162"/>
      <c r="AT252" s="23"/>
    </row>
    <row r="253" spans="2:46" ht="13.95" customHeight="1" x14ac:dyDescent="0.3">
      <c r="B253" s="62"/>
      <c r="C253" s="33"/>
      <c r="D253" s="187"/>
      <c r="E253" s="187"/>
      <c r="F253" s="187"/>
      <c r="G253" s="187"/>
      <c r="H253" s="187"/>
      <c r="I253" s="187"/>
      <c r="J253" s="187"/>
      <c r="K253" s="187"/>
      <c r="L253" s="187"/>
      <c r="M253" s="168"/>
      <c r="N253" s="55"/>
      <c r="O253" s="24" t="str">
        <f t="shared" si="64"/>
        <v/>
      </c>
      <c r="P253" s="24" t="str">
        <f t="shared" si="65"/>
        <v/>
      </c>
      <c r="Q253" s="24" t="str">
        <f t="shared" si="66"/>
        <v/>
      </c>
      <c r="R253" s="24" t="str">
        <f t="shared" si="67"/>
        <v/>
      </c>
      <c r="S253" s="24" t="e">
        <f t="shared" si="68"/>
        <v>#N/A</v>
      </c>
      <c r="T253" s="24" t="str">
        <f t="shared" si="69"/>
        <v/>
      </c>
      <c r="U253" s="24" t="str">
        <f t="shared" si="70"/>
        <v/>
      </c>
      <c r="V253" s="24" t="e">
        <f t="shared" si="71"/>
        <v>#N/A</v>
      </c>
      <c r="W253" s="24" t="e">
        <f t="shared" si="72"/>
        <v>#N/A</v>
      </c>
      <c r="X253" s="24" t="e">
        <f t="shared" si="73"/>
        <v>#N/A</v>
      </c>
      <c r="Y253" s="24" t="str">
        <f t="shared" si="74"/>
        <v/>
      </c>
      <c r="Z253" s="24" t="e">
        <f t="shared" si="75"/>
        <v>#N/A</v>
      </c>
      <c r="AA253" s="24" t="e">
        <f t="shared" si="76"/>
        <v>#VALUE!</v>
      </c>
      <c r="AB253" s="24" t="e">
        <f t="shared" si="77"/>
        <v>#N/A</v>
      </c>
      <c r="AC253" s="24" t="str">
        <f t="shared" si="78"/>
        <v/>
      </c>
      <c r="AD253" s="24" t="str">
        <f t="shared" si="79"/>
        <v/>
      </c>
      <c r="AE253" s="24" t="str">
        <f t="shared" si="80"/>
        <v/>
      </c>
      <c r="AF253" s="24" t="str">
        <f t="shared" si="81"/>
        <v/>
      </c>
      <c r="AG253" s="24" t="str">
        <f t="shared" si="82"/>
        <v/>
      </c>
      <c r="AH253" s="24" t="str">
        <f t="shared" si="83"/>
        <v/>
      </c>
      <c r="AI253" s="24" t="e">
        <f>IF('Grid template'!$B$64=FALSE,NA(),IF(OR(ISNUMBER(AC253)=FALSE,ISNUMBER(AD253)=FALSE),NA(),$AW$3*AC253+AD253))</f>
        <v>#N/A</v>
      </c>
      <c r="AJ253" s="24" t="e">
        <f>IF('Grid template'!$B$64=FALSE,NA(),IF(OR(ISNUMBER(AC253)=FALSE,ISNUMBER(AD253)=FALSE),NA(),$AW$2*AC253))</f>
        <v>#N/A</v>
      </c>
      <c r="AK253" s="24" t="e">
        <f>IF('Grid template'!$B$64=FALSE,NA(),IF(OR(ISNUMBER(AF253)=FALSE,ISNUMBER(AG253)=FALSE),NA(),$AW$3*AF253+AG253+1+'Grid template'!$B$17))</f>
        <v>#N/A</v>
      </c>
      <c r="AL253" s="24" t="e">
        <f>IF('Grid template'!$B$64=FALSE,NA(),IF(OR(ISNUMBER(AF253)=FALSE,ISNUMBER(AG253)=FALSE),NA(),$AW$2*AF253))</f>
        <v>#N/A</v>
      </c>
      <c r="AM253" s="24" t="e">
        <f>IF('Grid template'!$B$64=FALSE,NA(),(IF(OR(ISNUMBER(AJ253)=FALSE,ISNUMBER(AI253)=FALSE),NA(),AJ253-$AW$4*AI253)))</f>
        <v>#N/A</v>
      </c>
      <c r="AN253" s="24" t="e">
        <f>IF('Grid template'!$B$64=FALSE,NA(),(IF(OR(ISNUMBER(AK253)=FALSE,ISNUMBER(AL253)=FALSE),NA(),AL253+$AW$4*AK253)))</f>
        <v>#N/A</v>
      </c>
      <c r="AO253" s="24" t="e">
        <f>IF('Grid template'!$B$64=FALSE,NA(),IF(OR(ISNUMBER(AM253)=FALSE,ISNUMBER(AN253)=FALSE),NA(),(AN253-AM253)/(2*$AW$4)))</f>
        <v>#N/A</v>
      </c>
      <c r="AP253" s="24" t="e">
        <f>IF('Grid template'!$B$64=FALSE,NA(),IF(OR(ISNUMBER(AM253)=FALSE,ISNUMBER(AO253)=FALSE),NA(),AO253*$AW$4+AM253))</f>
        <v>#N/A</v>
      </c>
      <c r="AQ253" s="160"/>
      <c r="AR253" s="160"/>
      <c r="AS253" s="162"/>
      <c r="AT253" s="23"/>
    </row>
    <row r="254" spans="2:46" ht="13.95" customHeight="1" x14ac:dyDescent="0.3">
      <c r="B254" s="62"/>
      <c r="C254" s="33"/>
      <c r="D254" s="187"/>
      <c r="E254" s="187"/>
      <c r="F254" s="187"/>
      <c r="G254" s="187"/>
      <c r="H254" s="187"/>
      <c r="I254" s="187"/>
      <c r="J254" s="187"/>
      <c r="K254" s="187"/>
      <c r="L254" s="187"/>
      <c r="M254" s="168"/>
      <c r="N254" s="55"/>
      <c r="O254" s="24" t="str">
        <f t="shared" si="64"/>
        <v/>
      </c>
      <c r="P254" s="24" t="str">
        <f t="shared" si="65"/>
        <v/>
      </c>
      <c r="Q254" s="24" t="str">
        <f t="shared" si="66"/>
        <v/>
      </c>
      <c r="R254" s="24" t="str">
        <f t="shared" si="67"/>
        <v/>
      </c>
      <c r="S254" s="24" t="e">
        <f t="shared" si="68"/>
        <v>#N/A</v>
      </c>
      <c r="T254" s="24" t="str">
        <f t="shared" si="69"/>
        <v/>
      </c>
      <c r="U254" s="24" t="str">
        <f t="shared" si="70"/>
        <v/>
      </c>
      <c r="V254" s="24" t="e">
        <f t="shared" si="71"/>
        <v>#N/A</v>
      </c>
      <c r="W254" s="24" t="e">
        <f t="shared" si="72"/>
        <v>#N/A</v>
      </c>
      <c r="X254" s="24" t="e">
        <f t="shared" si="73"/>
        <v>#N/A</v>
      </c>
      <c r="Y254" s="24" t="str">
        <f t="shared" si="74"/>
        <v/>
      </c>
      <c r="Z254" s="24" t="e">
        <f t="shared" si="75"/>
        <v>#N/A</v>
      </c>
      <c r="AA254" s="24" t="e">
        <f t="shared" si="76"/>
        <v>#VALUE!</v>
      </c>
      <c r="AB254" s="24" t="e">
        <f t="shared" si="77"/>
        <v>#N/A</v>
      </c>
      <c r="AC254" s="24" t="str">
        <f t="shared" si="78"/>
        <v/>
      </c>
      <c r="AD254" s="24" t="str">
        <f t="shared" si="79"/>
        <v/>
      </c>
      <c r="AE254" s="24" t="str">
        <f t="shared" si="80"/>
        <v/>
      </c>
      <c r="AF254" s="24" t="str">
        <f t="shared" si="81"/>
        <v/>
      </c>
      <c r="AG254" s="24" t="str">
        <f t="shared" si="82"/>
        <v/>
      </c>
      <c r="AH254" s="24" t="str">
        <f t="shared" si="83"/>
        <v/>
      </c>
      <c r="AI254" s="24" t="e">
        <f>IF('Grid template'!$B$64=FALSE,NA(),IF(OR(ISNUMBER(AC254)=FALSE,ISNUMBER(AD254)=FALSE),NA(),$AW$3*AC254+AD254))</f>
        <v>#N/A</v>
      </c>
      <c r="AJ254" s="24" t="e">
        <f>IF('Grid template'!$B$64=FALSE,NA(),IF(OR(ISNUMBER(AC254)=FALSE,ISNUMBER(AD254)=FALSE),NA(),$AW$2*AC254))</f>
        <v>#N/A</v>
      </c>
      <c r="AK254" s="24" t="e">
        <f>IF('Grid template'!$B$64=FALSE,NA(),IF(OR(ISNUMBER(AF254)=FALSE,ISNUMBER(AG254)=FALSE),NA(),$AW$3*AF254+AG254+1+'Grid template'!$B$17))</f>
        <v>#N/A</v>
      </c>
      <c r="AL254" s="24" t="e">
        <f>IF('Grid template'!$B$64=FALSE,NA(),IF(OR(ISNUMBER(AF254)=FALSE,ISNUMBER(AG254)=FALSE),NA(),$AW$2*AF254))</f>
        <v>#N/A</v>
      </c>
      <c r="AM254" s="24" t="e">
        <f>IF('Grid template'!$B$64=FALSE,NA(),(IF(OR(ISNUMBER(AJ254)=FALSE,ISNUMBER(AI254)=FALSE),NA(),AJ254-$AW$4*AI254)))</f>
        <v>#N/A</v>
      </c>
      <c r="AN254" s="24" t="e">
        <f>IF('Grid template'!$B$64=FALSE,NA(),(IF(OR(ISNUMBER(AK254)=FALSE,ISNUMBER(AL254)=FALSE),NA(),AL254+$AW$4*AK254)))</f>
        <v>#N/A</v>
      </c>
      <c r="AO254" s="24" t="e">
        <f>IF('Grid template'!$B$64=FALSE,NA(),IF(OR(ISNUMBER(AM254)=FALSE,ISNUMBER(AN254)=FALSE),NA(),(AN254-AM254)/(2*$AW$4)))</f>
        <v>#N/A</v>
      </c>
      <c r="AP254" s="24" t="e">
        <f>IF('Grid template'!$B$64=FALSE,NA(),IF(OR(ISNUMBER(AM254)=FALSE,ISNUMBER(AO254)=FALSE),NA(),AO254*$AW$4+AM254))</f>
        <v>#N/A</v>
      </c>
      <c r="AQ254" s="160"/>
      <c r="AR254" s="160"/>
      <c r="AS254" s="162"/>
      <c r="AT254" s="23"/>
    </row>
    <row r="255" spans="2:46" ht="13.95" customHeight="1" x14ac:dyDescent="0.3">
      <c r="B255" s="62"/>
      <c r="C255" s="33"/>
      <c r="D255" s="187"/>
      <c r="E255" s="187"/>
      <c r="F255" s="187"/>
      <c r="G255" s="187"/>
      <c r="H255" s="187"/>
      <c r="I255" s="187"/>
      <c r="J255" s="187"/>
      <c r="K255" s="187"/>
      <c r="L255" s="187"/>
      <c r="M255" s="168"/>
      <c r="N255" s="55"/>
      <c r="O255" s="24" t="str">
        <f t="shared" si="64"/>
        <v/>
      </c>
      <c r="P255" s="24" t="str">
        <f t="shared" si="65"/>
        <v/>
      </c>
      <c r="Q255" s="24" t="str">
        <f t="shared" si="66"/>
        <v/>
      </c>
      <c r="R255" s="24" t="str">
        <f t="shared" si="67"/>
        <v/>
      </c>
      <c r="S255" s="24" t="e">
        <f t="shared" si="68"/>
        <v>#N/A</v>
      </c>
      <c r="T255" s="24" t="str">
        <f t="shared" si="69"/>
        <v/>
      </c>
      <c r="U255" s="24" t="str">
        <f t="shared" si="70"/>
        <v/>
      </c>
      <c r="V255" s="24" t="e">
        <f t="shared" si="71"/>
        <v>#N/A</v>
      </c>
      <c r="W255" s="24" t="e">
        <f t="shared" si="72"/>
        <v>#N/A</v>
      </c>
      <c r="X255" s="24" t="e">
        <f t="shared" si="73"/>
        <v>#N/A</v>
      </c>
      <c r="Y255" s="24" t="str">
        <f t="shared" si="74"/>
        <v/>
      </c>
      <c r="Z255" s="24" t="e">
        <f t="shared" si="75"/>
        <v>#N/A</v>
      </c>
      <c r="AA255" s="24" t="e">
        <f t="shared" si="76"/>
        <v>#VALUE!</v>
      </c>
      <c r="AB255" s="24" t="e">
        <f t="shared" si="77"/>
        <v>#N/A</v>
      </c>
      <c r="AC255" s="24" t="str">
        <f t="shared" si="78"/>
        <v/>
      </c>
      <c r="AD255" s="24" t="str">
        <f t="shared" si="79"/>
        <v/>
      </c>
      <c r="AE255" s="24" t="str">
        <f t="shared" si="80"/>
        <v/>
      </c>
      <c r="AF255" s="24" t="str">
        <f t="shared" si="81"/>
        <v/>
      </c>
      <c r="AG255" s="24" t="str">
        <f t="shared" si="82"/>
        <v/>
      </c>
      <c r="AH255" s="24" t="str">
        <f t="shared" si="83"/>
        <v/>
      </c>
      <c r="AI255" s="24" t="e">
        <f>IF('Grid template'!$B$64=FALSE,NA(),IF(OR(ISNUMBER(AC255)=FALSE,ISNUMBER(AD255)=FALSE),NA(),$AW$3*AC255+AD255))</f>
        <v>#N/A</v>
      </c>
      <c r="AJ255" s="24" t="e">
        <f>IF('Grid template'!$B$64=FALSE,NA(),IF(OR(ISNUMBER(AC255)=FALSE,ISNUMBER(AD255)=FALSE),NA(),$AW$2*AC255))</f>
        <v>#N/A</v>
      </c>
      <c r="AK255" s="24" t="e">
        <f>IF('Grid template'!$B$64=FALSE,NA(),IF(OR(ISNUMBER(AF255)=FALSE,ISNUMBER(AG255)=FALSE),NA(),$AW$3*AF255+AG255+1+'Grid template'!$B$17))</f>
        <v>#N/A</v>
      </c>
      <c r="AL255" s="24" t="e">
        <f>IF('Grid template'!$B$64=FALSE,NA(),IF(OR(ISNUMBER(AF255)=FALSE,ISNUMBER(AG255)=FALSE),NA(),$AW$2*AF255))</f>
        <v>#N/A</v>
      </c>
      <c r="AM255" s="24" t="e">
        <f>IF('Grid template'!$B$64=FALSE,NA(),(IF(OR(ISNUMBER(AJ255)=FALSE,ISNUMBER(AI255)=FALSE),NA(),AJ255-$AW$4*AI255)))</f>
        <v>#N/A</v>
      </c>
      <c r="AN255" s="24" t="e">
        <f>IF('Grid template'!$B$64=FALSE,NA(),(IF(OR(ISNUMBER(AK255)=FALSE,ISNUMBER(AL255)=FALSE),NA(),AL255+$AW$4*AK255)))</f>
        <v>#N/A</v>
      </c>
      <c r="AO255" s="24" t="e">
        <f>IF('Grid template'!$B$64=FALSE,NA(),IF(OR(ISNUMBER(AM255)=FALSE,ISNUMBER(AN255)=FALSE),NA(),(AN255-AM255)/(2*$AW$4)))</f>
        <v>#N/A</v>
      </c>
      <c r="AP255" s="24" t="e">
        <f>IF('Grid template'!$B$64=FALSE,NA(),IF(OR(ISNUMBER(AM255)=FALSE,ISNUMBER(AO255)=FALSE),NA(),AO255*$AW$4+AM255))</f>
        <v>#N/A</v>
      </c>
      <c r="AQ255" s="160"/>
      <c r="AR255" s="160"/>
      <c r="AS255" s="162"/>
      <c r="AT255" s="23"/>
    </row>
    <row r="256" spans="2:46" ht="13.95" customHeight="1" x14ac:dyDescent="0.3">
      <c r="B256" s="62"/>
      <c r="C256" s="33"/>
      <c r="D256" s="187"/>
      <c r="E256" s="187"/>
      <c r="F256" s="187"/>
      <c r="G256" s="187"/>
      <c r="H256" s="187"/>
      <c r="I256" s="187"/>
      <c r="J256" s="187"/>
      <c r="K256" s="187"/>
      <c r="L256" s="187"/>
      <c r="M256" s="168"/>
      <c r="N256" s="55"/>
      <c r="O256" s="24" t="str">
        <f t="shared" si="64"/>
        <v/>
      </c>
      <c r="P256" s="24" t="str">
        <f t="shared" si="65"/>
        <v/>
      </c>
      <c r="Q256" s="24" t="str">
        <f t="shared" si="66"/>
        <v/>
      </c>
      <c r="R256" s="24" t="str">
        <f t="shared" si="67"/>
        <v/>
      </c>
      <c r="S256" s="24" t="e">
        <f t="shared" si="68"/>
        <v>#N/A</v>
      </c>
      <c r="T256" s="24" t="str">
        <f t="shared" si="69"/>
        <v/>
      </c>
      <c r="U256" s="24" t="str">
        <f t="shared" si="70"/>
        <v/>
      </c>
      <c r="V256" s="24" t="e">
        <f t="shared" si="71"/>
        <v>#N/A</v>
      </c>
      <c r="W256" s="24" t="e">
        <f t="shared" si="72"/>
        <v>#N/A</v>
      </c>
      <c r="X256" s="24" t="e">
        <f t="shared" si="73"/>
        <v>#N/A</v>
      </c>
      <c r="Y256" s="24" t="str">
        <f t="shared" si="74"/>
        <v/>
      </c>
      <c r="Z256" s="24" t="e">
        <f t="shared" si="75"/>
        <v>#N/A</v>
      </c>
      <c r="AA256" s="24" t="e">
        <f t="shared" si="76"/>
        <v>#VALUE!</v>
      </c>
      <c r="AB256" s="24" t="e">
        <f t="shared" si="77"/>
        <v>#N/A</v>
      </c>
      <c r="AC256" s="24" t="str">
        <f t="shared" si="78"/>
        <v/>
      </c>
      <c r="AD256" s="24" t="str">
        <f t="shared" si="79"/>
        <v/>
      </c>
      <c r="AE256" s="24" t="str">
        <f t="shared" si="80"/>
        <v/>
      </c>
      <c r="AF256" s="24" t="str">
        <f t="shared" si="81"/>
        <v/>
      </c>
      <c r="AG256" s="24" t="str">
        <f t="shared" si="82"/>
        <v/>
      </c>
      <c r="AH256" s="24" t="str">
        <f t="shared" si="83"/>
        <v/>
      </c>
      <c r="AI256" s="24" t="e">
        <f>IF('Grid template'!$B$64=FALSE,NA(),IF(OR(ISNUMBER(AC256)=FALSE,ISNUMBER(AD256)=FALSE),NA(),$AW$3*AC256+AD256))</f>
        <v>#N/A</v>
      </c>
      <c r="AJ256" s="24" t="e">
        <f>IF('Grid template'!$B$64=FALSE,NA(),IF(OR(ISNUMBER(AC256)=FALSE,ISNUMBER(AD256)=FALSE),NA(),$AW$2*AC256))</f>
        <v>#N/A</v>
      </c>
      <c r="AK256" s="24" t="e">
        <f>IF('Grid template'!$B$64=FALSE,NA(),IF(OR(ISNUMBER(AF256)=FALSE,ISNUMBER(AG256)=FALSE),NA(),$AW$3*AF256+AG256+1+'Grid template'!$B$17))</f>
        <v>#N/A</v>
      </c>
      <c r="AL256" s="24" t="e">
        <f>IF('Grid template'!$B$64=FALSE,NA(),IF(OR(ISNUMBER(AF256)=FALSE,ISNUMBER(AG256)=FALSE),NA(),$AW$2*AF256))</f>
        <v>#N/A</v>
      </c>
      <c r="AM256" s="24" t="e">
        <f>IF('Grid template'!$B$64=FALSE,NA(),(IF(OR(ISNUMBER(AJ256)=FALSE,ISNUMBER(AI256)=FALSE),NA(),AJ256-$AW$4*AI256)))</f>
        <v>#N/A</v>
      </c>
      <c r="AN256" s="24" t="e">
        <f>IF('Grid template'!$B$64=FALSE,NA(),(IF(OR(ISNUMBER(AK256)=FALSE,ISNUMBER(AL256)=FALSE),NA(),AL256+$AW$4*AK256)))</f>
        <v>#N/A</v>
      </c>
      <c r="AO256" s="24" t="e">
        <f>IF('Grid template'!$B$64=FALSE,NA(),IF(OR(ISNUMBER(AM256)=FALSE,ISNUMBER(AN256)=FALSE),NA(),(AN256-AM256)/(2*$AW$4)))</f>
        <v>#N/A</v>
      </c>
      <c r="AP256" s="24" t="e">
        <f>IF('Grid template'!$B$64=FALSE,NA(),IF(OR(ISNUMBER(AM256)=FALSE,ISNUMBER(AO256)=FALSE),NA(),AO256*$AW$4+AM256))</f>
        <v>#N/A</v>
      </c>
      <c r="AQ256" s="160"/>
      <c r="AR256" s="160"/>
      <c r="AS256" s="162"/>
      <c r="AT256" s="23"/>
    </row>
    <row r="257" spans="2:46" ht="13.95" customHeight="1" x14ac:dyDescent="0.3">
      <c r="B257" s="62"/>
      <c r="C257" s="33"/>
      <c r="D257" s="187"/>
      <c r="E257" s="187"/>
      <c r="F257" s="187"/>
      <c r="G257" s="187"/>
      <c r="H257" s="187"/>
      <c r="I257" s="187"/>
      <c r="J257" s="187"/>
      <c r="K257" s="187"/>
      <c r="L257" s="187"/>
      <c r="M257" s="168"/>
      <c r="N257" s="55"/>
      <c r="O257" s="24" t="str">
        <f t="shared" si="64"/>
        <v/>
      </c>
      <c r="P257" s="24" t="str">
        <f t="shared" si="65"/>
        <v/>
      </c>
      <c r="Q257" s="24" t="str">
        <f t="shared" si="66"/>
        <v/>
      </c>
      <c r="R257" s="24" t="str">
        <f t="shared" si="67"/>
        <v/>
      </c>
      <c r="S257" s="24" t="e">
        <f t="shared" si="68"/>
        <v>#N/A</v>
      </c>
      <c r="T257" s="24" t="str">
        <f t="shared" si="69"/>
        <v/>
      </c>
      <c r="U257" s="24" t="str">
        <f t="shared" si="70"/>
        <v/>
      </c>
      <c r="V257" s="24" t="e">
        <f t="shared" si="71"/>
        <v>#N/A</v>
      </c>
      <c r="W257" s="24" t="e">
        <f t="shared" si="72"/>
        <v>#N/A</v>
      </c>
      <c r="X257" s="24" t="e">
        <f t="shared" si="73"/>
        <v>#N/A</v>
      </c>
      <c r="Y257" s="24" t="str">
        <f t="shared" si="74"/>
        <v/>
      </c>
      <c r="Z257" s="24" t="e">
        <f t="shared" si="75"/>
        <v>#N/A</v>
      </c>
      <c r="AA257" s="24" t="e">
        <f t="shared" si="76"/>
        <v>#VALUE!</v>
      </c>
      <c r="AB257" s="24" t="e">
        <f t="shared" si="77"/>
        <v>#N/A</v>
      </c>
      <c r="AC257" s="24" t="str">
        <f t="shared" si="78"/>
        <v/>
      </c>
      <c r="AD257" s="24" t="str">
        <f t="shared" si="79"/>
        <v/>
      </c>
      <c r="AE257" s="24" t="str">
        <f t="shared" si="80"/>
        <v/>
      </c>
      <c r="AF257" s="24" t="str">
        <f t="shared" si="81"/>
        <v/>
      </c>
      <c r="AG257" s="24" t="str">
        <f t="shared" si="82"/>
        <v/>
      </c>
      <c r="AH257" s="24" t="str">
        <f t="shared" si="83"/>
        <v/>
      </c>
      <c r="AI257" s="24" t="e">
        <f>IF('Grid template'!$B$64=FALSE,NA(),IF(OR(ISNUMBER(AC257)=FALSE,ISNUMBER(AD257)=FALSE),NA(),$AW$3*AC257+AD257))</f>
        <v>#N/A</v>
      </c>
      <c r="AJ257" s="24" t="e">
        <f>IF('Grid template'!$B$64=FALSE,NA(),IF(OR(ISNUMBER(AC257)=FALSE,ISNUMBER(AD257)=FALSE),NA(),$AW$2*AC257))</f>
        <v>#N/A</v>
      </c>
      <c r="AK257" s="24" t="e">
        <f>IF('Grid template'!$B$64=FALSE,NA(),IF(OR(ISNUMBER(AF257)=FALSE,ISNUMBER(AG257)=FALSE),NA(),$AW$3*AF257+AG257+1+'Grid template'!$B$17))</f>
        <v>#N/A</v>
      </c>
      <c r="AL257" s="24" t="e">
        <f>IF('Grid template'!$B$64=FALSE,NA(),IF(OR(ISNUMBER(AF257)=FALSE,ISNUMBER(AG257)=FALSE),NA(),$AW$2*AF257))</f>
        <v>#N/A</v>
      </c>
      <c r="AM257" s="24" t="e">
        <f>IF('Grid template'!$B$64=FALSE,NA(),(IF(OR(ISNUMBER(AJ257)=FALSE,ISNUMBER(AI257)=FALSE),NA(),AJ257-$AW$4*AI257)))</f>
        <v>#N/A</v>
      </c>
      <c r="AN257" s="24" t="e">
        <f>IF('Grid template'!$B$64=FALSE,NA(),(IF(OR(ISNUMBER(AK257)=FALSE,ISNUMBER(AL257)=FALSE),NA(),AL257+$AW$4*AK257)))</f>
        <v>#N/A</v>
      </c>
      <c r="AO257" s="24" t="e">
        <f>IF('Grid template'!$B$64=FALSE,NA(),IF(OR(ISNUMBER(AM257)=FALSE,ISNUMBER(AN257)=FALSE),NA(),(AN257-AM257)/(2*$AW$4)))</f>
        <v>#N/A</v>
      </c>
      <c r="AP257" s="24" t="e">
        <f>IF('Grid template'!$B$64=FALSE,NA(),IF(OR(ISNUMBER(AM257)=FALSE,ISNUMBER(AO257)=FALSE),NA(),AO257*$AW$4+AM257))</f>
        <v>#N/A</v>
      </c>
      <c r="AQ257" s="160"/>
      <c r="AR257" s="160"/>
      <c r="AS257" s="162"/>
      <c r="AT257" s="23"/>
    </row>
    <row r="258" spans="2:46" ht="13.95" customHeight="1" x14ac:dyDescent="0.3">
      <c r="B258" s="62"/>
      <c r="C258" s="33"/>
      <c r="D258" s="187"/>
      <c r="E258" s="187"/>
      <c r="F258" s="187"/>
      <c r="G258" s="187"/>
      <c r="H258" s="187"/>
      <c r="I258" s="187"/>
      <c r="J258" s="187"/>
      <c r="K258" s="187"/>
      <c r="L258" s="187"/>
      <c r="M258" s="168"/>
      <c r="N258" s="55"/>
      <c r="O258" s="24" t="str">
        <f t="shared" si="64"/>
        <v/>
      </c>
      <c r="P258" s="24" t="str">
        <f t="shared" si="65"/>
        <v/>
      </c>
      <c r="Q258" s="24" t="str">
        <f t="shared" si="66"/>
        <v/>
      </c>
      <c r="R258" s="24" t="str">
        <f t="shared" si="67"/>
        <v/>
      </c>
      <c r="S258" s="24" t="e">
        <f t="shared" si="68"/>
        <v>#N/A</v>
      </c>
      <c r="T258" s="24" t="str">
        <f t="shared" si="69"/>
        <v/>
      </c>
      <c r="U258" s="24" t="str">
        <f t="shared" si="70"/>
        <v/>
      </c>
      <c r="V258" s="24" t="e">
        <f t="shared" si="71"/>
        <v>#N/A</v>
      </c>
      <c r="W258" s="24" t="e">
        <f t="shared" si="72"/>
        <v>#N/A</v>
      </c>
      <c r="X258" s="24" t="e">
        <f t="shared" si="73"/>
        <v>#N/A</v>
      </c>
      <c r="Y258" s="24" t="str">
        <f t="shared" si="74"/>
        <v/>
      </c>
      <c r="Z258" s="24" t="e">
        <f t="shared" si="75"/>
        <v>#N/A</v>
      </c>
      <c r="AA258" s="24" t="e">
        <f t="shared" si="76"/>
        <v>#VALUE!</v>
      </c>
      <c r="AB258" s="24" t="e">
        <f t="shared" si="77"/>
        <v>#N/A</v>
      </c>
      <c r="AC258" s="24" t="str">
        <f t="shared" si="78"/>
        <v/>
      </c>
      <c r="AD258" s="24" t="str">
        <f t="shared" si="79"/>
        <v/>
      </c>
      <c r="AE258" s="24" t="str">
        <f t="shared" si="80"/>
        <v/>
      </c>
      <c r="AF258" s="24" t="str">
        <f t="shared" si="81"/>
        <v/>
      </c>
      <c r="AG258" s="24" t="str">
        <f t="shared" si="82"/>
        <v/>
      </c>
      <c r="AH258" s="24" t="str">
        <f t="shared" si="83"/>
        <v/>
      </c>
      <c r="AI258" s="24" t="e">
        <f>IF('Grid template'!$B$64=FALSE,NA(),IF(OR(ISNUMBER(AC258)=FALSE,ISNUMBER(AD258)=FALSE),NA(),$AW$3*AC258+AD258))</f>
        <v>#N/A</v>
      </c>
      <c r="AJ258" s="24" t="e">
        <f>IF('Grid template'!$B$64=FALSE,NA(),IF(OR(ISNUMBER(AC258)=FALSE,ISNUMBER(AD258)=FALSE),NA(),$AW$2*AC258))</f>
        <v>#N/A</v>
      </c>
      <c r="AK258" s="24" t="e">
        <f>IF('Grid template'!$B$64=FALSE,NA(),IF(OR(ISNUMBER(AF258)=FALSE,ISNUMBER(AG258)=FALSE),NA(),$AW$3*AF258+AG258+1+'Grid template'!$B$17))</f>
        <v>#N/A</v>
      </c>
      <c r="AL258" s="24" t="e">
        <f>IF('Grid template'!$B$64=FALSE,NA(),IF(OR(ISNUMBER(AF258)=FALSE,ISNUMBER(AG258)=FALSE),NA(),$AW$2*AF258))</f>
        <v>#N/A</v>
      </c>
      <c r="AM258" s="24" t="e">
        <f>IF('Grid template'!$B$64=FALSE,NA(),(IF(OR(ISNUMBER(AJ258)=FALSE,ISNUMBER(AI258)=FALSE),NA(),AJ258-$AW$4*AI258)))</f>
        <v>#N/A</v>
      </c>
      <c r="AN258" s="24" t="e">
        <f>IF('Grid template'!$B$64=FALSE,NA(),(IF(OR(ISNUMBER(AK258)=FALSE,ISNUMBER(AL258)=FALSE),NA(),AL258+$AW$4*AK258)))</f>
        <v>#N/A</v>
      </c>
      <c r="AO258" s="24" t="e">
        <f>IF('Grid template'!$B$64=FALSE,NA(),IF(OR(ISNUMBER(AM258)=FALSE,ISNUMBER(AN258)=FALSE),NA(),(AN258-AM258)/(2*$AW$4)))</f>
        <v>#N/A</v>
      </c>
      <c r="AP258" s="24" t="e">
        <f>IF('Grid template'!$B$64=FALSE,NA(),IF(OR(ISNUMBER(AM258)=FALSE,ISNUMBER(AO258)=FALSE),NA(),AO258*$AW$4+AM258))</f>
        <v>#N/A</v>
      </c>
      <c r="AQ258" s="160"/>
      <c r="AR258" s="160"/>
      <c r="AS258" s="162"/>
      <c r="AT258" s="23"/>
    </row>
    <row r="259" spans="2:46" ht="13.95" customHeight="1" x14ac:dyDescent="0.3">
      <c r="B259" s="62"/>
      <c r="C259" s="33"/>
      <c r="D259" s="187"/>
      <c r="E259" s="187"/>
      <c r="F259" s="187"/>
      <c r="G259" s="187"/>
      <c r="H259" s="187"/>
      <c r="I259" s="187"/>
      <c r="J259" s="187"/>
      <c r="K259" s="187"/>
      <c r="L259" s="187"/>
      <c r="M259" s="168"/>
      <c r="N259" s="55"/>
      <c r="O259" s="24" t="str">
        <f t="shared" ref="O259:O322" si="84">IF(ISNUMBER(D259)=FALSE,"",IF($A$3=2,D259,IF($A$3=1,D259/AZ$2*2,"")))</f>
        <v/>
      </c>
      <c r="P259" s="24" t="str">
        <f t="shared" ref="P259:P322" si="85">IF(ISNUMBER(E259)=FALSE,"",IF($A$3=2,E259,IF($A$3=1,E259/BA$2*2,"")))</f>
        <v/>
      </c>
      <c r="Q259" s="24" t="str">
        <f t="shared" ref="Q259:Q322" si="86">IF(ISNUMBER(F259)=FALSE,"",IF($A$3=2,F259,IF($A$3=1,F259/BB$2,"")))</f>
        <v/>
      </c>
      <c r="R259" s="24" t="str">
        <f t="shared" ref="R259:R322" si="87">IF(ISNUMBER(G259)=FALSE,"",IF($A$3=2,G259,IF($A$3=1,G259/BC$2,"")))</f>
        <v/>
      </c>
      <c r="S259" s="24" t="e">
        <f t="shared" ref="S259:S322" si="88">IF(AND(ISNUMBER(Q259),ISNUMBER(R259)),Q259+R259,IF(ISNUMBER(Q259),Q259,IF(ISNUMBER(R259),R259,NA())))</f>
        <v>#N/A</v>
      </c>
      <c r="T259" s="24" t="str">
        <f t="shared" ref="T259:T322" si="89">IF(ISNUMBER(H259)=FALSE,"",IF($A$3=2,H259,IF($A$3=1,H259/BD$2,"")))</f>
        <v/>
      </c>
      <c r="U259" s="24" t="str">
        <f t="shared" ref="U259:U322" si="90">IF(ISNUMBER(I259)=FALSE,"",IF($A$3=2,I259,IF($A$3=1,I259/BE$2*2,"")))</f>
        <v/>
      </c>
      <c r="V259" s="24" t="e">
        <f t="shared" ref="V259:V322" si="91">IF(AND(ISNUMBER(T259),ISNUMBER(U259)),T259+U259,IF(ISNUMBER(T259),T259,IF(ISNUMBER(U259),U259,NA())))</f>
        <v>#N/A</v>
      </c>
      <c r="W259" s="24" t="e">
        <f t="shared" ref="W259:W322" si="92">IF(ISNUMBER(J259)=FALSE,NA(),IF($A$3=2,J259,IF($A$3=1,J259/BF$2,"")))</f>
        <v>#N/A</v>
      </c>
      <c r="X259" s="24" t="e">
        <f t="shared" ref="X259:X322" si="93">IF(ISNUMBER(K259)=FALSE,NA(),IF($A$3=2,K259,IF($A$3=1,K259/BG$2*2,"")))</f>
        <v>#N/A</v>
      </c>
      <c r="Y259" s="24" t="str">
        <f t="shared" ref="Y259:Y322" si="94">IF(ISNUMBER(L259)=FALSE,"",IF($A$3=2,L259,IF($A$3=1,L259/BH$2,"")))</f>
        <v/>
      </c>
      <c r="Z259" s="24" t="e">
        <f t="shared" ref="Z259:Z322" si="95">IF(AND(ISNUMBER(W259),ISNUMBER(Y259)),W259+Y259,IF(ISNUMBER(W259),W259,IF(ISNUMBER(Y259),Y259,NA())))</f>
        <v>#N/A</v>
      </c>
      <c r="AA259" s="24" t="e">
        <f t="shared" ref="AA259:AA322" si="96">IF(O259+P259+S259&gt;0,O259+P259+S259,"")</f>
        <v>#VALUE!</v>
      </c>
      <c r="AB259" s="24" t="e">
        <f t="shared" ref="AB259:AB322" si="97">IF(V259+X259+Z259&gt;0,V259+X259+Z259,NA())</f>
        <v>#N/A</v>
      </c>
      <c r="AC259" s="24" t="str">
        <f t="shared" ref="AC259:AC322" si="98">IF(ISNUMBER(AA259),P259/AA259,"")</f>
        <v/>
      </c>
      <c r="AD259" s="24" t="str">
        <f t="shared" ref="AD259:AD322" si="99">IF(ISNUMBER(AA259),S259/AA259,"")</f>
        <v/>
      </c>
      <c r="AE259" s="24" t="str">
        <f t="shared" ref="AE259:AE322" si="100">IF(ISNUMBER(AA259),O259/AA259,"")</f>
        <v/>
      </c>
      <c r="AF259" s="24" t="str">
        <f t="shared" ref="AF259:AF322" si="101">IF(ISNUMBER(AB259),X259/AB259,"")</f>
        <v/>
      </c>
      <c r="AG259" s="24" t="str">
        <f t="shared" ref="AG259:AG322" si="102">IF(ISNUMBER(AB259),Z259/AB259,"")</f>
        <v/>
      </c>
      <c r="AH259" s="24" t="str">
        <f t="shared" ref="AH259:AH322" si="103">IF(ISNUMBER(AB259),V259/AB259,"")</f>
        <v/>
      </c>
      <c r="AI259" s="24" t="e">
        <f>IF('Grid template'!$B$64=FALSE,NA(),IF(OR(ISNUMBER(AC259)=FALSE,ISNUMBER(AD259)=FALSE),NA(),$AW$3*AC259+AD259))</f>
        <v>#N/A</v>
      </c>
      <c r="AJ259" s="24" t="e">
        <f>IF('Grid template'!$B$64=FALSE,NA(),IF(OR(ISNUMBER(AC259)=FALSE,ISNUMBER(AD259)=FALSE),NA(),$AW$2*AC259))</f>
        <v>#N/A</v>
      </c>
      <c r="AK259" s="24" t="e">
        <f>IF('Grid template'!$B$64=FALSE,NA(),IF(OR(ISNUMBER(AF259)=FALSE,ISNUMBER(AG259)=FALSE),NA(),$AW$3*AF259+AG259+1+'Grid template'!$B$17))</f>
        <v>#N/A</v>
      </c>
      <c r="AL259" s="24" t="e">
        <f>IF('Grid template'!$B$64=FALSE,NA(),IF(OR(ISNUMBER(AF259)=FALSE,ISNUMBER(AG259)=FALSE),NA(),$AW$2*AF259))</f>
        <v>#N/A</v>
      </c>
      <c r="AM259" s="24" t="e">
        <f>IF('Grid template'!$B$64=FALSE,NA(),(IF(OR(ISNUMBER(AJ259)=FALSE,ISNUMBER(AI259)=FALSE),NA(),AJ259-$AW$4*AI259)))</f>
        <v>#N/A</v>
      </c>
      <c r="AN259" s="24" t="e">
        <f>IF('Grid template'!$B$64=FALSE,NA(),(IF(OR(ISNUMBER(AK259)=FALSE,ISNUMBER(AL259)=FALSE),NA(),AL259+$AW$4*AK259)))</f>
        <v>#N/A</v>
      </c>
      <c r="AO259" s="24" t="e">
        <f>IF('Grid template'!$B$64=FALSE,NA(),IF(OR(ISNUMBER(AM259)=FALSE,ISNUMBER(AN259)=FALSE),NA(),(AN259-AM259)/(2*$AW$4)))</f>
        <v>#N/A</v>
      </c>
      <c r="AP259" s="24" t="e">
        <f>IF('Grid template'!$B$64=FALSE,NA(),IF(OR(ISNUMBER(AM259)=FALSE,ISNUMBER(AO259)=FALSE),NA(),AO259*$AW$4+AM259))</f>
        <v>#N/A</v>
      </c>
      <c r="AQ259" s="160"/>
      <c r="AR259" s="160"/>
      <c r="AS259" s="162"/>
      <c r="AT259" s="23"/>
    </row>
    <row r="260" spans="2:46" ht="13.95" customHeight="1" x14ac:dyDescent="0.3">
      <c r="B260" s="62"/>
      <c r="C260" s="33"/>
      <c r="D260" s="187"/>
      <c r="E260" s="187"/>
      <c r="F260" s="187"/>
      <c r="G260" s="187"/>
      <c r="H260" s="187"/>
      <c r="I260" s="187"/>
      <c r="J260" s="187"/>
      <c r="K260" s="187"/>
      <c r="L260" s="187"/>
      <c r="M260" s="168"/>
      <c r="N260" s="55"/>
      <c r="O260" s="24" t="str">
        <f t="shared" si="84"/>
        <v/>
      </c>
      <c r="P260" s="24" t="str">
        <f t="shared" si="85"/>
        <v/>
      </c>
      <c r="Q260" s="24" t="str">
        <f t="shared" si="86"/>
        <v/>
      </c>
      <c r="R260" s="24" t="str">
        <f t="shared" si="87"/>
        <v/>
      </c>
      <c r="S260" s="24" t="e">
        <f t="shared" si="88"/>
        <v>#N/A</v>
      </c>
      <c r="T260" s="24" t="str">
        <f t="shared" si="89"/>
        <v/>
      </c>
      <c r="U260" s="24" t="str">
        <f t="shared" si="90"/>
        <v/>
      </c>
      <c r="V260" s="24" t="e">
        <f t="shared" si="91"/>
        <v>#N/A</v>
      </c>
      <c r="W260" s="24" t="e">
        <f t="shared" si="92"/>
        <v>#N/A</v>
      </c>
      <c r="X260" s="24" t="e">
        <f t="shared" si="93"/>
        <v>#N/A</v>
      </c>
      <c r="Y260" s="24" t="str">
        <f t="shared" si="94"/>
        <v/>
      </c>
      <c r="Z260" s="24" t="e">
        <f t="shared" si="95"/>
        <v>#N/A</v>
      </c>
      <c r="AA260" s="24" t="e">
        <f t="shared" si="96"/>
        <v>#VALUE!</v>
      </c>
      <c r="AB260" s="24" t="e">
        <f t="shared" si="97"/>
        <v>#N/A</v>
      </c>
      <c r="AC260" s="24" t="str">
        <f t="shared" si="98"/>
        <v/>
      </c>
      <c r="AD260" s="24" t="str">
        <f t="shared" si="99"/>
        <v/>
      </c>
      <c r="AE260" s="24" t="str">
        <f t="shared" si="100"/>
        <v/>
      </c>
      <c r="AF260" s="24" t="str">
        <f t="shared" si="101"/>
        <v/>
      </c>
      <c r="AG260" s="24" t="str">
        <f t="shared" si="102"/>
        <v/>
      </c>
      <c r="AH260" s="24" t="str">
        <f t="shared" si="103"/>
        <v/>
      </c>
      <c r="AI260" s="24" t="e">
        <f>IF('Grid template'!$B$64=FALSE,NA(),IF(OR(ISNUMBER(AC260)=FALSE,ISNUMBER(AD260)=FALSE),NA(),$AW$3*AC260+AD260))</f>
        <v>#N/A</v>
      </c>
      <c r="AJ260" s="24" t="e">
        <f>IF('Grid template'!$B$64=FALSE,NA(),IF(OR(ISNUMBER(AC260)=FALSE,ISNUMBER(AD260)=FALSE),NA(),$AW$2*AC260))</f>
        <v>#N/A</v>
      </c>
      <c r="AK260" s="24" t="e">
        <f>IF('Grid template'!$B$64=FALSE,NA(),IF(OR(ISNUMBER(AF260)=FALSE,ISNUMBER(AG260)=FALSE),NA(),$AW$3*AF260+AG260+1+'Grid template'!$B$17))</f>
        <v>#N/A</v>
      </c>
      <c r="AL260" s="24" t="e">
        <f>IF('Grid template'!$B$64=FALSE,NA(),IF(OR(ISNUMBER(AF260)=FALSE,ISNUMBER(AG260)=FALSE),NA(),$AW$2*AF260))</f>
        <v>#N/A</v>
      </c>
      <c r="AM260" s="24" t="e">
        <f>IF('Grid template'!$B$64=FALSE,NA(),(IF(OR(ISNUMBER(AJ260)=FALSE,ISNUMBER(AI260)=FALSE),NA(),AJ260-$AW$4*AI260)))</f>
        <v>#N/A</v>
      </c>
      <c r="AN260" s="24" t="e">
        <f>IF('Grid template'!$B$64=FALSE,NA(),(IF(OR(ISNUMBER(AK260)=FALSE,ISNUMBER(AL260)=FALSE),NA(),AL260+$AW$4*AK260)))</f>
        <v>#N/A</v>
      </c>
      <c r="AO260" s="24" t="e">
        <f>IF('Grid template'!$B$64=FALSE,NA(),IF(OR(ISNUMBER(AM260)=FALSE,ISNUMBER(AN260)=FALSE),NA(),(AN260-AM260)/(2*$AW$4)))</f>
        <v>#N/A</v>
      </c>
      <c r="AP260" s="24" t="e">
        <f>IF('Grid template'!$B$64=FALSE,NA(),IF(OR(ISNUMBER(AM260)=FALSE,ISNUMBER(AO260)=FALSE),NA(),AO260*$AW$4+AM260))</f>
        <v>#N/A</v>
      </c>
      <c r="AQ260" s="160"/>
      <c r="AR260" s="160"/>
      <c r="AS260" s="162"/>
      <c r="AT260" s="23"/>
    </row>
    <row r="261" spans="2:46" ht="13.95" customHeight="1" x14ac:dyDescent="0.3">
      <c r="B261" s="62"/>
      <c r="C261" s="33"/>
      <c r="D261" s="187"/>
      <c r="E261" s="187"/>
      <c r="F261" s="187"/>
      <c r="G261" s="187"/>
      <c r="H261" s="187"/>
      <c r="I261" s="187"/>
      <c r="J261" s="187"/>
      <c r="K261" s="187"/>
      <c r="L261" s="187"/>
      <c r="M261" s="168"/>
      <c r="N261" s="55"/>
      <c r="O261" s="24" t="str">
        <f t="shared" si="84"/>
        <v/>
      </c>
      <c r="P261" s="24" t="str">
        <f t="shared" si="85"/>
        <v/>
      </c>
      <c r="Q261" s="24" t="str">
        <f t="shared" si="86"/>
        <v/>
      </c>
      <c r="R261" s="24" t="str">
        <f t="shared" si="87"/>
        <v/>
      </c>
      <c r="S261" s="24" t="e">
        <f t="shared" si="88"/>
        <v>#N/A</v>
      </c>
      <c r="T261" s="24" t="str">
        <f t="shared" si="89"/>
        <v/>
      </c>
      <c r="U261" s="24" t="str">
        <f t="shared" si="90"/>
        <v/>
      </c>
      <c r="V261" s="24" t="e">
        <f t="shared" si="91"/>
        <v>#N/A</v>
      </c>
      <c r="W261" s="24" t="e">
        <f t="shared" si="92"/>
        <v>#N/A</v>
      </c>
      <c r="X261" s="24" t="e">
        <f t="shared" si="93"/>
        <v>#N/A</v>
      </c>
      <c r="Y261" s="24" t="str">
        <f t="shared" si="94"/>
        <v/>
      </c>
      <c r="Z261" s="24" t="e">
        <f t="shared" si="95"/>
        <v>#N/A</v>
      </c>
      <c r="AA261" s="24" t="e">
        <f t="shared" si="96"/>
        <v>#VALUE!</v>
      </c>
      <c r="AB261" s="24" t="e">
        <f t="shared" si="97"/>
        <v>#N/A</v>
      </c>
      <c r="AC261" s="24" t="str">
        <f t="shared" si="98"/>
        <v/>
      </c>
      <c r="AD261" s="24" t="str">
        <f t="shared" si="99"/>
        <v/>
      </c>
      <c r="AE261" s="24" t="str">
        <f t="shared" si="100"/>
        <v/>
      </c>
      <c r="AF261" s="24" t="str">
        <f t="shared" si="101"/>
        <v/>
      </c>
      <c r="AG261" s="24" t="str">
        <f t="shared" si="102"/>
        <v/>
      </c>
      <c r="AH261" s="24" t="str">
        <f t="shared" si="103"/>
        <v/>
      </c>
      <c r="AI261" s="24" t="e">
        <f>IF('Grid template'!$B$64=FALSE,NA(),IF(OR(ISNUMBER(AC261)=FALSE,ISNUMBER(AD261)=FALSE),NA(),$AW$3*AC261+AD261))</f>
        <v>#N/A</v>
      </c>
      <c r="AJ261" s="24" t="e">
        <f>IF('Grid template'!$B$64=FALSE,NA(),IF(OR(ISNUMBER(AC261)=FALSE,ISNUMBER(AD261)=FALSE),NA(),$AW$2*AC261))</f>
        <v>#N/A</v>
      </c>
      <c r="AK261" s="24" t="e">
        <f>IF('Grid template'!$B$64=FALSE,NA(),IF(OR(ISNUMBER(AF261)=FALSE,ISNUMBER(AG261)=FALSE),NA(),$AW$3*AF261+AG261+1+'Grid template'!$B$17))</f>
        <v>#N/A</v>
      </c>
      <c r="AL261" s="24" t="e">
        <f>IF('Grid template'!$B$64=FALSE,NA(),IF(OR(ISNUMBER(AF261)=FALSE,ISNUMBER(AG261)=FALSE),NA(),$AW$2*AF261))</f>
        <v>#N/A</v>
      </c>
      <c r="AM261" s="24" t="e">
        <f>IF('Grid template'!$B$64=FALSE,NA(),(IF(OR(ISNUMBER(AJ261)=FALSE,ISNUMBER(AI261)=FALSE),NA(),AJ261-$AW$4*AI261)))</f>
        <v>#N/A</v>
      </c>
      <c r="AN261" s="24" t="e">
        <f>IF('Grid template'!$B$64=FALSE,NA(),(IF(OR(ISNUMBER(AK261)=FALSE,ISNUMBER(AL261)=FALSE),NA(),AL261+$AW$4*AK261)))</f>
        <v>#N/A</v>
      </c>
      <c r="AO261" s="24" t="e">
        <f>IF('Grid template'!$B$64=FALSE,NA(),IF(OR(ISNUMBER(AM261)=FALSE,ISNUMBER(AN261)=FALSE),NA(),(AN261-AM261)/(2*$AW$4)))</f>
        <v>#N/A</v>
      </c>
      <c r="AP261" s="24" t="e">
        <f>IF('Grid template'!$B$64=FALSE,NA(),IF(OR(ISNUMBER(AM261)=FALSE,ISNUMBER(AO261)=FALSE),NA(),AO261*$AW$4+AM261))</f>
        <v>#N/A</v>
      </c>
      <c r="AQ261" s="160"/>
      <c r="AR261" s="160"/>
      <c r="AS261" s="162"/>
      <c r="AT261" s="23"/>
    </row>
    <row r="262" spans="2:46" ht="13.95" customHeight="1" x14ac:dyDescent="0.3">
      <c r="B262" s="62"/>
      <c r="C262" s="33"/>
      <c r="D262" s="187"/>
      <c r="E262" s="187"/>
      <c r="F262" s="187"/>
      <c r="G262" s="187"/>
      <c r="H262" s="187"/>
      <c r="I262" s="187"/>
      <c r="J262" s="187"/>
      <c r="K262" s="187"/>
      <c r="L262" s="187"/>
      <c r="M262" s="168"/>
      <c r="N262" s="55"/>
      <c r="O262" s="24" t="str">
        <f t="shared" si="84"/>
        <v/>
      </c>
      <c r="P262" s="24" t="str">
        <f t="shared" si="85"/>
        <v/>
      </c>
      <c r="Q262" s="24" t="str">
        <f t="shared" si="86"/>
        <v/>
      </c>
      <c r="R262" s="24" t="str">
        <f t="shared" si="87"/>
        <v/>
      </c>
      <c r="S262" s="24" t="e">
        <f t="shared" si="88"/>
        <v>#N/A</v>
      </c>
      <c r="T262" s="24" t="str">
        <f t="shared" si="89"/>
        <v/>
      </c>
      <c r="U262" s="24" t="str">
        <f t="shared" si="90"/>
        <v/>
      </c>
      <c r="V262" s="24" t="e">
        <f t="shared" si="91"/>
        <v>#N/A</v>
      </c>
      <c r="W262" s="24" t="e">
        <f t="shared" si="92"/>
        <v>#N/A</v>
      </c>
      <c r="X262" s="24" t="e">
        <f t="shared" si="93"/>
        <v>#N/A</v>
      </c>
      <c r="Y262" s="24" t="str">
        <f t="shared" si="94"/>
        <v/>
      </c>
      <c r="Z262" s="24" t="e">
        <f t="shared" si="95"/>
        <v>#N/A</v>
      </c>
      <c r="AA262" s="24" t="e">
        <f t="shared" si="96"/>
        <v>#VALUE!</v>
      </c>
      <c r="AB262" s="24" t="e">
        <f t="shared" si="97"/>
        <v>#N/A</v>
      </c>
      <c r="AC262" s="24" t="str">
        <f t="shared" si="98"/>
        <v/>
      </c>
      <c r="AD262" s="24" t="str">
        <f t="shared" si="99"/>
        <v/>
      </c>
      <c r="AE262" s="24" t="str">
        <f t="shared" si="100"/>
        <v/>
      </c>
      <c r="AF262" s="24" t="str">
        <f t="shared" si="101"/>
        <v/>
      </c>
      <c r="AG262" s="24" t="str">
        <f t="shared" si="102"/>
        <v/>
      </c>
      <c r="AH262" s="24" t="str">
        <f t="shared" si="103"/>
        <v/>
      </c>
      <c r="AI262" s="24" t="e">
        <f>IF('Grid template'!$B$64=FALSE,NA(),IF(OR(ISNUMBER(AC262)=FALSE,ISNUMBER(AD262)=FALSE),NA(),$AW$3*AC262+AD262))</f>
        <v>#N/A</v>
      </c>
      <c r="AJ262" s="24" t="e">
        <f>IF('Grid template'!$B$64=FALSE,NA(),IF(OR(ISNUMBER(AC262)=FALSE,ISNUMBER(AD262)=FALSE),NA(),$AW$2*AC262))</f>
        <v>#N/A</v>
      </c>
      <c r="AK262" s="24" t="e">
        <f>IF('Grid template'!$B$64=FALSE,NA(),IF(OR(ISNUMBER(AF262)=FALSE,ISNUMBER(AG262)=FALSE),NA(),$AW$3*AF262+AG262+1+'Grid template'!$B$17))</f>
        <v>#N/A</v>
      </c>
      <c r="AL262" s="24" t="e">
        <f>IF('Grid template'!$B$64=FALSE,NA(),IF(OR(ISNUMBER(AF262)=FALSE,ISNUMBER(AG262)=FALSE),NA(),$AW$2*AF262))</f>
        <v>#N/A</v>
      </c>
      <c r="AM262" s="24" t="e">
        <f>IF('Grid template'!$B$64=FALSE,NA(),(IF(OR(ISNUMBER(AJ262)=FALSE,ISNUMBER(AI262)=FALSE),NA(),AJ262-$AW$4*AI262)))</f>
        <v>#N/A</v>
      </c>
      <c r="AN262" s="24" t="e">
        <f>IF('Grid template'!$B$64=FALSE,NA(),(IF(OR(ISNUMBER(AK262)=FALSE,ISNUMBER(AL262)=FALSE),NA(),AL262+$AW$4*AK262)))</f>
        <v>#N/A</v>
      </c>
      <c r="AO262" s="24" t="e">
        <f>IF('Grid template'!$B$64=FALSE,NA(),IF(OR(ISNUMBER(AM262)=FALSE,ISNUMBER(AN262)=FALSE),NA(),(AN262-AM262)/(2*$AW$4)))</f>
        <v>#N/A</v>
      </c>
      <c r="AP262" s="24" t="e">
        <f>IF('Grid template'!$B$64=FALSE,NA(),IF(OR(ISNUMBER(AM262)=FALSE,ISNUMBER(AO262)=FALSE),NA(),AO262*$AW$4+AM262))</f>
        <v>#N/A</v>
      </c>
      <c r="AQ262" s="160"/>
      <c r="AR262" s="160"/>
      <c r="AS262" s="162"/>
      <c r="AT262" s="23"/>
    </row>
    <row r="263" spans="2:46" ht="13.95" customHeight="1" x14ac:dyDescent="0.3">
      <c r="B263" s="62"/>
      <c r="C263" s="33"/>
      <c r="D263" s="187"/>
      <c r="E263" s="187"/>
      <c r="F263" s="187"/>
      <c r="G263" s="187"/>
      <c r="H263" s="187"/>
      <c r="I263" s="187"/>
      <c r="J263" s="187"/>
      <c r="K263" s="187"/>
      <c r="L263" s="187"/>
      <c r="M263" s="168"/>
      <c r="N263" s="55"/>
      <c r="O263" s="24" t="str">
        <f t="shared" si="84"/>
        <v/>
      </c>
      <c r="P263" s="24" t="str">
        <f t="shared" si="85"/>
        <v/>
      </c>
      <c r="Q263" s="24" t="str">
        <f t="shared" si="86"/>
        <v/>
      </c>
      <c r="R263" s="24" t="str">
        <f t="shared" si="87"/>
        <v/>
      </c>
      <c r="S263" s="24" t="e">
        <f t="shared" si="88"/>
        <v>#N/A</v>
      </c>
      <c r="T263" s="24" t="str">
        <f t="shared" si="89"/>
        <v/>
      </c>
      <c r="U263" s="24" t="str">
        <f t="shared" si="90"/>
        <v/>
      </c>
      <c r="V263" s="24" t="e">
        <f t="shared" si="91"/>
        <v>#N/A</v>
      </c>
      <c r="W263" s="24" t="e">
        <f t="shared" si="92"/>
        <v>#N/A</v>
      </c>
      <c r="X263" s="24" t="e">
        <f t="shared" si="93"/>
        <v>#N/A</v>
      </c>
      <c r="Y263" s="24" t="str">
        <f t="shared" si="94"/>
        <v/>
      </c>
      <c r="Z263" s="24" t="e">
        <f t="shared" si="95"/>
        <v>#N/A</v>
      </c>
      <c r="AA263" s="24" t="e">
        <f t="shared" si="96"/>
        <v>#VALUE!</v>
      </c>
      <c r="AB263" s="24" t="e">
        <f t="shared" si="97"/>
        <v>#N/A</v>
      </c>
      <c r="AC263" s="24" t="str">
        <f t="shared" si="98"/>
        <v/>
      </c>
      <c r="AD263" s="24" t="str">
        <f t="shared" si="99"/>
        <v/>
      </c>
      <c r="AE263" s="24" t="str">
        <f t="shared" si="100"/>
        <v/>
      </c>
      <c r="AF263" s="24" t="str">
        <f t="shared" si="101"/>
        <v/>
      </c>
      <c r="AG263" s="24" t="str">
        <f t="shared" si="102"/>
        <v/>
      </c>
      <c r="AH263" s="24" t="str">
        <f t="shared" si="103"/>
        <v/>
      </c>
      <c r="AI263" s="24" t="e">
        <f>IF('Grid template'!$B$64=FALSE,NA(),IF(OR(ISNUMBER(AC263)=FALSE,ISNUMBER(AD263)=FALSE),NA(),$AW$3*AC263+AD263))</f>
        <v>#N/A</v>
      </c>
      <c r="AJ263" s="24" t="e">
        <f>IF('Grid template'!$B$64=FALSE,NA(),IF(OR(ISNUMBER(AC263)=FALSE,ISNUMBER(AD263)=FALSE),NA(),$AW$2*AC263))</f>
        <v>#N/A</v>
      </c>
      <c r="AK263" s="24" t="e">
        <f>IF('Grid template'!$B$64=FALSE,NA(),IF(OR(ISNUMBER(AF263)=FALSE,ISNUMBER(AG263)=FALSE),NA(),$AW$3*AF263+AG263+1+'Grid template'!$B$17))</f>
        <v>#N/A</v>
      </c>
      <c r="AL263" s="24" t="e">
        <f>IF('Grid template'!$B$64=FALSE,NA(),IF(OR(ISNUMBER(AF263)=FALSE,ISNUMBER(AG263)=FALSE),NA(),$AW$2*AF263))</f>
        <v>#N/A</v>
      </c>
      <c r="AM263" s="24" t="e">
        <f>IF('Grid template'!$B$64=FALSE,NA(),(IF(OR(ISNUMBER(AJ263)=FALSE,ISNUMBER(AI263)=FALSE),NA(),AJ263-$AW$4*AI263)))</f>
        <v>#N/A</v>
      </c>
      <c r="AN263" s="24" t="e">
        <f>IF('Grid template'!$B$64=FALSE,NA(),(IF(OR(ISNUMBER(AK263)=FALSE,ISNUMBER(AL263)=FALSE),NA(),AL263+$AW$4*AK263)))</f>
        <v>#N/A</v>
      </c>
      <c r="AO263" s="24" t="e">
        <f>IF('Grid template'!$B$64=FALSE,NA(),IF(OR(ISNUMBER(AM263)=FALSE,ISNUMBER(AN263)=FALSE),NA(),(AN263-AM263)/(2*$AW$4)))</f>
        <v>#N/A</v>
      </c>
      <c r="AP263" s="24" t="e">
        <f>IF('Grid template'!$B$64=FALSE,NA(),IF(OR(ISNUMBER(AM263)=FALSE,ISNUMBER(AO263)=FALSE),NA(),AO263*$AW$4+AM263))</f>
        <v>#N/A</v>
      </c>
      <c r="AQ263" s="160"/>
      <c r="AR263" s="160"/>
      <c r="AS263" s="162"/>
      <c r="AT263" s="23"/>
    </row>
    <row r="264" spans="2:46" ht="13.95" customHeight="1" x14ac:dyDescent="0.3">
      <c r="B264" s="62"/>
      <c r="C264" s="33"/>
      <c r="D264" s="187"/>
      <c r="E264" s="187"/>
      <c r="F264" s="187"/>
      <c r="G264" s="187"/>
      <c r="H264" s="187"/>
      <c r="I264" s="187"/>
      <c r="J264" s="187"/>
      <c r="K264" s="187"/>
      <c r="L264" s="187"/>
      <c r="M264" s="168"/>
      <c r="N264" s="55"/>
      <c r="O264" s="24" t="str">
        <f t="shared" si="84"/>
        <v/>
      </c>
      <c r="P264" s="24" t="str">
        <f t="shared" si="85"/>
        <v/>
      </c>
      <c r="Q264" s="24" t="str">
        <f t="shared" si="86"/>
        <v/>
      </c>
      <c r="R264" s="24" t="str">
        <f t="shared" si="87"/>
        <v/>
      </c>
      <c r="S264" s="24" t="e">
        <f t="shared" si="88"/>
        <v>#N/A</v>
      </c>
      <c r="T264" s="24" t="str">
        <f t="shared" si="89"/>
        <v/>
      </c>
      <c r="U264" s="24" t="str">
        <f t="shared" si="90"/>
        <v/>
      </c>
      <c r="V264" s="24" t="e">
        <f t="shared" si="91"/>
        <v>#N/A</v>
      </c>
      <c r="W264" s="24" t="e">
        <f t="shared" si="92"/>
        <v>#N/A</v>
      </c>
      <c r="X264" s="24" t="e">
        <f t="shared" si="93"/>
        <v>#N/A</v>
      </c>
      <c r="Y264" s="24" t="str">
        <f t="shared" si="94"/>
        <v/>
      </c>
      <c r="Z264" s="24" t="e">
        <f t="shared" si="95"/>
        <v>#N/A</v>
      </c>
      <c r="AA264" s="24" t="e">
        <f t="shared" si="96"/>
        <v>#VALUE!</v>
      </c>
      <c r="AB264" s="24" t="e">
        <f t="shared" si="97"/>
        <v>#N/A</v>
      </c>
      <c r="AC264" s="24" t="str">
        <f t="shared" si="98"/>
        <v/>
      </c>
      <c r="AD264" s="24" t="str">
        <f t="shared" si="99"/>
        <v/>
      </c>
      <c r="AE264" s="24" t="str">
        <f t="shared" si="100"/>
        <v/>
      </c>
      <c r="AF264" s="24" t="str">
        <f t="shared" si="101"/>
        <v/>
      </c>
      <c r="AG264" s="24" t="str">
        <f t="shared" si="102"/>
        <v/>
      </c>
      <c r="AH264" s="24" t="str">
        <f t="shared" si="103"/>
        <v/>
      </c>
      <c r="AI264" s="24" t="e">
        <f>IF('Grid template'!$B$64=FALSE,NA(),IF(OR(ISNUMBER(AC264)=FALSE,ISNUMBER(AD264)=FALSE),NA(),$AW$3*AC264+AD264))</f>
        <v>#N/A</v>
      </c>
      <c r="AJ264" s="24" t="e">
        <f>IF('Grid template'!$B$64=FALSE,NA(),IF(OR(ISNUMBER(AC264)=FALSE,ISNUMBER(AD264)=FALSE),NA(),$AW$2*AC264))</f>
        <v>#N/A</v>
      </c>
      <c r="AK264" s="24" t="e">
        <f>IF('Grid template'!$B$64=FALSE,NA(),IF(OR(ISNUMBER(AF264)=FALSE,ISNUMBER(AG264)=FALSE),NA(),$AW$3*AF264+AG264+1+'Grid template'!$B$17))</f>
        <v>#N/A</v>
      </c>
      <c r="AL264" s="24" t="e">
        <f>IF('Grid template'!$B$64=FALSE,NA(),IF(OR(ISNUMBER(AF264)=FALSE,ISNUMBER(AG264)=FALSE),NA(),$AW$2*AF264))</f>
        <v>#N/A</v>
      </c>
      <c r="AM264" s="24" t="e">
        <f>IF('Grid template'!$B$64=FALSE,NA(),(IF(OR(ISNUMBER(AJ264)=FALSE,ISNUMBER(AI264)=FALSE),NA(),AJ264-$AW$4*AI264)))</f>
        <v>#N/A</v>
      </c>
      <c r="AN264" s="24" t="e">
        <f>IF('Grid template'!$B$64=FALSE,NA(),(IF(OR(ISNUMBER(AK264)=FALSE,ISNUMBER(AL264)=FALSE),NA(),AL264+$AW$4*AK264)))</f>
        <v>#N/A</v>
      </c>
      <c r="AO264" s="24" t="e">
        <f>IF('Grid template'!$B$64=FALSE,NA(),IF(OR(ISNUMBER(AM264)=FALSE,ISNUMBER(AN264)=FALSE),NA(),(AN264-AM264)/(2*$AW$4)))</f>
        <v>#N/A</v>
      </c>
      <c r="AP264" s="24" t="e">
        <f>IF('Grid template'!$B$64=FALSE,NA(),IF(OR(ISNUMBER(AM264)=FALSE,ISNUMBER(AO264)=FALSE),NA(),AO264*$AW$4+AM264))</f>
        <v>#N/A</v>
      </c>
      <c r="AQ264" s="160"/>
      <c r="AR264" s="160"/>
      <c r="AS264" s="162"/>
      <c r="AT264" s="23"/>
    </row>
    <row r="265" spans="2:46" ht="13.95" customHeight="1" x14ac:dyDescent="0.3">
      <c r="B265" s="62"/>
      <c r="C265" s="33"/>
      <c r="D265" s="187"/>
      <c r="E265" s="187"/>
      <c r="F265" s="187"/>
      <c r="G265" s="187"/>
      <c r="H265" s="187"/>
      <c r="I265" s="187"/>
      <c r="J265" s="187"/>
      <c r="K265" s="187"/>
      <c r="L265" s="187"/>
      <c r="M265" s="168"/>
      <c r="N265" s="55"/>
      <c r="O265" s="24" t="str">
        <f t="shared" si="84"/>
        <v/>
      </c>
      <c r="P265" s="24" t="str">
        <f t="shared" si="85"/>
        <v/>
      </c>
      <c r="Q265" s="24" t="str">
        <f t="shared" si="86"/>
        <v/>
      </c>
      <c r="R265" s="24" t="str">
        <f t="shared" si="87"/>
        <v/>
      </c>
      <c r="S265" s="24" t="e">
        <f t="shared" si="88"/>
        <v>#N/A</v>
      </c>
      <c r="T265" s="24" t="str">
        <f t="shared" si="89"/>
        <v/>
      </c>
      <c r="U265" s="24" t="str">
        <f t="shared" si="90"/>
        <v/>
      </c>
      <c r="V265" s="24" t="e">
        <f t="shared" si="91"/>
        <v>#N/A</v>
      </c>
      <c r="W265" s="24" t="e">
        <f t="shared" si="92"/>
        <v>#N/A</v>
      </c>
      <c r="X265" s="24" t="e">
        <f t="shared" si="93"/>
        <v>#N/A</v>
      </c>
      <c r="Y265" s="24" t="str">
        <f t="shared" si="94"/>
        <v/>
      </c>
      <c r="Z265" s="24" t="e">
        <f t="shared" si="95"/>
        <v>#N/A</v>
      </c>
      <c r="AA265" s="24" t="e">
        <f t="shared" si="96"/>
        <v>#VALUE!</v>
      </c>
      <c r="AB265" s="24" t="e">
        <f t="shared" si="97"/>
        <v>#N/A</v>
      </c>
      <c r="AC265" s="24" t="str">
        <f t="shared" si="98"/>
        <v/>
      </c>
      <c r="AD265" s="24" t="str">
        <f t="shared" si="99"/>
        <v/>
      </c>
      <c r="AE265" s="24" t="str">
        <f t="shared" si="100"/>
        <v/>
      </c>
      <c r="AF265" s="24" t="str">
        <f t="shared" si="101"/>
        <v/>
      </c>
      <c r="AG265" s="24" t="str">
        <f t="shared" si="102"/>
        <v/>
      </c>
      <c r="AH265" s="24" t="str">
        <f t="shared" si="103"/>
        <v/>
      </c>
      <c r="AI265" s="24" t="e">
        <f>IF('Grid template'!$B$64=FALSE,NA(),IF(OR(ISNUMBER(AC265)=FALSE,ISNUMBER(AD265)=FALSE),NA(),$AW$3*AC265+AD265))</f>
        <v>#N/A</v>
      </c>
      <c r="AJ265" s="24" t="e">
        <f>IF('Grid template'!$B$64=FALSE,NA(),IF(OR(ISNUMBER(AC265)=FALSE,ISNUMBER(AD265)=FALSE),NA(),$AW$2*AC265))</f>
        <v>#N/A</v>
      </c>
      <c r="AK265" s="24" t="e">
        <f>IF('Grid template'!$B$64=FALSE,NA(),IF(OR(ISNUMBER(AF265)=FALSE,ISNUMBER(AG265)=FALSE),NA(),$AW$3*AF265+AG265+1+'Grid template'!$B$17))</f>
        <v>#N/A</v>
      </c>
      <c r="AL265" s="24" t="e">
        <f>IF('Grid template'!$B$64=FALSE,NA(),IF(OR(ISNUMBER(AF265)=FALSE,ISNUMBER(AG265)=FALSE),NA(),$AW$2*AF265))</f>
        <v>#N/A</v>
      </c>
      <c r="AM265" s="24" t="e">
        <f>IF('Grid template'!$B$64=FALSE,NA(),(IF(OR(ISNUMBER(AJ265)=FALSE,ISNUMBER(AI265)=FALSE),NA(),AJ265-$AW$4*AI265)))</f>
        <v>#N/A</v>
      </c>
      <c r="AN265" s="24" t="e">
        <f>IF('Grid template'!$B$64=FALSE,NA(),(IF(OR(ISNUMBER(AK265)=FALSE,ISNUMBER(AL265)=FALSE),NA(),AL265+$AW$4*AK265)))</f>
        <v>#N/A</v>
      </c>
      <c r="AO265" s="24" t="e">
        <f>IF('Grid template'!$B$64=FALSE,NA(),IF(OR(ISNUMBER(AM265)=FALSE,ISNUMBER(AN265)=FALSE),NA(),(AN265-AM265)/(2*$AW$4)))</f>
        <v>#N/A</v>
      </c>
      <c r="AP265" s="24" t="e">
        <f>IF('Grid template'!$B$64=FALSE,NA(),IF(OR(ISNUMBER(AM265)=FALSE,ISNUMBER(AO265)=FALSE),NA(),AO265*$AW$4+AM265))</f>
        <v>#N/A</v>
      </c>
      <c r="AQ265" s="160"/>
      <c r="AR265" s="160"/>
      <c r="AS265" s="162"/>
      <c r="AT265" s="23"/>
    </row>
    <row r="266" spans="2:46" ht="13.95" customHeight="1" x14ac:dyDescent="0.3">
      <c r="B266" s="62"/>
      <c r="C266" s="218"/>
      <c r="D266" s="219"/>
      <c r="E266" s="219"/>
      <c r="F266" s="219"/>
      <c r="G266" s="219"/>
      <c r="H266" s="220"/>
      <c r="I266" s="220"/>
      <c r="J266" s="219"/>
      <c r="K266" s="219"/>
      <c r="L266" s="219"/>
      <c r="M266" s="168"/>
      <c r="N266" s="55"/>
      <c r="O266" s="24" t="str">
        <f t="shared" si="84"/>
        <v/>
      </c>
      <c r="P266" s="24" t="str">
        <f t="shared" si="85"/>
        <v/>
      </c>
      <c r="Q266" s="24" t="str">
        <f t="shared" si="86"/>
        <v/>
      </c>
      <c r="R266" s="24" t="str">
        <f t="shared" si="87"/>
        <v/>
      </c>
      <c r="S266" s="24" t="e">
        <f t="shared" si="88"/>
        <v>#N/A</v>
      </c>
      <c r="T266" s="24" t="str">
        <f t="shared" si="89"/>
        <v/>
      </c>
      <c r="U266" s="24" t="str">
        <f t="shared" si="90"/>
        <v/>
      </c>
      <c r="V266" s="24" t="e">
        <f t="shared" si="91"/>
        <v>#N/A</v>
      </c>
      <c r="W266" s="24" t="e">
        <f t="shared" si="92"/>
        <v>#N/A</v>
      </c>
      <c r="X266" s="24" t="e">
        <f t="shared" si="93"/>
        <v>#N/A</v>
      </c>
      <c r="Y266" s="24" t="str">
        <f t="shared" si="94"/>
        <v/>
      </c>
      <c r="Z266" s="24" t="e">
        <f t="shared" si="95"/>
        <v>#N/A</v>
      </c>
      <c r="AA266" s="24" t="e">
        <f t="shared" si="96"/>
        <v>#VALUE!</v>
      </c>
      <c r="AB266" s="24" t="e">
        <f t="shared" si="97"/>
        <v>#N/A</v>
      </c>
      <c r="AC266" s="24" t="str">
        <f t="shared" si="98"/>
        <v/>
      </c>
      <c r="AD266" s="24" t="str">
        <f t="shared" si="99"/>
        <v/>
      </c>
      <c r="AE266" s="24" t="str">
        <f t="shared" si="100"/>
        <v/>
      </c>
      <c r="AF266" s="24" t="str">
        <f t="shared" si="101"/>
        <v/>
      </c>
      <c r="AG266" s="24" t="str">
        <f t="shared" si="102"/>
        <v/>
      </c>
      <c r="AH266" s="24" t="str">
        <f t="shared" si="103"/>
        <v/>
      </c>
      <c r="AI266" s="24" t="e">
        <f>IF('Grid template'!$B$64=FALSE,NA(),IF(OR(ISNUMBER(AC266)=FALSE,ISNUMBER(AD266)=FALSE),NA(),$AW$3*AC266+AD266))</f>
        <v>#N/A</v>
      </c>
      <c r="AJ266" s="24" t="e">
        <f>IF('Grid template'!$B$64=FALSE,NA(),IF(OR(ISNUMBER(AC266)=FALSE,ISNUMBER(AD266)=FALSE),NA(),$AW$2*AC266))</f>
        <v>#N/A</v>
      </c>
      <c r="AK266" s="24" t="e">
        <f>IF('Grid template'!$B$64=FALSE,NA(),IF(OR(ISNUMBER(AF266)=FALSE,ISNUMBER(AG266)=FALSE),NA(),$AW$3*AF266+AG266+1+'Grid template'!$B$17))</f>
        <v>#N/A</v>
      </c>
      <c r="AL266" s="24" t="e">
        <f>IF('Grid template'!$B$64=FALSE,NA(),IF(OR(ISNUMBER(AF266)=FALSE,ISNUMBER(AG266)=FALSE),NA(),$AW$2*AF266))</f>
        <v>#N/A</v>
      </c>
      <c r="AM266" s="24" t="e">
        <f>IF('Grid template'!$B$64=FALSE,NA(),(IF(OR(ISNUMBER(AJ266)=FALSE,ISNUMBER(AI266)=FALSE),NA(),AJ266-$AW$4*AI266)))</f>
        <v>#N/A</v>
      </c>
      <c r="AN266" s="24" t="e">
        <f>IF('Grid template'!$B$64=FALSE,NA(),(IF(OR(ISNUMBER(AK266)=FALSE,ISNUMBER(AL266)=FALSE),NA(),AL266+$AW$4*AK266)))</f>
        <v>#N/A</v>
      </c>
      <c r="AO266" s="24" t="e">
        <f>IF('Grid template'!$B$64=FALSE,NA(),IF(OR(ISNUMBER(AM266)=FALSE,ISNUMBER(AN266)=FALSE),NA(),(AN266-AM266)/(2*$AW$4)))</f>
        <v>#N/A</v>
      </c>
      <c r="AP266" s="24" t="e">
        <f>IF('Grid template'!$B$64=FALSE,NA(),IF(OR(ISNUMBER(AM266)=FALSE,ISNUMBER(AO266)=FALSE),NA(),AO266*$AW$4+AM266))</f>
        <v>#N/A</v>
      </c>
      <c r="AQ266" s="160"/>
      <c r="AR266" s="160"/>
      <c r="AS266" s="162"/>
      <c r="AT266" s="23"/>
    </row>
    <row r="267" spans="2:46" ht="13.95" customHeight="1" x14ac:dyDescent="0.3">
      <c r="B267" s="62"/>
      <c r="C267" s="218"/>
      <c r="D267" s="219"/>
      <c r="E267" s="219"/>
      <c r="F267" s="219"/>
      <c r="G267" s="219"/>
      <c r="H267" s="220"/>
      <c r="I267" s="220"/>
      <c r="J267" s="219"/>
      <c r="K267" s="219"/>
      <c r="L267" s="219"/>
      <c r="M267" s="168"/>
      <c r="N267" s="55"/>
      <c r="O267" s="24" t="str">
        <f t="shared" si="84"/>
        <v/>
      </c>
      <c r="P267" s="24" t="str">
        <f t="shared" si="85"/>
        <v/>
      </c>
      <c r="Q267" s="24" t="str">
        <f t="shared" si="86"/>
        <v/>
      </c>
      <c r="R267" s="24" t="str">
        <f t="shared" si="87"/>
        <v/>
      </c>
      <c r="S267" s="24" t="e">
        <f t="shared" si="88"/>
        <v>#N/A</v>
      </c>
      <c r="T267" s="24" t="str">
        <f t="shared" si="89"/>
        <v/>
      </c>
      <c r="U267" s="24" t="str">
        <f t="shared" si="90"/>
        <v/>
      </c>
      <c r="V267" s="24" t="e">
        <f t="shared" si="91"/>
        <v>#N/A</v>
      </c>
      <c r="W267" s="24" t="e">
        <f t="shared" si="92"/>
        <v>#N/A</v>
      </c>
      <c r="X267" s="24" t="e">
        <f t="shared" si="93"/>
        <v>#N/A</v>
      </c>
      <c r="Y267" s="24" t="str">
        <f t="shared" si="94"/>
        <v/>
      </c>
      <c r="Z267" s="24" t="e">
        <f t="shared" si="95"/>
        <v>#N/A</v>
      </c>
      <c r="AA267" s="24" t="e">
        <f t="shared" si="96"/>
        <v>#VALUE!</v>
      </c>
      <c r="AB267" s="24" t="e">
        <f t="shared" si="97"/>
        <v>#N/A</v>
      </c>
      <c r="AC267" s="24" t="str">
        <f t="shared" si="98"/>
        <v/>
      </c>
      <c r="AD267" s="24" t="str">
        <f t="shared" si="99"/>
        <v/>
      </c>
      <c r="AE267" s="24" t="str">
        <f t="shared" si="100"/>
        <v/>
      </c>
      <c r="AF267" s="24" t="str">
        <f t="shared" si="101"/>
        <v/>
      </c>
      <c r="AG267" s="24" t="str">
        <f t="shared" si="102"/>
        <v/>
      </c>
      <c r="AH267" s="24" t="str">
        <f t="shared" si="103"/>
        <v/>
      </c>
      <c r="AI267" s="24" t="e">
        <f>IF('Grid template'!$B$64=FALSE,NA(),IF(OR(ISNUMBER(AC267)=FALSE,ISNUMBER(AD267)=FALSE),NA(),$AW$3*AC267+AD267))</f>
        <v>#N/A</v>
      </c>
      <c r="AJ267" s="24" t="e">
        <f>IF('Grid template'!$B$64=FALSE,NA(),IF(OR(ISNUMBER(AC267)=FALSE,ISNUMBER(AD267)=FALSE),NA(),$AW$2*AC267))</f>
        <v>#N/A</v>
      </c>
      <c r="AK267" s="24" t="e">
        <f>IF('Grid template'!$B$64=FALSE,NA(),IF(OR(ISNUMBER(AF267)=FALSE,ISNUMBER(AG267)=FALSE),NA(),$AW$3*AF267+AG267+1+'Grid template'!$B$17))</f>
        <v>#N/A</v>
      </c>
      <c r="AL267" s="24" t="e">
        <f>IF('Grid template'!$B$64=FALSE,NA(),IF(OR(ISNUMBER(AF267)=FALSE,ISNUMBER(AG267)=FALSE),NA(),$AW$2*AF267))</f>
        <v>#N/A</v>
      </c>
      <c r="AM267" s="24" t="e">
        <f>IF('Grid template'!$B$64=FALSE,NA(),(IF(OR(ISNUMBER(AJ267)=FALSE,ISNUMBER(AI267)=FALSE),NA(),AJ267-$AW$4*AI267)))</f>
        <v>#N/A</v>
      </c>
      <c r="AN267" s="24" t="e">
        <f>IF('Grid template'!$B$64=FALSE,NA(),(IF(OR(ISNUMBER(AK267)=FALSE,ISNUMBER(AL267)=FALSE),NA(),AL267+$AW$4*AK267)))</f>
        <v>#N/A</v>
      </c>
      <c r="AO267" s="24" t="e">
        <f>IF('Grid template'!$B$64=FALSE,NA(),IF(OR(ISNUMBER(AM267)=FALSE,ISNUMBER(AN267)=FALSE),NA(),(AN267-AM267)/(2*$AW$4)))</f>
        <v>#N/A</v>
      </c>
      <c r="AP267" s="24" t="e">
        <f>IF('Grid template'!$B$64=FALSE,NA(),IF(OR(ISNUMBER(AM267)=FALSE,ISNUMBER(AO267)=FALSE),NA(),AO267*$AW$4+AM267))</f>
        <v>#N/A</v>
      </c>
      <c r="AQ267" s="160"/>
      <c r="AR267" s="160"/>
      <c r="AS267" s="162"/>
      <c r="AT267" s="23"/>
    </row>
    <row r="268" spans="2:46" ht="13.95" customHeight="1" x14ac:dyDescent="0.3">
      <c r="B268" s="62"/>
      <c r="C268" s="218"/>
      <c r="D268" s="219"/>
      <c r="E268" s="219"/>
      <c r="F268" s="219"/>
      <c r="G268" s="219"/>
      <c r="H268" s="220"/>
      <c r="I268" s="220"/>
      <c r="J268" s="219"/>
      <c r="K268" s="219"/>
      <c r="L268" s="219"/>
      <c r="M268" s="168"/>
      <c r="N268" s="55"/>
      <c r="O268" s="24" t="str">
        <f t="shared" si="84"/>
        <v/>
      </c>
      <c r="P268" s="24" t="str">
        <f t="shared" si="85"/>
        <v/>
      </c>
      <c r="Q268" s="24" t="str">
        <f t="shared" si="86"/>
        <v/>
      </c>
      <c r="R268" s="24" t="str">
        <f t="shared" si="87"/>
        <v/>
      </c>
      <c r="S268" s="24" t="e">
        <f t="shared" si="88"/>
        <v>#N/A</v>
      </c>
      <c r="T268" s="24" t="str">
        <f t="shared" si="89"/>
        <v/>
      </c>
      <c r="U268" s="24" t="str">
        <f t="shared" si="90"/>
        <v/>
      </c>
      <c r="V268" s="24" t="e">
        <f t="shared" si="91"/>
        <v>#N/A</v>
      </c>
      <c r="W268" s="24" t="e">
        <f t="shared" si="92"/>
        <v>#N/A</v>
      </c>
      <c r="X268" s="24" t="e">
        <f t="shared" si="93"/>
        <v>#N/A</v>
      </c>
      <c r="Y268" s="24" t="str">
        <f t="shared" si="94"/>
        <v/>
      </c>
      <c r="Z268" s="24" t="e">
        <f t="shared" si="95"/>
        <v>#N/A</v>
      </c>
      <c r="AA268" s="24" t="e">
        <f t="shared" si="96"/>
        <v>#VALUE!</v>
      </c>
      <c r="AB268" s="24" t="e">
        <f t="shared" si="97"/>
        <v>#N/A</v>
      </c>
      <c r="AC268" s="24" t="str">
        <f t="shared" si="98"/>
        <v/>
      </c>
      <c r="AD268" s="24" t="str">
        <f t="shared" si="99"/>
        <v/>
      </c>
      <c r="AE268" s="24" t="str">
        <f t="shared" si="100"/>
        <v/>
      </c>
      <c r="AF268" s="24" t="str">
        <f t="shared" si="101"/>
        <v/>
      </c>
      <c r="AG268" s="24" t="str">
        <f t="shared" si="102"/>
        <v/>
      </c>
      <c r="AH268" s="24" t="str">
        <f t="shared" si="103"/>
        <v/>
      </c>
      <c r="AI268" s="24" t="e">
        <f>IF('Grid template'!$B$64=FALSE,NA(),IF(OR(ISNUMBER(AC268)=FALSE,ISNUMBER(AD268)=FALSE),NA(),$AW$3*AC268+AD268))</f>
        <v>#N/A</v>
      </c>
      <c r="AJ268" s="24" t="e">
        <f>IF('Grid template'!$B$64=FALSE,NA(),IF(OR(ISNUMBER(AC268)=FALSE,ISNUMBER(AD268)=FALSE),NA(),$AW$2*AC268))</f>
        <v>#N/A</v>
      </c>
      <c r="AK268" s="24" t="e">
        <f>IF('Grid template'!$B$64=FALSE,NA(),IF(OR(ISNUMBER(AF268)=FALSE,ISNUMBER(AG268)=FALSE),NA(),$AW$3*AF268+AG268+1+'Grid template'!$B$17))</f>
        <v>#N/A</v>
      </c>
      <c r="AL268" s="24" t="e">
        <f>IF('Grid template'!$B$64=FALSE,NA(),IF(OR(ISNUMBER(AF268)=FALSE,ISNUMBER(AG268)=FALSE),NA(),$AW$2*AF268))</f>
        <v>#N/A</v>
      </c>
      <c r="AM268" s="24" t="e">
        <f>IF('Grid template'!$B$64=FALSE,NA(),(IF(OR(ISNUMBER(AJ268)=FALSE,ISNUMBER(AI268)=FALSE),NA(),AJ268-$AW$4*AI268)))</f>
        <v>#N/A</v>
      </c>
      <c r="AN268" s="24" t="e">
        <f>IF('Grid template'!$B$64=FALSE,NA(),(IF(OR(ISNUMBER(AK268)=FALSE,ISNUMBER(AL268)=FALSE),NA(),AL268+$AW$4*AK268)))</f>
        <v>#N/A</v>
      </c>
      <c r="AO268" s="24" t="e">
        <f>IF('Grid template'!$B$64=FALSE,NA(),IF(OR(ISNUMBER(AM268)=FALSE,ISNUMBER(AN268)=FALSE),NA(),(AN268-AM268)/(2*$AW$4)))</f>
        <v>#N/A</v>
      </c>
      <c r="AP268" s="24" t="e">
        <f>IF('Grid template'!$B$64=FALSE,NA(),IF(OR(ISNUMBER(AM268)=FALSE,ISNUMBER(AO268)=FALSE),NA(),AO268*$AW$4+AM268))</f>
        <v>#N/A</v>
      </c>
      <c r="AQ268" s="160"/>
      <c r="AR268" s="160"/>
      <c r="AS268" s="162"/>
      <c r="AT268" s="23"/>
    </row>
    <row r="269" spans="2:46" ht="13.95" customHeight="1" x14ac:dyDescent="0.3">
      <c r="B269" s="62"/>
      <c r="C269" s="218"/>
      <c r="D269" s="219"/>
      <c r="E269" s="219"/>
      <c r="F269" s="219"/>
      <c r="G269" s="219"/>
      <c r="H269" s="220"/>
      <c r="I269" s="220"/>
      <c r="J269" s="219"/>
      <c r="K269" s="219"/>
      <c r="L269" s="219"/>
      <c r="M269" s="168"/>
      <c r="N269" s="55"/>
      <c r="O269" s="24" t="str">
        <f t="shared" si="84"/>
        <v/>
      </c>
      <c r="P269" s="24" t="str">
        <f t="shared" si="85"/>
        <v/>
      </c>
      <c r="Q269" s="24" t="str">
        <f t="shared" si="86"/>
        <v/>
      </c>
      <c r="R269" s="24" t="str">
        <f t="shared" si="87"/>
        <v/>
      </c>
      <c r="S269" s="24" t="e">
        <f t="shared" si="88"/>
        <v>#N/A</v>
      </c>
      <c r="T269" s="24" t="str">
        <f t="shared" si="89"/>
        <v/>
      </c>
      <c r="U269" s="24" t="str">
        <f t="shared" si="90"/>
        <v/>
      </c>
      <c r="V269" s="24" t="e">
        <f t="shared" si="91"/>
        <v>#N/A</v>
      </c>
      <c r="W269" s="24" t="e">
        <f t="shared" si="92"/>
        <v>#N/A</v>
      </c>
      <c r="X269" s="24" t="e">
        <f t="shared" si="93"/>
        <v>#N/A</v>
      </c>
      <c r="Y269" s="24" t="str">
        <f t="shared" si="94"/>
        <v/>
      </c>
      <c r="Z269" s="24" t="e">
        <f t="shared" si="95"/>
        <v>#N/A</v>
      </c>
      <c r="AA269" s="24" t="e">
        <f t="shared" si="96"/>
        <v>#VALUE!</v>
      </c>
      <c r="AB269" s="24" t="e">
        <f t="shared" si="97"/>
        <v>#N/A</v>
      </c>
      <c r="AC269" s="24" t="str">
        <f t="shared" si="98"/>
        <v/>
      </c>
      <c r="AD269" s="24" t="str">
        <f t="shared" si="99"/>
        <v/>
      </c>
      <c r="AE269" s="24" t="str">
        <f t="shared" si="100"/>
        <v/>
      </c>
      <c r="AF269" s="24" t="str">
        <f t="shared" si="101"/>
        <v/>
      </c>
      <c r="AG269" s="24" t="str">
        <f t="shared" si="102"/>
        <v/>
      </c>
      <c r="AH269" s="24" t="str">
        <f t="shared" si="103"/>
        <v/>
      </c>
      <c r="AI269" s="24" t="e">
        <f>IF('Grid template'!$B$64=FALSE,NA(),IF(OR(ISNUMBER(AC269)=FALSE,ISNUMBER(AD269)=FALSE),NA(),$AW$3*AC269+AD269))</f>
        <v>#N/A</v>
      </c>
      <c r="AJ269" s="24" t="e">
        <f>IF('Grid template'!$B$64=FALSE,NA(),IF(OR(ISNUMBER(AC269)=FALSE,ISNUMBER(AD269)=FALSE),NA(),$AW$2*AC269))</f>
        <v>#N/A</v>
      </c>
      <c r="AK269" s="24" t="e">
        <f>IF('Grid template'!$B$64=FALSE,NA(),IF(OR(ISNUMBER(AF269)=FALSE,ISNUMBER(AG269)=FALSE),NA(),$AW$3*AF269+AG269+1+'Grid template'!$B$17))</f>
        <v>#N/A</v>
      </c>
      <c r="AL269" s="24" t="e">
        <f>IF('Grid template'!$B$64=FALSE,NA(),IF(OR(ISNUMBER(AF269)=FALSE,ISNUMBER(AG269)=FALSE),NA(),$AW$2*AF269))</f>
        <v>#N/A</v>
      </c>
      <c r="AM269" s="24" t="e">
        <f>IF('Grid template'!$B$64=FALSE,NA(),(IF(OR(ISNUMBER(AJ269)=FALSE,ISNUMBER(AI269)=FALSE),NA(),AJ269-$AW$4*AI269)))</f>
        <v>#N/A</v>
      </c>
      <c r="AN269" s="24" t="e">
        <f>IF('Grid template'!$B$64=FALSE,NA(),(IF(OR(ISNUMBER(AK269)=FALSE,ISNUMBER(AL269)=FALSE),NA(),AL269+$AW$4*AK269)))</f>
        <v>#N/A</v>
      </c>
      <c r="AO269" s="24" t="e">
        <f>IF('Grid template'!$B$64=FALSE,NA(),IF(OR(ISNUMBER(AM269)=FALSE,ISNUMBER(AN269)=FALSE),NA(),(AN269-AM269)/(2*$AW$4)))</f>
        <v>#N/A</v>
      </c>
      <c r="AP269" s="24" t="e">
        <f>IF('Grid template'!$B$64=FALSE,NA(),IF(OR(ISNUMBER(AM269)=FALSE,ISNUMBER(AO269)=FALSE),NA(),AO269*$AW$4+AM269))</f>
        <v>#N/A</v>
      </c>
      <c r="AQ269" s="160"/>
      <c r="AR269" s="160"/>
      <c r="AS269" s="162"/>
      <c r="AT269" s="23"/>
    </row>
    <row r="270" spans="2:46" ht="13.95" customHeight="1" x14ac:dyDescent="0.3">
      <c r="B270" s="62"/>
      <c r="C270" s="218"/>
      <c r="D270" s="219"/>
      <c r="E270" s="219"/>
      <c r="F270" s="219"/>
      <c r="G270" s="219"/>
      <c r="H270" s="220"/>
      <c r="I270" s="220"/>
      <c r="J270" s="219"/>
      <c r="K270" s="219"/>
      <c r="L270" s="219"/>
      <c r="M270" s="168"/>
      <c r="N270" s="55"/>
      <c r="O270" s="24" t="str">
        <f t="shared" si="84"/>
        <v/>
      </c>
      <c r="P270" s="24" t="str">
        <f t="shared" si="85"/>
        <v/>
      </c>
      <c r="Q270" s="24" t="str">
        <f t="shared" si="86"/>
        <v/>
      </c>
      <c r="R270" s="24" t="str">
        <f t="shared" si="87"/>
        <v/>
      </c>
      <c r="S270" s="24" t="e">
        <f t="shared" si="88"/>
        <v>#N/A</v>
      </c>
      <c r="T270" s="24" t="str">
        <f t="shared" si="89"/>
        <v/>
      </c>
      <c r="U270" s="24" t="str">
        <f t="shared" si="90"/>
        <v/>
      </c>
      <c r="V270" s="24" t="e">
        <f t="shared" si="91"/>
        <v>#N/A</v>
      </c>
      <c r="W270" s="24" t="e">
        <f t="shared" si="92"/>
        <v>#N/A</v>
      </c>
      <c r="X270" s="24" t="e">
        <f t="shared" si="93"/>
        <v>#N/A</v>
      </c>
      <c r="Y270" s="24" t="str">
        <f t="shared" si="94"/>
        <v/>
      </c>
      <c r="Z270" s="24" t="e">
        <f t="shared" si="95"/>
        <v>#N/A</v>
      </c>
      <c r="AA270" s="24" t="e">
        <f t="shared" si="96"/>
        <v>#VALUE!</v>
      </c>
      <c r="AB270" s="24" t="e">
        <f t="shared" si="97"/>
        <v>#N/A</v>
      </c>
      <c r="AC270" s="24" t="str">
        <f t="shared" si="98"/>
        <v/>
      </c>
      <c r="AD270" s="24" t="str">
        <f t="shared" si="99"/>
        <v/>
      </c>
      <c r="AE270" s="24" t="str">
        <f t="shared" si="100"/>
        <v/>
      </c>
      <c r="AF270" s="24" t="str">
        <f t="shared" si="101"/>
        <v/>
      </c>
      <c r="AG270" s="24" t="str">
        <f t="shared" si="102"/>
        <v/>
      </c>
      <c r="AH270" s="24" t="str">
        <f t="shared" si="103"/>
        <v/>
      </c>
      <c r="AI270" s="24" t="e">
        <f>IF('Grid template'!$B$64=FALSE,NA(),IF(OR(ISNUMBER(AC270)=FALSE,ISNUMBER(AD270)=FALSE),NA(),$AW$3*AC270+AD270))</f>
        <v>#N/A</v>
      </c>
      <c r="AJ270" s="24" t="e">
        <f>IF('Grid template'!$B$64=FALSE,NA(),IF(OR(ISNUMBER(AC270)=FALSE,ISNUMBER(AD270)=FALSE),NA(),$AW$2*AC270))</f>
        <v>#N/A</v>
      </c>
      <c r="AK270" s="24" t="e">
        <f>IF('Grid template'!$B$64=FALSE,NA(),IF(OR(ISNUMBER(AF270)=FALSE,ISNUMBER(AG270)=FALSE),NA(),$AW$3*AF270+AG270+1+'Grid template'!$B$17))</f>
        <v>#N/A</v>
      </c>
      <c r="AL270" s="24" t="e">
        <f>IF('Grid template'!$B$64=FALSE,NA(),IF(OR(ISNUMBER(AF270)=FALSE,ISNUMBER(AG270)=FALSE),NA(),$AW$2*AF270))</f>
        <v>#N/A</v>
      </c>
      <c r="AM270" s="24" t="e">
        <f>IF('Grid template'!$B$64=FALSE,NA(),(IF(OR(ISNUMBER(AJ270)=FALSE,ISNUMBER(AI270)=FALSE),NA(),AJ270-$AW$4*AI270)))</f>
        <v>#N/A</v>
      </c>
      <c r="AN270" s="24" t="e">
        <f>IF('Grid template'!$B$64=FALSE,NA(),(IF(OR(ISNUMBER(AK270)=FALSE,ISNUMBER(AL270)=FALSE),NA(),AL270+$AW$4*AK270)))</f>
        <v>#N/A</v>
      </c>
      <c r="AO270" s="24" t="e">
        <f>IF('Grid template'!$B$64=FALSE,NA(),IF(OR(ISNUMBER(AM270)=FALSE,ISNUMBER(AN270)=FALSE),NA(),(AN270-AM270)/(2*$AW$4)))</f>
        <v>#N/A</v>
      </c>
      <c r="AP270" s="24" t="e">
        <f>IF('Grid template'!$B$64=FALSE,NA(),IF(OR(ISNUMBER(AM270)=FALSE,ISNUMBER(AO270)=FALSE),NA(),AO270*$AW$4+AM270))</f>
        <v>#N/A</v>
      </c>
      <c r="AQ270" s="160"/>
      <c r="AR270" s="160"/>
      <c r="AS270" s="162"/>
      <c r="AT270" s="23"/>
    </row>
    <row r="271" spans="2:46" ht="13.95" customHeight="1" x14ac:dyDescent="0.3">
      <c r="B271" s="62"/>
      <c r="C271" s="218"/>
      <c r="D271" s="219"/>
      <c r="E271" s="219"/>
      <c r="F271" s="219"/>
      <c r="G271" s="219"/>
      <c r="H271" s="220"/>
      <c r="I271" s="220"/>
      <c r="J271" s="219"/>
      <c r="K271" s="219"/>
      <c r="L271" s="219"/>
      <c r="M271" s="168"/>
      <c r="N271" s="55"/>
      <c r="O271" s="24" t="str">
        <f t="shared" si="84"/>
        <v/>
      </c>
      <c r="P271" s="24" t="str">
        <f t="shared" si="85"/>
        <v/>
      </c>
      <c r="Q271" s="24" t="str">
        <f t="shared" si="86"/>
        <v/>
      </c>
      <c r="R271" s="24" t="str">
        <f t="shared" si="87"/>
        <v/>
      </c>
      <c r="S271" s="24" t="e">
        <f t="shared" si="88"/>
        <v>#N/A</v>
      </c>
      <c r="T271" s="24" t="str">
        <f t="shared" si="89"/>
        <v/>
      </c>
      <c r="U271" s="24" t="str">
        <f t="shared" si="90"/>
        <v/>
      </c>
      <c r="V271" s="24" t="e">
        <f t="shared" si="91"/>
        <v>#N/A</v>
      </c>
      <c r="W271" s="24" t="e">
        <f t="shared" si="92"/>
        <v>#N/A</v>
      </c>
      <c r="X271" s="24" t="e">
        <f t="shared" si="93"/>
        <v>#N/A</v>
      </c>
      <c r="Y271" s="24" t="str">
        <f t="shared" si="94"/>
        <v/>
      </c>
      <c r="Z271" s="24" t="e">
        <f t="shared" si="95"/>
        <v>#N/A</v>
      </c>
      <c r="AA271" s="24" t="e">
        <f t="shared" si="96"/>
        <v>#VALUE!</v>
      </c>
      <c r="AB271" s="24" t="e">
        <f t="shared" si="97"/>
        <v>#N/A</v>
      </c>
      <c r="AC271" s="24" t="str">
        <f t="shared" si="98"/>
        <v/>
      </c>
      <c r="AD271" s="24" t="str">
        <f t="shared" si="99"/>
        <v/>
      </c>
      <c r="AE271" s="24" t="str">
        <f t="shared" si="100"/>
        <v/>
      </c>
      <c r="AF271" s="24" t="str">
        <f t="shared" si="101"/>
        <v/>
      </c>
      <c r="AG271" s="24" t="str">
        <f t="shared" si="102"/>
        <v/>
      </c>
      <c r="AH271" s="24" t="str">
        <f t="shared" si="103"/>
        <v/>
      </c>
      <c r="AI271" s="24" t="e">
        <f>IF('Grid template'!$B$64=FALSE,NA(),IF(OR(ISNUMBER(AC271)=FALSE,ISNUMBER(AD271)=FALSE),NA(),$AW$3*AC271+AD271))</f>
        <v>#N/A</v>
      </c>
      <c r="AJ271" s="24" t="e">
        <f>IF('Grid template'!$B$64=FALSE,NA(),IF(OR(ISNUMBER(AC271)=FALSE,ISNUMBER(AD271)=FALSE),NA(),$AW$2*AC271))</f>
        <v>#N/A</v>
      </c>
      <c r="AK271" s="24" t="e">
        <f>IF('Grid template'!$B$64=FALSE,NA(),IF(OR(ISNUMBER(AF271)=FALSE,ISNUMBER(AG271)=FALSE),NA(),$AW$3*AF271+AG271+1+'Grid template'!$B$17))</f>
        <v>#N/A</v>
      </c>
      <c r="AL271" s="24" t="e">
        <f>IF('Grid template'!$B$64=FALSE,NA(),IF(OR(ISNUMBER(AF271)=FALSE,ISNUMBER(AG271)=FALSE),NA(),$AW$2*AF271))</f>
        <v>#N/A</v>
      </c>
      <c r="AM271" s="24" t="e">
        <f>IF('Grid template'!$B$64=FALSE,NA(),(IF(OR(ISNUMBER(AJ271)=FALSE,ISNUMBER(AI271)=FALSE),NA(),AJ271-$AW$4*AI271)))</f>
        <v>#N/A</v>
      </c>
      <c r="AN271" s="24" t="e">
        <f>IF('Grid template'!$B$64=FALSE,NA(),(IF(OR(ISNUMBER(AK271)=FALSE,ISNUMBER(AL271)=FALSE),NA(),AL271+$AW$4*AK271)))</f>
        <v>#N/A</v>
      </c>
      <c r="AO271" s="24" t="e">
        <f>IF('Grid template'!$B$64=FALSE,NA(),IF(OR(ISNUMBER(AM271)=FALSE,ISNUMBER(AN271)=FALSE),NA(),(AN271-AM271)/(2*$AW$4)))</f>
        <v>#N/A</v>
      </c>
      <c r="AP271" s="24" t="e">
        <f>IF('Grid template'!$B$64=FALSE,NA(),IF(OR(ISNUMBER(AM271)=FALSE,ISNUMBER(AO271)=FALSE),NA(),AO271*$AW$4+AM271))</f>
        <v>#N/A</v>
      </c>
      <c r="AQ271" s="160"/>
      <c r="AR271" s="160"/>
      <c r="AS271" s="162"/>
      <c r="AT271" s="23"/>
    </row>
    <row r="272" spans="2:46" ht="13.95" customHeight="1" x14ac:dyDescent="0.3">
      <c r="B272" s="62"/>
      <c r="C272" s="218"/>
      <c r="D272" s="219"/>
      <c r="E272" s="219"/>
      <c r="F272" s="219"/>
      <c r="G272" s="219"/>
      <c r="H272" s="220"/>
      <c r="I272" s="220"/>
      <c r="J272" s="219"/>
      <c r="K272" s="219"/>
      <c r="L272" s="219"/>
      <c r="M272" s="168"/>
      <c r="N272" s="55"/>
      <c r="O272" s="24" t="str">
        <f t="shared" si="84"/>
        <v/>
      </c>
      <c r="P272" s="24" t="str">
        <f t="shared" si="85"/>
        <v/>
      </c>
      <c r="Q272" s="24" t="str">
        <f t="shared" si="86"/>
        <v/>
      </c>
      <c r="R272" s="24" t="str">
        <f t="shared" si="87"/>
        <v/>
      </c>
      <c r="S272" s="24" t="e">
        <f t="shared" si="88"/>
        <v>#N/A</v>
      </c>
      <c r="T272" s="24" t="str">
        <f t="shared" si="89"/>
        <v/>
      </c>
      <c r="U272" s="24" t="str">
        <f t="shared" si="90"/>
        <v/>
      </c>
      <c r="V272" s="24" t="e">
        <f t="shared" si="91"/>
        <v>#N/A</v>
      </c>
      <c r="W272" s="24" t="e">
        <f t="shared" si="92"/>
        <v>#N/A</v>
      </c>
      <c r="X272" s="24" t="e">
        <f t="shared" si="93"/>
        <v>#N/A</v>
      </c>
      <c r="Y272" s="24" t="str">
        <f t="shared" si="94"/>
        <v/>
      </c>
      <c r="Z272" s="24" t="e">
        <f t="shared" si="95"/>
        <v>#N/A</v>
      </c>
      <c r="AA272" s="24" t="e">
        <f t="shared" si="96"/>
        <v>#VALUE!</v>
      </c>
      <c r="AB272" s="24" t="e">
        <f t="shared" si="97"/>
        <v>#N/A</v>
      </c>
      <c r="AC272" s="24" t="str">
        <f t="shared" si="98"/>
        <v/>
      </c>
      <c r="AD272" s="24" t="str">
        <f t="shared" si="99"/>
        <v/>
      </c>
      <c r="AE272" s="24" t="str">
        <f t="shared" si="100"/>
        <v/>
      </c>
      <c r="AF272" s="24" t="str">
        <f t="shared" si="101"/>
        <v/>
      </c>
      <c r="AG272" s="24" t="str">
        <f t="shared" si="102"/>
        <v/>
      </c>
      <c r="AH272" s="24" t="str">
        <f t="shared" si="103"/>
        <v/>
      </c>
      <c r="AI272" s="24" t="e">
        <f>IF('Grid template'!$B$64=FALSE,NA(),IF(OR(ISNUMBER(AC272)=FALSE,ISNUMBER(AD272)=FALSE),NA(),$AW$3*AC272+AD272))</f>
        <v>#N/A</v>
      </c>
      <c r="AJ272" s="24" t="e">
        <f>IF('Grid template'!$B$64=FALSE,NA(),IF(OR(ISNUMBER(AC272)=FALSE,ISNUMBER(AD272)=FALSE),NA(),$AW$2*AC272))</f>
        <v>#N/A</v>
      </c>
      <c r="AK272" s="24" t="e">
        <f>IF('Grid template'!$B$64=FALSE,NA(),IF(OR(ISNUMBER(AF272)=FALSE,ISNUMBER(AG272)=FALSE),NA(),$AW$3*AF272+AG272+1+'Grid template'!$B$17))</f>
        <v>#N/A</v>
      </c>
      <c r="AL272" s="24" t="e">
        <f>IF('Grid template'!$B$64=FALSE,NA(),IF(OR(ISNUMBER(AF272)=FALSE,ISNUMBER(AG272)=FALSE),NA(),$AW$2*AF272))</f>
        <v>#N/A</v>
      </c>
      <c r="AM272" s="24" t="e">
        <f>IF('Grid template'!$B$64=FALSE,NA(),(IF(OR(ISNUMBER(AJ272)=FALSE,ISNUMBER(AI272)=FALSE),NA(),AJ272-$AW$4*AI272)))</f>
        <v>#N/A</v>
      </c>
      <c r="AN272" s="24" t="e">
        <f>IF('Grid template'!$B$64=FALSE,NA(),(IF(OR(ISNUMBER(AK272)=FALSE,ISNUMBER(AL272)=FALSE),NA(),AL272+$AW$4*AK272)))</f>
        <v>#N/A</v>
      </c>
      <c r="AO272" s="24" t="e">
        <f>IF('Grid template'!$B$64=FALSE,NA(),IF(OR(ISNUMBER(AM272)=FALSE,ISNUMBER(AN272)=FALSE),NA(),(AN272-AM272)/(2*$AW$4)))</f>
        <v>#N/A</v>
      </c>
      <c r="AP272" s="24" t="e">
        <f>IF('Grid template'!$B$64=FALSE,NA(),IF(OR(ISNUMBER(AM272)=FALSE,ISNUMBER(AO272)=FALSE),NA(),AO272*$AW$4+AM272))</f>
        <v>#N/A</v>
      </c>
      <c r="AQ272" s="160"/>
      <c r="AR272" s="160"/>
      <c r="AS272" s="162"/>
      <c r="AT272" s="23"/>
    </row>
    <row r="273" spans="2:46" ht="13.95" customHeight="1" x14ac:dyDescent="0.3">
      <c r="B273" s="62"/>
      <c r="C273" s="33"/>
      <c r="D273" s="187"/>
      <c r="E273" s="187"/>
      <c r="F273" s="187"/>
      <c r="G273" s="187"/>
      <c r="H273" s="187"/>
      <c r="I273" s="187"/>
      <c r="J273" s="187"/>
      <c r="K273" s="187"/>
      <c r="L273" s="187"/>
      <c r="M273" s="168"/>
      <c r="N273" s="55"/>
      <c r="O273" s="24" t="str">
        <f t="shared" si="84"/>
        <v/>
      </c>
      <c r="P273" s="24" t="str">
        <f t="shared" si="85"/>
        <v/>
      </c>
      <c r="Q273" s="24" t="str">
        <f t="shared" si="86"/>
        <v/>
      </c>
      <c r="R273" s="24" t="str">
        <f t="shared" si="87"/>
        <v/>
      </c>
      <c r="S273" s="24" t="e">
        <f t="shared" si="88"/>
        <v>#N/A</v>
      </c>
      <c r="T273" s="24" t="str">
        <f t="shared" si="89"/>
        <v/>
      </c>
      <c r="U273" s="24" t="str">
        <f t="shared" si="90"/>
        <v/>
      </c>
      <c r="V273" s="24" t="e">
        <f t="shared" si="91"/>
        <v>#N/A</v>
      </c>
      <c r="W273" s="24" t="e">
        <f t="shared" si="92"/>
        <v>#N/A</v>
      </c>
      <c r="X273" s="24" t="e">
        <f t="shared" si="93"/>
        <v>#N/A</v>
      </c>
      <c r="Y273" s="24" t="str">
        <f t="shared" si="94"/>
        <v/>
      </c>
      <c r="Z273" s="24" t="e">
        <f t="shared" si="95"/>
        <v>#N/A</v>
      </c>
      <c r="AA273" s="24" t="e">
        <f t="shared" si="96"/>
        <v>#VALUE!</v>
      </c>
      <c r="AB273" s="24" t="e">
        <f t="shared" si="97"/>
        <v>#N/A</v>
      </c>
      <c r="AC273" s="24" t="str">
        <f t="shared" si="98"/>
        <v/>
      </c>
      <c r="AD273" s="24" t="str">
        <f t="shared" si="99"/>
        <v/>
      </c>
      <c r="AE273" s="24" t="str">
        <f t="shared" si="100"/>
        <v/>
      </c>
      <c r="AF273" s="24" t="str">
        <f t="shared" si="101"/>
        <v/>
      </c>
      <c r="AG273" s="24" t="str">
        <f t="shared" si="102"/>
        <v/>
      </c>
      <c r="AH273" s="24" t="str">
        <f t="shared" si="103"/>
        <v/>
      </c>
      <c r="AI273" s="24" t="e">
        <f>IF('Grid template'!$B$64=FALSE,NA(),IF(OR(ISNUMBER(AC273)=FALSE,ISNUMBER(AD273)=FALSE),NA(),$AW$3*AC273+AD273))</f>
        <v>#N/A</v>
      </c>
      <c r="AJ273" s="24" t="e">
        <f>IF('Grid template'!$B$64=FALSE,NA(),IF(OR(ISNUMBER(AC273)=FALSE,ISNUMBER(AD273)=FALSE),NA(),$AW$2*AC273))</f>
        <v>#N/A</v>
      </c>
      <c r="AK273" s="24" t="e">
        <f>IF('Grid template'!$B$64=FALSE,NA(),IF(OR(ISNUMBER(AF273)=FALSE,ISNUMBER(AG273)=FALSE),NA(),$AW$3*AF273+AG273+1+'Grid template'!$B$17))</f>
        <v>#N/A</v>
      </c>
      <c r="AL273" s="24" t="e">
        <f>IF('Grid template'!$B$64=FALSE,NA(),IF(OR(ISNUMBER(AF273)=FALSE,ISNUMBER(AG273)=FALSE),NA(),$AW$2*AF273))</f>
        <v>#N/A</v>
      </c>
      <c r="AM273" s="24" t="e">
        <f>IF('Grid template'!$B$64=FALSE,NA(),(IF(OR(ISNUMBER(AJ273)=FALSE,ISNUMBER(AI273)=FALSE),NA(),AJ273-$AW$4*AI273)))</f>
        <v>#N/A</v>
      </c>
      <c r="AN273" s="24" t="e">
        <f>IF('Grid template'!$B$64=FALSE,NA(),(IF(OR(ISNUMBER(AK273)=FALSE,ISNUMBER(AL273)=FALSE),NA(),AL273+$AW$4*AK273)))</f>
        <v>#N/A</v>
      </c>
      <c r="AO273" s="24" t="e">
        <f>IF('Grid template'!$B$64=FALSE,NA(),IF(OR(ISNUMBER(AM273)=FALSE,ISNUMBER(AN273)=FALSE),NA(),(AN273-AM273)/(2*$AW$4)))</f>
        <v>#N/A</v>
      </c>
      <c r="AP273" s="24" t="e">
        <f>IF('Grid template'!$B$64=FALSE,NA(),IF(OR(ISNUMBER(AM273)=FALSE,ISNUMBER(AO273)=FALSE),NA(),AO273*$AW$4+AM273))</f>
        <v>#N/A</v>
      </c>
      <c r="AQ273" s="160"/>
      <c r="AR273" s="160"/>
      <c r="AS273" s="162"/>
      <c r="AT273" s="23"/>
    </row>
    <row r="274" spans="2:46" ht="13.95" customHeight="1" x14ac:dyDescent="0.3">
      <c r="B274" s="62"/>
      <c r="C274" s="33"/>
      <c r="D274" s="187"/>
      <c r="E274" s="187"/>
      <c r="F274" s="187"/>
      <c r="G274" s="187"/>
      <c r="H274" s="187"/>
      <c r="I274" s="187"/>
      <c r="J274" s="187"/>
      <c r="K274" s="187"/>
      <c r="L274" s="187"/>
      <c r="M274" s="168"/>
      <c r="N274" s="55"/>
      <c r="O274" s="24" t="str">
        <f t="shared" si="84"/>
        <v/>
      </c>
      <c r="P274" s="24" t="str">
        <f t="shared" si="85"/>
        <v/>
      </c>
      <c r="Q274" s="24" t="str">
        <f t="shared" si="86"/>
        <v/>
      </c>
      <c r="R274" s="24" t="str">
        <f t="shared" si="87"/>
        <v/>
      </c>
      <c r="S274" s="24" t="e">
        <f t="shared" si="88"/>
        <v>#N/A</v>
      </c>
      <c r="T274" s="24" t="str">
        <f t="shared" si="89"/>
        <v/>
      </c>
      <c r="U274" s="24" t="str">
        <f t="shared" si="90"/>
        <v/>
      </c>
      <c r="V274" s="24" t="e">
        <f t="shared" si="91"/>
        <v>#N/A</v>
      </c>
      <c r="W274" s="24" t="e">
        <f t="shared" si="92"/>
        <v>#N/A</v>
      </c>
      <c r="X274" s="24" t="e">
        <f t="shared" si="93"/>
        <v>#N/A</v>
      </c>
      <c r="Y274" s="24" t="str">
        <f t="shared" si="94"/>
        <v/>
      </c>
      <c r="Z274" s="24" t="e">
        <f t="shared" si="95"/>
        <v>#N/A</v>
      </c>
      <c r="AA274" s="24" t="e">
        <f t="shared" si="96"/>
        <v>#VALUE!</v>
      </c>
      <c r="AB274" s="24" t="e">
        <f t="shared" si="97"/>
        <v>#N/A</v>
      </c>
      <c r="AC274" s="24" t="str">
        <f t="shared" si="98"/>
        <v/>
      </c>
      <c r="AD274" s="24" t="str">
        <f t="shared" si="99"/>
        <v/>
      </c>
      <c r="AE274" s="24" t="str">
        <f t="shared" si="100"/>
        <v/>
      </c>
      <c r="AF274" s="24" t="str">
        <f t="shared" si="101"/>
        <v/>
      </c>
      <c r="AG274" s="24" t="str">
        <f t="shared" si="102"/>
        <v/>
      </c>
      <c r="AH274" s="24" t="str">
        <f t="shared" si="103"/>
        <v/>
      </c>
      <c r="AI274" s="24" t="e">
        <f>IF('Grid template'!$B$64=FALSE,NA(),IF(OR(ISNUMBER(AC274)=FALSE,ISNUMBER(AD274)=FALSE),NA(),$AW$3*AC274+AD274))</f>
        <v>#N/A</v>
      </c>
      <c r="AJ274" s="24" t="e">
        <f>IF('Grid template'!$B$64=FALSE,NA(),IF(OR(ISNUMBER(AC274)=FALSE,ISNUMBER(AD274)=FALSE),NA(),$AW$2*AC274))</f>
        <v>#N/A</v>
      </c>
      <c r="AK274" s="24" t="e">
        <f>IF('Grid template'!$B$64=FALSE,NA(),IF(OR(ISNUMBER(AF274)=FALSE,ISNUMBER(AG274)=FALSE),NA(),$AW$3*AF274+AG274+1+'Grid template'!$B$17))</f>
        <v>#N/A</v>
      </c>
      <c r="AL274" s="24" t="e">
        <f>IF('Grid template'!$B$64=FALSE,NA(),IF(OR(ISNUMBER(AF274)=FALSE,ISNUMBER(AG274)=FALSE),NA(),$AW$2*AF274))</f>
        <v>#N/A</v>
      </c>
      <c r="AM274" s="24" t="e">
        <f>IF('Grid template'!$B$64=FALSE,NA(),(IF(OR(ISNUMBER(AJ274)=FALSE,ISNUMBER(AI274)=FALSE),NA(),AJ274-$AW$4*AI274)))</f>
        <v>#N/A</v>
      </c>
      <c r="AN274" s="24" t="e">
        <f>IF('Grid template'!$B$64=FALSE,NA(),(IF(OR(ISNUMBER(AK274)=FALSE,ISNUMBER(AL274)=FALSE),NA(),AL274+$AW$4*AK274)))</f>
        <v>#N/A</v>
      </c>
      <c r="AO274" s="24" t="e">
        <f>IF('Grid template'!$B$64=FALSE,NA(),IF(OR(ISNUMBER(AM274)=FALSE,ISNUMBER(AN274)=FALSE),NA(),(AN274-AM274)/(2*$AW$4)))</f>
        <v>#N/A</v>
      </c>
      <c r="AP274" s="24" t="e">
        <f>IF('Grid template'!$B$64=FALSE,NA(),IF(OR(ISNUMBER(AM274)=FALSE,ISNUMBER(AO274)=FALSE),NA(),AO274*$AW$4+AM274))</f>
        <v>#N/A</v>
      </c>
      <c r="AQ274" s="160"/>
      <c r="AR274" s="160"/>
      <c r="AS274" s="162"/>
      <c r="AT274" s="23"/>
    </row>
    <row r="275" spans="2:46" ht="13.95" customHeight="1" x14ac:dyDescent="0.3">
      <c r="B275" s="62"/>
      <c r="C275" s="33"/>
      <c r="D275" s="187"/>
      <c r="E275" s="187"/>
      <c r="F275" s="187"/>
      <c r="G275" s="187"/>
      <c r="H275" s="187"/>
      <c r="I275" s="187"/>
      <c r="J275" s="187"/>
      <c r="K275" s="187"/>
      <c r="L275" s="187"/>
      <c r="M275" s="168"/>
      <c r="N275" s="55"/>
      <c r="O275" s="24" t="str">
        <f t="shared" si="84"/>
        <v/>
      </c>
      <c r="P275" s="24" t="str">
        <f t="shared" si="85"/>
        <v/>
      </c>
      <c r="Q275" s="24" t="str">
        <f t="shared" si="86"/>
        <v/>
      </c>
      <c r="R275" s="24" t="str">
        <f t="shared" si="87"/>
        <v/>
      </c>
      <c r="S275" s="24" t="e">
        <f t="shared" si="88"/>
        <v>#N/A</v>
      </c>
      <c r="T275" s="24" t="str">
        <f t="shared" si="89"/>
        <v/>
      </c>
      <c r="U275" s="24" t="str">
        <f t="shared" si="90"/>
        <v/>
      </c>
      <c r="V275" s="24" t="e">
        <f t="shared" si="91"/>
        <v>#N/A</v>
      </c>
      <c r="W275" s="24" t="e">
        <f t="shared" si="92"/>
        <v>#N/A</v>
      </c>
      <c r="X275" s="24" t="e">
        <f t="shared" si="93"/>
        <v>#N/A</v>
      </c>
      <c r="Y275" s="24" t="str">
        <f t="shared" si="94"/>
        <v/>
      </c>
      <c r="Z275" s="24" t="e">
        <f t="shared" si="95"/>
        <v>#N/A</v>
      </c>
      <c r="AA275" s="24" t="e">
        <f t="shared" si="96"/>
        <v>#VALUE!</v>
      </c>
      <c r="AB275" s="24" t="e">
        <f t="shared" si="97"/>
        <v>#N/A</v>
      </c>
      <c r="AC275" s="24" t="str">
        <f t="shared" si="98"/>
        <v/>
      </c>
      <c r="AD275" s="24" t="str">
        <f t="shared" si="99"/>
        <v/>
      </c>
      <c r="AE275" s="24" t="str">
        <f t="shared" si="100"/>
        <v/>
      </c>
      <c r="AF275" s="24" t="str">
        <f t="shared" si="101"/>
        <v/>
      </c>
      <c r="AG275" s="24" t="str">
        <f t="shared" si="102"/>
        <v/>
      </c>
      <c r="AH275" s="24" t="str">
        <f t="shared" si="103"/>
        <v/>
      </c>
      <c r="AI275" s="24" t="e">
        <f>IF('Grid template'!$B$64=FALSE,NA(),IF(OR(ISNUMBER(AC275)=FALSE,ISNUMBER(AD275)=FALSE),NA(),$AW$3*AC275+AD275))</f>
        <v>#N/A</v>
      </c>
      <c r="AJ275" s="24" t="e">
        <f>IF('Grid template'!$B$64=FALSE,NA(),IF(OR(ISNUMBER(AC275)=FALSE,ISNUMBER(AD275)=FALSE),NA(),$AW$2*AC275))</f>
        <v>#N/A</v>
      </c>
      <c r="AK275" s="24" t="e">
        <f>IF('Grid template'!$B$64=FALSE,NA(),IF(OR(ISNUMBER(AF275)=FALSE,ISNUMBER(AG275)=FALSE),NA(),$AW$3*AF275+AG275+1+'Grid template'!$B$17))</f>
        <v>#N/A</v>
      </c>
      <c r="AL275" s="24" t="e">
        <f>IF('Grid template'!$B$64=FALSE,NA(),IF(OR(ISNUMBER(AF275)=FALSE,ISNUMBER(AG275)=FALSE),NA(),$AW$2*AF275))</f>
        <v>#N/A</v>
      </c>
      <c r="AM275" s="24" t="e">
        <f>IF('Grid template'!$B$64=FALSE,NA(),(IF(OR(ISNUMBER(AJ275)=FALSE,ISNUMBER(AI275)=FALSE),NA(),AJ275-$AW$4*AI275)))</f>
        <v>#N/A</v>
      </c>
      <c r="AN275" s="24" t="e">
        <f>IF('Grid template'!$B$64=FALSE,NA(),(IF(OR(ISNUMBER(AK275)=FALSE,ISNUMBER(AL275)=FALSE),NA(),AL275+$AW$4*AK275)))</f>
        <v>#N/A</v>
      </c>
      <c r="AO275" s="24" t="e">
        <f>IF('Grid template'!$B$64=FALSE,NA(),IF(OR(ISNUMBER(AM275)=FALSE,ISNUMBER(AN275)=FALSE),NA(),(AN275-AM275)/(2*$AW$4)))</f>
        <v>#N/A</v>
      </c>
      <c r="AP275" s="24" t="e">
        <f>IF('Grid template'!$B$64=FALSE,NA(),IF(OR(ISNUMBER(AM275)=FALSE,ISNUMBER(AO275)=FALSE),NA(),AO275*$AW$4+AM275))</f>
        <v>#N/A</v>
      </c>
      <c r="AQ275" s="160"/>
      <c r="AR275" s="160"/>
      <c r="AS275" s="162"/>
      <c r="AT275" s="23"/>
    </row>
    <row r="276" spans="2:46" ht="13.95" customHeight="1" x14ac:dyDescent="0.3">
      <c r="B276" s="62"/>
      <c r="C276" s="33"/>
      <c r="D276" s="187"/>
      <c r="E276" s="187"/>
      <c r="F276" s="187"/>
      <c r="G276" s="187"/>
      <c r="H276" s="187"/>
      <c r="I276" s="187"/>
      <c r="J276" s="187"/>
      <c r="K276" s="187"/>
      <c r="L276" s="187"/>
      <c r="M276" s="168"/>
      <c r="N276" s="55"/>
      <c r="O276" s="24" t="str">
        <f t="shared" si="84"/>
        <v/>
      </c>
      <c r="P276" s="24" t="str">
        <f t="shared" si="85"/>
        <v/>
      </c>
      <c r="Q276" s="24" t="str">
        <f t="shared" si="86"/>
        <v/>
      </c>
      <c r="R276" s="24" t="str">
        <f t="shared" si="87"/>
        <v/>
      </c>
      <c r="S276" s="24" t="e">
        <f t="shared" si="88"/>
        <v>#N/A</v>
      </c>
      <c r="T276" s="24" t="str">
        <f t="shared" si="89"/>
        <v/>
      </c>
      <c r="U276" s="24" t="str">
        <f t="shared" si="90"/>
        <v/>
      </c>
      <c r="V276" s="24" t="e">
        <f t="shared" si="91"/>
        <v>#N/A</v>
      </c>
      <c r="W276" s="24" t="e">
        <f t="shared" si="92"/>
        <v>#N/A</v>
      </c>
      <c r="X276" s="24" t="e">
        <f t="shared" si="93"/>
        <v>#N/A</v>
      </c>
      <c r="Y276" s="24" t="str">
        <f t="shared" si="94"/>
        <v/>
      </c>
      <c r="Z276" s="24" t="e">
        <f t="shared" si="95"/>
        <v>#N/A</v>
      </c>
      <c r="AA276" s="24" t="e">
        <f t="shared" si="96"/>
        <v>#VALUE!</v>
      </c>
      <c r="AB276" s="24" t="e">
        <f t="shared" si="97"/>
        <v>#N/A</v>
      </c>
      <c r="AC276" s="24" t="str">
        <f t="shared" si="98"/>
        <v/>
      </c>
      <c r="AD276" s="24" t="str">
        <f t="shared" si="99"/>
        <v/>
      </c>
      <c r="AE276" s="24" t="str">
        <f t="shared" si="100"/>
        <v/>
      </c>
      <c r="AF276" s="24" t="str">
        <f t="shared" si="101"/>
        <v/>
      </c>
      <c r="AG276" s="24" t="str">
        <f t="shared" si="102"/>
        <v/>
      </c>
      <c r="AH276" s="24" t="str">
        <f t="shared" si="103"/>
        <v/>
      </c>
      <c r="AI276" s="24" t="e">
        <f>IF('Grid template'!$B$64=FALSE,NA(),IF(OR(ISNUMBER(AC276)=FALSE,ISNUMBER(AD276)=FALSE),NA(),$AW$3*AC276+AD276))</f>
        <v>#N/A</v>
      </c>
      <c r="AJ276" s="24" t="e">
        <f>IF('Grid template'!$B$64=FALSE,NA(),IF(OR(ISNUMBER(AC276)=FALSE,ISNUMBER(AD276)=FALSE),NA(),$AW$2*AC276))</f>
        <v>#N/A</v>
      </c>
      <c r="AK276" s="24" t="e">
        <f>IF('Grid template'!$B$64=FALSE,NA(),IF(OR(ISNUMBER(AF276)=FALSE,ISNUMBER(AG276)=FALSE),NA(),$AW$3*AF276+AG276+1+'Grid template'!$B$17))</f>
        <v>#N/A</v>
      </c>
      <c r="AL276" s="24" t="e">
        <f>IF('Grid template'!$B$64=FALSE,NA(),IF(OR(ISNUMBER(AF276)=FALSE,ISNUMBER(AG276)=FALSE),NA(),$AW$2*AF276))</f>
        <v>#N/A</v>
      </c>
      <c r="AM276" s="24" t="e">
        <f>IF('Grid template'!$B$64=FALSE,NA(),(IF(OR(ISNUMBER(AJ276)=FALSE,ISNUMBER(AI276)=FALSE),NA(),AJ276-$AW$4*AI276)))</f>
        <v>#N/A</v>
      </c>
      <c r="AN276" s="24" t="e">
        <f>IF('Grid template'!$B$64=FALSE,NA(),(IF(OR(ISNUMBER(AK276)=FALSE,ISNUMBER(AL276)=FALSE),NA(),AL276+$AW$4*AK276)))</f>
        <v>#N/A</v>
      </c>
      <c r="AO276" s="24" t="e">
        <f>IF('Grid template'!$B$64=FALSE,NA(),IF(OR(ISNUMBER(AM276)=FALSE,ISNUMBER(AN276)=FALSE),NA(),(AN276-AM276)/(2*$AW$4)))</f>
        <v>#N/A</v>
      </c>
      <c r="AP276" s="24" t="e">
        <f>IF('Grid template'!$B$64=FALSE,NA(),IF(OR(ISNUMBER(AM276)=FALSE,ISNUMBER(AO276)=FALSE),NA(),AO276*$AW$4+AM276))</f>
        <v>#N/A</v>
      </c>
      <c r="AQ276" s="160"/>
      <c r="AR276" s="160"/>
      <c r="AS276" s="162"/>
      <c r="AT276" s="23"/>
    </row>
    <row r="277" spans="2:46" ht="13.95" customHeight="1" x14ac:dyDescent="0.3">
      <c r="B277" s="62"/>
      <c r="C277" s="33"/>
      <c r="D277" s="187"/>
      <c r="E277" s="187"/>
      <c r="F277" s="187"/>
      <c r="G277" s="187"/>
      <c r="H277" s="187"/>
      <c r="I277" s="187"/>
      <c r="J277" s="187"/>
      <c r="K277" s="187"/>
      <c r="L277" s="187"/>
      <c r="M277" s="168"/>
      <c r="N277" s="55"/>
      <c r="O277" s="24" t="str">
        <f t="shared" si="84"/>
        <v/>
      </c>
      <c r="P277" s="24" t="str">
        <f t="shared" si="85"/>
        <v/>
      </c>
      <c r="Q277" s="24" t="str">
        <f t="shared" si="86"/>
        <v/>
      </c>
      <c r="R277" s="24" t="str">
        <f t="shared" si="87"/>
        <v/>
      </c>
      <c r="S277" s="24" t="e">
        <f t="shared" si="88"/>
        <v>#N/A</v>
      </c>
      <c r="T277" s="24" t="str">
        <f t="shared" si="89"/>
        <v/>
      </c>
      <c r="U277" s="24" t="str">
        <f t="shared" si="90"/>
        <v/>
      </c>
      <c r="V277" s="24" t="e">
        <f t="shared" si="91"/>
        <v>#N/A</v>
      </c>
      <c r="W277" s="24" t="e">
        <f t="shared" si="92"/>
        <v>#N/A</v>
      </c>
      <c r="X277" s="24" t="e">
        <f t="shared" si="93"/>
        <v>#N/A</v>
      </c>
      <c r="Y277" s="24" t="str">
        <f t="shared" si="94"/>
        <v/>
      </c>
      <c r="Z277" s="24" t="e">
        <f t="shared" si="95"/>
        <v>#N/A</v>
      </c>
      <c r="AA277" s="24" t="e">
        <f t="shared" si="96"/>
        <v>#VALUE!</v>
      </c>
      <c r="AB277" s="24" t="e">
        <f t="shared" si="97"/>
        <v>#N/A</v>
      </c>
      <c r="AC277" s="24" t="str">
        <f t="shared" si="98"/>
        <v/>
      </c>
      <c r="AD277" s="24" t="str">
        <f t="shared" si="99"/>
        <v/>
      </c>
      <c r="AE277" s="24" t="str">
        <f t="shared" si="100"/>
        <v/>
      </c>
      <c r="AF277" s="24" t="str">
        <f t="shared" si="101"/>
        <v/>
      </c>
      <c r="AG277" s="24" t="str">
        <f t="shared" si="102"/>
        <v/>
      </c>
      <c r="AH277" s="24" t="str">
        <f t="shared" si="103"/>
        <v/>
      </c>
      <c r="AI277" s="24" t="e">
        <f>IF('Grid template'!$B$64=FALSE,NA(),IF(OR(ISNUMBER(AC277)=FALSE,ISNUMBER(AD277)=FALSE),NA(),$AW$3*AC277+AD277))</f>
        <v>#N/A</v>
      </c>
      <c r="AJ277" s="24" t="e">
        <f>IF('Grid template'!$B$64=FALSE,NA(),IF(OR(ISNUMBER(AC277)=FALSE,ISNUMBER(AD277)=FALSE),NA(),$AW$2*AC277))</f>
        <v>#N/A</v>
      </c>
      <c r="AK277" s="24" t="e">
        <f>IF('Grid template'!$B$64=FALSE,NA(),IF(OR(ISNUMBER(AF277)=FALSE,ISNUMBER(AG277)=FALSE),NA(),$AW$3*AF277+AG277+1+'Grid template'!$B$17))</f>
        <v>#N/A</v>
      </c>
      <c r="AL277" s="24" t="e">
        <f>IF('Grid template'!$B$64=FALSE,NA(),IF(OR(ISNUMBER(AF277)=FALSE,ISNUMBER(AG277)=FALSE),NA(),$AW$2*AF277))</f>
        <v>#N/A</v>
      </c>
      <c r="AM277" s="24" t="e">
        <f>IF('Grid template'!$B$64=FALSE,NA(),(IF(OR(ISNUMBER(AJ277)=FALSE,ISNUMBER(AI277)=FALSE),NA(),AJ277-$AW$4*AI277)))</f>
        <v>#N/A</v>
      </c>
      <c r="AN277" s="24" t="e">
        <f>IF('Grid template'!$B$64=FALSE,NA(),(IF(OR(ISNUMBER(AK277)=FALSE,ISNUMBER(AL277)=FALSE),NA(),AL277+$AW$4*AK277)))</f>
        <v>#N/A</v>
      </c>
      <c r="AO277" s="24" t="e">
        <f>IF('Grid template'!$B$64=FALSE,NA(),IF(OR(ISNUMBER(AM277)=FALSE,ISNUMBER(AN277)=FALSE),NA(),(AN277-AM277)/(2*$AW$4)))</f>
        <v>#N/A</v>
      </c>
      <c r="AP277" s="24" t="e">
        <f>IF('Grid template'!$B$64=FALSE,NA(),IF(OR(ISNUMBER(AM277)=FALSE,ISNUMBER(AO277)=FALSE),NA(),AO277*$AW$4+AM277))</f>
        <v>#N/A</v>
      </c>
      <c r="AQ277" s="160"/>
      <c r="AR277" s="160"/>
      <c r="AS277" s="162"/>
      <c r="AT277" s="23"/>
    </row>
    <row r="278" spans="2:46" ht="13.95" customHeight="1" x14ac:dyDescent="0.3">
      <c r="B278" s="62"/>
      <c r="C278" s="33"/>
      <c r="D278" s="187"/>
      <c r="E278" s="187"/>
      <c r="F278" s="187"/>
      <c r="G278" s="187"/>
      <c r="H278" s="187"/>
      <c r="I278" s="187"/>
      <c r="J278" s="187"/>
      <c r="K278" s="187"/>
      <c r="L278" s="187"/>
      <c r="M278" s="168"/>
      <c r="N278" s="55"/>
      <c r="O278" s="24" t="str">
        <f t="shared" si="84"/>
        <v/>
      </c>
      <c r="P278" s="24" t="str">
        <f t="shared" si="85"/>
        <v/>
      </c>
      <c r="Q278" s="24" t="str">
        <f t="shared" si="86"/>
        <v/>
      </c>
      <c r="R278" s="24" t="str">
        <f t="shared" si="87"/>
        <v/>
      </c>
      <c r="S278" s="24" t="e">
        <f t="shared" si="88"/>
        <v>#N/A</v>
      </c>
      <c r="T278" s="24" t="str">
        <f t="shared" si="89"/>
        <v/>
      </c>
      <c r="U278" s="24" t="str">
        <f t="shared" si="90"/>
        <v/>
      </c>
      <c r="V278" s="24" t="e">
        <f t="shared" si="91"/>
        <v>#N/A</v>
      </c>
      <c r="W278" s="24" t="e">
        <f t="shared" si="92"/>
        <v>#N/A</v>
      </c>
      <c r="X278" s="24" t="e">
        <f t="shared" si="93"/>
        <v>#N/A</v>
      </c>
      <c r="Y278" s="24" t="str">
        <f t="shared" si="94"/>
        <v/>
      </c>
      <c r="Z278" s="24" t="e">
        <f t="shared" si="95"/>
        <v>#N/A</v>
      </c>
      <c r="AA278" s="24" t="e">
        <f t="shared" si="96"/>
        <v>#VALUE!</v>
      </c>
      <c r="AB278" s="24" t="e">
        <f t="shared" si="97"/>
        <v>#N/A</v>
      </c>
      <c r="AC278" s="24" t="str">
        <f t="shared" si="98"/>
        <v/>
      </c>
      <c r="AD278" s="24" t="str">
        <f t="shared" si="99"/>
        <v/>
      </c>
      <c r="AE278" s="24" t="str">
        <f t="shared" si="100"/>
        <v/>
      </c>
      <c r="AF278" s="24" t="str">
        <f t="shared" si="101"/>
        <v/>
      </c>
      <c r="AG278" s="24" t="str">
        <f t="shared" si="102"/>
        <v/>
      </c>
      <c r="AH278" s="24" t="str">
        <f t="shared" si="103"/>
        <v/>
      </c>
      <c r="AI278" s="24" t="e">
        <f>IF('Grid template'!$B$64=FALSE,NA(),IF(OR(ISNUMBER(AC278)=FALSE,ISNUMBER(AD278)=FALSE),NA(),$AW$3*AC278+AD278))</f>
        <v>#N/A</v>
      </c>
      <c r="AJ278" s="24" t="e">
        <f>IF('Grid template'!$B$64=FALSE,NA(),IF(OR(ISNUMBER(AC278)=FALSE,ISNUMBER(AD278)=FALSE),NA(),$AW$2*AC278))</f>
        <v>#N/A</v>
      </c>
      <c r="AK278" s="24" t="e">
        <f>IF('Grid template'!$B$64=FALSE,NA(),IF(OR(ISNUMBER(AF278)=FALSE,ISNUMBER(AG278)=FALSE),NA(),$AW$3*AF278+AG278+1+'Grid template'!$B$17))</f>
        <v>#N/A</v>
      </c>
      <c r="AL278" s="24" t="e">
        <f>IF('Grid template'!$B$64=FALSE,NA(),IF(OR(ISNUMBER(AF278)=FALSE,ISNUMBER(AG278)=FALSE),NA(),$AW$2*AF278))</f>
        <v>#N/A</v>
      </c>
      <c r="AM278" s="24" t="e">
        <f>IF('Grid template'!$B$64=FALSE,NA(),(IF(OR(ISNUMBER(AJ278)=FALSE,ISNUMBER(AI278)=FALSE),NA(),AJ278-$AW$4*AI278)))</f>
        <v>#N/A</v>
      </c>
      <c r="AN278" s="24" t="e">
        <f>IF('Grid template'!$B$64=FALSE,NA(),(IF(OR(ISNUMBER(AK278)=FALSE,ISNUMBER(AL278)=FALSE),NA(),AL278+$AW$4*AK278)))</f>
        <v>#N/A</v>
      </c>
      <c r="AO278" s="24" t="e">
        <f>IF('Grid template'!$B$64=FALSE,NA(),IF(OR(ISNUMBER(AM278)=FALSE,ISNUMBER(AN278)=FALSE),NA(),(AN278-AM278)/(2*$AW$4)))</f>
        <v>#N/A</v>
      </c>
      <c r="AP278" s="24" t="e">
        <f>IF('Grid template'!$B$64=FALSE,NA(),IF(OR(ISNUMBER(AM278)=FALSE,ISNUMBER(AO278)=FALSE),NA(),AO278*$AW$4+AM278))</f>
        <v>#N/A</v>
      </c>
      <c r="AQ278" s="160"/>
      <c r="AR278" s="160"/>
      <c r="AS278" s="162"/>
      <c r="AT278" s="23"/>
    </row>
    <row r="279" spans="2:46" ht="13.95" customHeight="1" x14ac:dyDescent="0.3">
      <c r="B279" s="62"/>
      <c r="C279" s="33"/>
      <c r="D279" s="187"/>
      <c r="E279" s="187"/>
      <c r="F279" s="187"/>
      <c r="G279" s="187"/>
      <c r="H279" s="187"/>
      <c r="I279" s="187"/>
      <c r="J279" s="187"/>
      <c r="K279" s="187"/>
      <c r="L279" s="187"/>
      <c r="M279" s="168"/>
      <c r="N279" s="55"/>
      <c r="O279" s="24" t="str">
        <f t="shared" si="84"/>
        <v/>
      </c>
      <c r="P279" s="24" t="str">
        <f t="shared" si="85"/>
        <v/>
      </c>
      <c r="Q279" s="24" t="str">
        <f t="shared" si="86"/>
        <v/>
      </c>
      <c r="R279" s="24" t="str">
        <f t="shared" si="87"/>
        <v/>
      </c>
      <c r="S279" s="24" t="e">
        <f t="shared" si="88"/>
        <v>#N/A</v>
      </c>
      <c r="T279" s="24" t="str">
        <f t="shared" si="89"/>
        <v/>
      </c>
      <c r="U279" s="24" t="str">
        <f t="shared" si="90"/>
        <v/>
      </c>
      <c r="V279" s="24" t="e">
        <f t="shared" si="91"/>
        <v>#N/A</v>
      </c>
      <c r="W279" s="24" t="e">
        <f t="shared" si="92"/>
        <v>#N/A</v>
      </c>
      <c r="X279" s="24" t="e">
        <f t="shared" si="93"/>
        <v>#N/A</v>
      </c>
      <c r="Y279" s="24" t="str">
        <f t="shared" si="94"/>
        <v/>
      </c>
      <c r="Z279" s="24" t="e">
        <f t="shared" si="95"/>
        <v>#N/A</v>
      </c>
      <c r="AA279" s="24" t="e">
        <f t="shared" si="96"/>
        <v>#VALUE!</v>
      </c>
      <c r="AB279" s="24" t="e">
        <f t="shared" si="97"/>
        <v>#N/A</v>
      </c>
      <c r="AC279" s="24" t="str">
        <f t="shared" si="98"/>
        <v/>
      </c>
      <c r="AD279" s="24" t="str">
        <f t="shared" si="99"/>
        <v/>
      </c>
      <c r="AE279" s="24" t="str">
        <f t="shared" si="100"/>
        <v/>
      </c>
      <c r="AF279" s="24" t="str">
        <f t="shared" si="101"/>
        <v/>
      </c>
      <c r="AG279" s="24" t="str">
        <f t="shared" si="102"/>
        <v/>
      </c>
      <c r="AH279" s="24" t="str">
        <f t="shared" si="103"/>
        <v/>
      </c>
      <c r="AI279" s="24" t="e">
        <f>IF('Grid template'!$B$64=FALSE,NA(),IF(OR(ISNUMBER(AC279)=FALSE,ISNUMBER(AD279)=FALSE),NA(),$AW$3*AC279+AD279))</f>
        <v>#N/A</v>
      </c>
      <c r="AJ279" s="24" t="e">
        <f>IF('Grid template'!$B$64=FALSE,NA(),IF(OR(ISNUMBER(AC279)=FALSE,ISNUMBER(AD279)=FALSE),NA(),$AW$2*AC279))</f>
        <v>#N/A</v>
      </c>
      <c r="AK279" s="24" t="e">
        <f>IF('Grid template'!$B$64=FALSE,NA(),IF(OR(ISNUMBER(AF279)=FALSE,ISNUMBER(AG279)=FALSE),NA(),$AW$3*AF279+AG279+1+'Grid template'!$B$17))</f>
        <v>#N/A</v>
      </c>
      <c r="AL279" s="24" t="e">
        <f>IF('Grid template'!$B$64=FALSE,NA(),IF(OR(ISNUMBER(AF279)=FALSE,ISNUMBER(AG279)=FALSE),NA(),$AW$2*AF279))</f>
        <v>#N/A</v>
      </c>
      <c r="AM279" s="24" t="e">
        <f>IF('Grid template'!$B$64=FALSE,NA(),(IF(OR(ISNUMBER(AJ279)=FALSE,ISNUMBER(AI279)=FALSE),NA(),AJ279-$AW$4*AI279)))</f>
        <v>#N/A</v>
      </c>
      <c r="AN279" s="24" t="e">
        <f>IF('Grid template'!$B$64=FALSE,NA(),(IF(OR(ISNUMBER(AK279)=FALSE,ISNUMBER(AL279)=FALSE),NA(),AL279+$AW$4*AK279)))</f>
        <v>#N/A</v>
      </c>
      <c r="AO279" s="24" t="e">
        <f>IF('Grid template'!$B$64=FALSE,NA(),IF(OR(ISNUMBER(AM279)=FALSE,ISNUMBER(AN279)=FALSE),NA(),(AN279-AM279)/(2*$AW$4)))</f>
        <v>#N/A</v>
      </c>
      <c r="AP279" s="24" t="e">
        <f>IF('Grid template'!$B$64=FALSE,NA(),IF(OR(ISNUMBER(AM279)=FALSE,ISNUMBER(AO279)=FALSE),NA(),AO279*$AW$4+AM279))</f>
        <v>#N/A</v>
      </c>
      <c r="AQ279" s="160"/>
      <c r="AR279" s="160"/>
      <c r="AS279" s="162"/>
      <c r="AT279" s="23"/>
    </row>
    <row r="280" spans="2:46" ht="13.95" customHeight="1" x14ac:dyDescent="0.3">
      <c r="B280" s="62"/>
      <c r="C280" s="33"/>
      <c r="D280" s="187"/>
      <c r="E280" s="187"/>
      <c r="F280" s="187"/>
      <c r="G280" s="187"/>
      <c r="H280" s="187"/>
      <c r="I280" s="187"/>
      <c r="J280" s="187"/>
      <c r="K280" s="187"/>
      <c r="L280" s="187"/>
      <c r="M280" s="168"/>
      <c r="N280" s="55"/>
      <c r="O280" s="24" t="str">
        <f t="shared" si="84"/>
        <v/>
      </c>
      <c r="P280" s="24" t="str">
        <f t="shared" si="85"/>
        <v/>
      </c>
      <c r="Q280" s="24" t="str">
        <f t="shared" si="86"/>
        <v/>
      </c>
      <c r="R280" s="24" t="str">
        <f t="shared" si="87"/>
        <v/>
      </c>
      <c r="S280" s="24" t="e">
        <f t="shared" si="88"/>
        <v>#N/A</v>
      </c>
      <c r="T280" s="24" t="str">
        <f t="shared" si="89"/>
        <v/>
      </c>
      <c r="U280" s="24" t="str">
        <f t="shared" si="90"/>
        <v/>
      </c>
      <c r="V280" s="24" t="e">
        <f t="shared" si="91"/>
        <v>#N/A</v>
      </c>
      <c r="W280" s="24" t="e">
        <f t="shared" si="92"/>
        <v>#N/A</v>
      </c>
      <c r="X280" s="24" t="e">
        <f t="shared" si="93"/>
        <v>#N/A</v>
      </c>
      <c r="Y280" s="24" t="str">
        <f t="shared" si="94"/>
        <v/>
      </c>
      <c r="Z280" s="24" t="e">
        <f t="shared" si="95"/>
        <v>#N/A</v>
      </c>
      <c r="AA280" s="24" t="e">
        <f t="shared" si="96"/>
        <v>#VALUE!</v>
      </c>
      <c r="AB280" s="24" t="e">
        <f t="shared" si="97"/>
        <v>#N/A</v>
      </c>
      <c r="AC280" s="24" t="str">
        <f t="shared" si="98"/>
        <v/>
      </c>
      <c r="AD280" s="24" t="str">
        <f t="shared" si="99"/>
        <v/>
      </c>
      <c r="AE280" s="24" t="str">
        <f t="shared" si="100"/>
        <v/>
      </c>
      <c r="AF280" s="24" t="str">
        <f t="shared" si="101"/>
        <v/>
      </c>
      <c r="AG280" s="24" t="str">
        <f t="shared" si="102"/>
        <v/>
      </c>
      <c r="AH280" s="24" t="str">
        <f t="shared" si="103"/>
        <v/>
      </c>
      <c r="AI280" s="24" t="e">
        <f>IF('Grid template'!$B$64=FALSE,NA(),IF(OR(ISNUMBER(AC280)=FALSE,ISNUMBER(AD280)=FALSE),NA(),$AW$3*AC280+AD280))</f>
        <v>#N/A</v>
      </c>
      <c r="AJ280" s="24" t="e">
        <f>IF('Grid template'!$B$64=FALSE,NA(),IF(OR(ISNUMBER(AC280)=FALSE,ISNUMBER(AD280)=FALSE),NA(),$AW$2*AC280))</f>
        <v>#N/A</v>
      </c>
      <c r="AK280" s="24" t="e">
        <f>IF('Grid template'!$B$64=FALSE,NA(),IF(OR(ISNUMBER(AF280)=FALSE,ISNUMBER(AG280)=FALSE),NA(),$AW$3*AF280+AG280+1+'Grid template'!$B$17))</f>
        <v>#N/A</v>
      </c>
      <c r="AL280" s="24" t="e">
        <f>IF('Grid template'!$B$64=FALSE,NA(),IF(OR(ISNUMBER(AF280)=FALSE,ISNUMBER(AG280)=FALSE),NA(),$AW$2*AF280))</f>
        <v>#N/A</v>
      </c>
      <c r="AM280" s="24" t="e">
        <f>IF('Grid template'!$B$64=FALSE,NA(),(IF(OR(ISNUMBER(AJ280)=FALSE,ISNUMBER(AI280)=FALSE),NA(),AJ280-$AW$4*AI280)))</f>
        <v>#N/A</v>
      </c>
      <c r="AN280" s="24" t="e">
        <f>IF('Grid template'!$B$64=FALSE,NA(),(IF(OR(ISNUMBER(AK280)=FALSE,ISNUMBER(AL280)=FALSE),NA(),AL280+$AW$4*AK280)))</f>
        <v>#N/A</v>
      </c>
      <c r="AO280" s="24" t="e">
        <f>IF('Grid template'!$B$64=FALSE,NA(),IF(OR(ISNUMBER(AM280)=FALSE,ISNUMBER(AN280)=FALSE),NA(),(AN280-AM280)/(2*$AW$4)))</f>
        <v>#N/A</v>
      </c>
      <c r="AP280" s="24" t="e">
        <f>IF('Grid template'!$B$64=FALSE,NA(),IF(OR(ISNUMBER(AM280)=FALSE,ISNUMBER(AO280)=FALSE),NA(),AO280*$AW$4+AM280))</f>
        <v>#N/A</v>
      </c>
      <c r="AQ280" s="160"/>
      <c r="AR280" s="160"/>
      <c r="AS280" s="162"/>
      <c r="AT280" s="23"/>
    </row>
    <row r="281" spans="2:46" ht="13.95" customHeight="1" x14ac:dyDescent="0.3">
      <c r="B281" s="62"/>
      <c r="C281" s="33"/>
      <c r="D281" s="187"/>
      <c r="E281" s="187"/>
      <c r="F281" s="187"/>
      <c r="G281" s="187"/>
      <c r="H281" s="187"/>
      <c r="I281" s="187"/>
      <c r="J281" s="187"/>
      <c r="K281" s="187"/>
      <c r="L281" s="187"/>
      <c r="M281" s="168"/>
      <c r="N281" s="55"/>
      <c r="O281" s="24" t="str">
        <f t="shared" si="84"/>
        <v/>
      </c>
      <c r="P281" s="24" t="str">
        <f t="shared" si="85"/>
        <v/>
      </c>
      <c r="Q281" s="24" t="str">
        <f t="shared" si="86"/>
        <v/>
      </c>
      <c r="R281" s="24" t="str">
        <f t="shared" si="87"/>
        <v/>
      </c>
      <c r="S281" s="24" t="e">
        <f t="shared" si="88"/>
        <v>#N/A</v>
      </c>
      <c r="T281" s="24" t="str">
        <f t="shared" si="89"/>
        <v/>
      </c>
      <c r="U281" s="24" t="str">
        <f t="shared" si="90"/>
        <v/>
      </c>
      <c r="V281" s="24" t="e">
        <f t="shared" si="91"/>
        <v>#N/A</v>
      </c>
      <c r="W281" s="24" t="e">
        <f t="shared" si="92"/>
        <v>#N/A</v>
      </c>
      <c r="X281" s="24" t="e">
        <f t="shared" si="93"/>
        <v>#N/A</v>
      </c>
      <c r="Y281" s="24" t="str">
        <f t="shared" si="94"/>
        <v/>
      </c>
      <c r="Z281" s="24" t="e">
        <f t="shared" si="95"/>
        <v>#N/A</v>
      </c>
      <c r="AA281" s="24" t="e">
        <f t="shared" si="96"/>
        <v>#VALUE!</v>
      </c>
      <c r="AB281" s="24" t="e">
        <f t="shared" si="97"/>
        <v>#N/A</v>
      </c>
      <c r="AC281" s="24" t="str">
        <f t="shared" si="98"/>
        <v/>
      </c>
      <c r="AD281" s="24" t="str">
        <f t="shared" si="99"/>
        <v/>
      </c>
      <c r="AE281" s="24" t="str">
        <f t="shared" si="100"/>
        <v/>
      </c>
      <c r="AF281" s="24" t="str">
        <f t="shared" si="101"/>
        <v/>
      </c>
      <c r="AG281" s="24" t="str">
        <f t="shared" si="102"/>
        <v/>
      </c>
      <c r="AH281" s="24" t="str">
        <f t="shared" si="103"/>
        <v/>
      </c>
      <c r="AI281" s="24" t="e">
        <f>IF('Grid template'!$B$64=FALSE,NA(),IF(OR(ISNUMBER(AC281)=FALSE,ISNUMBER(AD281)=FALSE),NA(),$AW$3*AC281+AD281))</f>
        <v>#N/A</v>
      </c>
      <c r="AJ281" s="24" t="e">
        <f>IF('Grid template'!$B$64=FALSE,NA(),IF(OR(ISNUMBER(AC281)=FALSE,ISNUMBER(AD281)=FALSE),NA(),$AW$2*AC281))</f>
        <v>#N/A</v>
      </c>
      <c r="AK281" s="24" t="e">
        <f>IF('Grid template'!$B$64=FALSE,NA(),IF(OR(ISNUMBER(AF281)=FALSE,ISNUMBER(AG281)=FALSE),NA(),$AW$3*AF281+AG281+1+'Grid template'!$B$17))</f>
        <v>#N/A</v>
      </c>
      <c r="AL281" s="24" t="e">
        <f>IF('Grid template'!$B$64=FALSE,NA(),IF(OR(ISNUMBER(AF281)=FALSE,ISNUMBER(AG281)=FALSE),NA(),$AW$2*AF281))</f>
        <v>#N/A</v>
      </c>
      <c r="AM281" s="24" t="e">
        <f>IF('Grid template'!$B$64=FALSE,NA(),(IF(OR(ISNUMBER(AJ281)=FALSE,ISNUMBER(AI281)=FALSE),NA(),AJ281-$AW$4*AI281)))</f>
        <v>#N/A</v>
      </c>
      <c r="AN281" s="24" t="e">
        <f>IF('Grid template'!$B$64=FALSE,NA(),(IF(OR(ISNUMBER(AK281)=FALSE,ISNUMBER(AL281)=FALSE),NA(),AL281+$AW$4*AK281)))</f>
        <v>#N/A</v>
      </c>
      <c r="AO281" s="24" t="e">
        <f>IF('Grid template'!$B$64=FALSE,NA(),IF(OR(ISNUMBER(AM281)=FALSE,ISNUMBER(AN281)=FALSE),NA(),(AN281-AM281)/(2*$AW$4)))</f>
        <v>#N/A</v>
      </c>
      <c r="AP281" s="24" t="e">
        <f>IF('Grid template'!$B$64=FALSE,NA(),IF(OR(ISNUMBER(AM281)=FALSE,ISNUMBER(AO281)=FALSE),NA(),AO281*$AW$4+AM281))</f>
        <v>#N/A</v>
      </c>
      <c r="AQ281" s="160"/>
      <c r="AR281" s="160"/>
      <c r="AS281" s="162"/>
      <c r="AT281" s="23"/>
    </row>
    <row r="282" spans="2:46" ht="13.95" customHeight="1" x14ac:dyDescent="0.3">
      <c r="B282" s="62"/>
      <c r="C282" s="33"/>
      <c r="D282" s="187"/>
      <c r="E282" s="187"/>
      <c r="F282" s="187"/>
      <c r="G282" s="187"/>
      <c r="H282" s="187"/>
      <c r="I282" s="187"/>
      <c r="J282" s="187"/>
      <c r="K282" s="187"/>
      <c r="L282" s="187"/>
      <c r="M282" s="168"/>
      <c r="N282" s="55"/>
      <c r="O282" s="24" t="str">
        <f t="shared" si="84"/>
        <v/>
      </c>
      <c r="P282" s="24" t="str">
        <f t="shared" si="85"/>
        <v/>
      </c>
      <c r="Q282" s="24" t="str">
        <f t="shared" si="86"/>
        <v/>
      </c>
      <c r="R282" s="24" t="str">
        <f t="shared" si="87"/>
        <v/>
      </c>
      <c r="S282" s="24" t="e">
        <f t="shared" si="88"/>
        <v>#N/A</v>
      </c>
      <c r="T282" s="24" t="str">
        <f t="shared" si="89"/>
        <v/>
      </c>
      <c r="U282" s="24" t="str">
        <f t="shared" si="90"/>
        <v/>
      </c>
      <c r="V282" s="24" t="e">
        <f t="shared" si="91"/>
        <v>#N/A</v>
      </c>
      <c r="W282" s="24" t="e">
        <f t="shared" si="92"/>
        <v>#N/A</v>
      </c>
      <c r="X282" s="24" t="e">
        <f t="shared" si="93"/>
        <v>#N/A</v>
      </c>
      <c r="Y282" s="24" t="str">
        <f t="shared" si="94"/>
        <v/>
      </c>
      <c r="Z282" s="24" t="e">
        <f t="shared" si="95"/>
        <v>#N/A</v>
      </c>
      <c r="AA282" s="24" t="e">
        <f t="shared" si="96"/>
        <v>#VALUE!</v>
      </c>
      <c r="AB282" s="24" t="e">
        <f t="shared" si="97"/>
        <v>#N/A</v>
      </c>
      <c r="AC282" s="24" t="str">
        <f t="shared" si="98"/>
        <v/>
      </c>
      <c r="AD282" s="24" t="str">
        <f t="shared" si="99"/>
        <v/>
      </c>
      <c r="AE282" s="24" t="str">
        <f t="shared" si="100"/>
        <v/>
      </c>
      <c r="AF282" s="24" t="str">
        <f t="shared" si="101"/>
        <v/>
      </c>
      <c r="AG282" s="24" t="str">
        <f t="shared" si="102"/>
        <v/>
      </c>
      <c r="AH282" s="24" t="str">
        <f t="shared" si="103"/>
        <v/>
      </c>
      <c r="AI282" s="24" t="e">
        <f>IF('Grid template'!$B$64=FALSE,NA(),IF(OR(ISNUMBER(AC282)=FALSE,ISNUMBER(AD282)=FALSE),NA(),$AW$3*AC282+AD282))</f>
        <v>#N/A</v>
      </c>
      <c r="AJ282" s="24" t="e">
        <f>IF('Grid template'!$B$64=FALSE,NA(),IF(OR(ISNUMBER(AC282)=FALSE,ISNUMBER(AD282)=FALSE),NA(),$AW$2*AC282))</f>
        <v>#N/A</v>
      </c>
      <c r="AK282" s="24" t="e">
        <f>IF('Grid template'!$B$64=FALSE,NA(),IF(OR(ISNUMBER(AF282)=FALSE,ISNUMBER(AG282)=FALSE),NA(),$AW$3*AF282+AG282+1+'Grid template'!$B$17))</f>
        <v>#N/A</v>
      </c>
      <c r="AL282" s="24" t="e">
        <f>IF('Grid template'!$B$64=FALSE,NA(),IF(OR(ISNUMBER(AF282)=FALSE,ISNUMBER(AG282)=FALSE),NA(),$AW$2*AF282))</f>
        <v>#N/A</v>
      </c>
      <c r="AM282" s="24" t="e">
        <f>IF('Grid template'!$B$64=FALSE,NA(),(IF(OR(ISNUMBER(AJ282)=FALSE,ISNUMBER(AI282)=FALSE),NA(),AJ282-$AW$4*AI282)))</f>
        <v>#N/A</v>
      </c>
      <c r="AN282" s="24" t="e">
        <f>IF('Grid template'!$B$64=FALSE,NA(),(IF(OR(ISNUMBER(AK282)=FALSE,ISNUMBER(AL282)=FALSE),NA(),AL282+$AW$4*AK282)))</f>
        <v>#N/A</v>
      </c>
      <c r="AO282" s="24" t="e">
        <f>IF('Grid template'!$B$64=FALSE,NA(),IF(OR(ISNUMBER(AM282)=FALSE,ISNUMBER(AN282)=FALSE),NA(),(AN282-AM282)/(2*$AW$4)))</f>
        <v>#N/A</v>
      </c>
      <c r="AP282" s="24" t="e">
        <f>IF('Grid template'!$B$64=FALSE,NA(),IF(OR(ISNUMBER(AM282)=FALSE,ISNUMBER(AO282)=FALSE),NA(),AO282*$AW$4+AM282))</f>
        <v>#N/A</v>
      </c>
      <c r="AQ282" s="160"/>
      <c r="AR282" s="160"/>
      <c r="AS282" s="162"/>
      <c r="AT282" s="23"/>
    </row>
    <row r="283" spans="2:46" ht="13.95" customHeight="1" x14ac:dyDescent="0.3">
      <c r="B283" s="62"/>
      <c r="C283" s="33"/>
      <c r="D283" s="187"/>
      <c r="E283" s="187"/>
      <c r="F283" s="187"/>
      <c r="G283" s="187"/>
      <c r="H283" s="187"/>
      <c r="I283" s="187"/>
      <c r="J283" s="187"/>
      <c r="K283" s="187"/>
      <c r="L283" s="187"/>
      <c r="M283" s="168"/>
      <c r="N283" s="55"/>
      <c r="O283" s="24" t="str">
        <f t="shared" si="84"/>
        <v/>
      </c>
      <c r="P283" s="24" t="str">
        <f t="shared" si="85"/>
        <v/>
      </c>
      <c r="Q283" s="24" t="str">
        <f t="shared" si="86"/>
        <v/>
      </c>
      <c r="R283" s="24" t="str">
        <f t="shared" si="87"/>
        <v/>
      </c>
      <c r="S283" s="24" t="e">
        <f t="shared" si="88"/>
        <v>#N/A</v>
      </c>
      <c r="T283" s="24" t="str">
        <f t="shared" si="89"/>
        <v/>
      </c>
      <c r="U283" s="24" t="str">
        <f t="shared" si="90"/>
        <v/>
      </c>
      <c r="V283" s="24" t="e">
        <f t="shared" si="91"/>
        <v>#N/A</v>
      </c>
      <c r="W283" s="24" t="e">
        <f t="shared" si="92"/>
        <v>#N/A</v>
      </c>
      <c r="X283" s="24" t="e">
        <f t="shared" si="93"/>
        <v>#N/A</v>
      </c>
      <c r="Y283" s="24" t="str">
        <f t="shared" si="94"/>
        <v/>
      </c>
      <c r="Z283" s="24" t="e">
        <f t="shared" si="95"/>
        <v>#N/A</v>
      </c>
      <c r="AA283" s="24" t="e">
        <f t="shared" si="96"/>
        <v>#VALUE!</v>
      </c>
      <c r="AB283" s="24" t="e">
        <f t="shared" si="97"/>
        <v>#N/A</v>
      </c>
      <c r="AC283" s="24" t="str">
        <f t="shared" si="98"/>
        <v/>
      </c>
      <c r="AD283" s="24" t="str">
        <f t="shared" si="99"/>
        <v/>
      </c>
      <c r="AE283" s="24" t="str">
        <f t="shared" si="100"/>
        <v/>
      </c>
      <c r="AF283" s="24" t="str">
        <f t="shared" si="101"/>
        <v/>
      </c>
      <c r="AG283" s="24" t="str">
        <f t="shared" si="102"/>
        <v/>
      </c>
      <c r="AH283" s="24" t="str">
        <f t="shared" si="103"/>
        <v/>
      </c>
      <c r="AI283" s="24" t="e">
        <f>IF('Grid template'!$B$64=FALSE,NA(),IF(OR(ISNUMBER(AC283)=FALSE,ISNUMBER(AD283)=FALSE),NA(),$AW$3*AC283+AD283))</f>
        <v>#N/A</v>
      </c>
      <c r="AJ283" s="24" t="e">
        <f>IF('Grid template'!$B$64=FALSE,NA(),IF(OR(ISNUMBER(AC283)=FALSE,ISNUMBER(AD283)=FALSE),NA(),$AW$2*AC283))</f>
        <v>#N/A</v>
      </c>
      <c r="AK283" s="24" t="e">
        <f>IF('Grid template'!$B$64=FALSE,NA(),IF(OR(ISNUMBER(AF283)=FALSE,ISNUMBER(AG283)=FALSE),NA(),$AW$3*AF283+AG283+1+'Grid template'!$B$17))</f>
        <v>#N/A</v>
      </c>
      <c r="AL283" s="24" t="e">
        <f>IF('Grid template'!$B$64=FALSE,NA(),IF(OR(ISNUMBER(AF283)=FALSE,ISNUMBER(AG283)=FALSE),NA(),$AW$2*AF283))</f>
        <v>#N/A</v>
      </c>
      <c r="AM283" s="24" t="e">
        <f>IF('Grid template'!$B$64=FALSE,NA(),(IF(OR(ISNUMBER(AJ283)=FALSE,ISNUMBER(AI283)=FALSE),NA(),AJ283-$AW$4*AI283)))</f>
        <v>#N/A</v>
      </c>
      <c r="AN283" s="24" t="e">
        <f>IF('Grid template'!$B$64=FALSE,NA(),(IF(OR(ISNUMBER(AK283)=FALSE,ISNUMBER(AL283)=FALSE),NA(),AL283+$AW$4*AK283)))</f>
        <v>#N/A</v>
      </c>
      <c r="AO283" s="24" t="e">
        <f>IF('Grid template'!$B$64=FALSE,NA(),IF(OR(ISNUMBER(AM283)=FALSE,ISNUMBER(AN283)=FALSE),NA(),(AN283-AM283)/(2*$AW$4)))</f>
        <v>#N/A</v>
      </c>
      <c r="AP283" s="24" t="e">
        <f>IF('Grid template'!$B$64=FALSE,NA(),IF(OR(ISNUMBER(AM283)=FALSE,ISNUMBER(AO283)=FALSE),NA(),AO283*$AW$4+AM283))</f>
        <v>#N/A</v>
      </c>
      <c r="AQ283" s="160"/>
      <c r="AR283" s="160"/>
      <c r="AS283" s="162"/>
      <c r="AT283" s="23"/>
    </row>
    <row r="284" spans="2:46" ht="13.95" customHeight="1" x14ac:dyDescent="0.3">
      <c r="B284" s="62"/>
      <c r="C284" s="33"/>
      <c r="D284" s="187"/>
      <c r="E284" s="187"/>
      <c r="F284" s="187"/>
      <c r="G284" s="187"/>
      <c r="H284" s="187"/>
      <c r="I284" s="187"/>
      <c r="J284" s="187"/>
      <c r="K284" s="187"/>
      <c r="L284" s="187"/>
      <c r="M284" s="168"/>
      <c r="N284" s="55"/>
      <c r="O284" s="24" t="str">
        <f t="shared" si="84"/>
        <v/>
      </c>
      <c r="P284" s="24" t="str">
        <f t="shared" si="85"/>
        <v/>
      </c>
      <c r="Q284" s="24" t="str">
        <f t="shared" si="86"/>
        <v/>
      </c>
      <c r="R284" s="24" t="str">
        <f t="shared" si="87"/>
        <v/>
      </c>
      <c r="S284" s="24" t="e">
        <f t="shared" si="88"/>
        <v>#N/A</v>
      </c>
      <c r="T284" s="24" t="str">
        <f t="shared" si="89"/>
        <v/>
      </c>
      <c r="U284" s="24" t="str">
        <f t="shared" si="90"/>
        <v/>
      </c>
      <c r="V284" s="24" t="e">
        <f t="shared" si="91"/>
        <v>#N/A</v>
      </c>
      <c r="W284" s="24" t="e">
        <f t="shared" si="92"/>
        <v>#N/A</v>
      </c>
      <c r="X284" s="24" t="e">
        <f t="shared" si="93"/>
        <v>#N/A</v>
      </c>
      <c r="Y284" s="24" t="str">
        <f t="shared" si="94"/>
        <v/>
      </c>
      <c r="Z284" s="24" t="e">
        <f t="shared" si="95"/>
        <v>#N/A</v>
      </c>
      <c r="AA284" s="24" t="e">
        <f t="shared" si="96"/>
        <v>#VALUE!</v>
      </c>
      <c r="AB284" s="24" t="e">
        <f t="shared" si="97"/>
        <v>#N/A</v>
      </c>
      <c r="AC284" s="24" t="str">
        <f t="shared" si="98"/>
        <v/>
      </c>
      <c r="AD284" s="24" t="str">
        <f t="shared" si="99"/>
        <v/>
      </c>
      <c r="AE284" s="24" t="str">
        <f t="shared" si="100"/>
        <v/>
      </c>
      <c r="AF284" s="24" t="str">
        <f t="shared" si="101"/>
        <v/>
      </c>
      <c r="AG284" s="24" t="str">
        <f t="shared" si="102"/>
        <v/>
      </c>
      <c r="AH284" s="24" t="str">
        <f t="shared" si="103"/>
        <v/>
      </c>
      <c r="AI284" s="24" t="e">
        <f>IF('Grid template'!$B$64=FALSE,NA(),IF(OR(ISNUMBER(AC284)=FALSE,ISNUMBER(AD284)=FALSE),NA(),$AW$3*AC284+AD284))</f>
        <v>#N/A</v>
      </c>
      <c r="AJ284" s="24" t="e">
        <f>IF('Grid template'!$B$64=FALSE,NA(),IF(OR(ISNUMBER(AC284)=FALSE,ISNUMBER(AD284)=FALSE),NA(),$AW$2*AC284))</f>
        <v>#N/A</v>
      </c>
      <c r="AK284" s="24" t="e">
        <f>IF('Grid template'!$B$64=FALSE,NA(),IF(OR(ISNUMBER(AF284)=FALSE,ISNUMBER(AG284)=FALSE),NA(),$AW$3*AF284+AG284+1+'Grid template'!$B$17))</f>
        <v>#N/A</v>
      </c>
      <c r="AL284" s="24" t="e">
        <f>IF('Grid template'!$B$64=FALSE,NA(),IF(OR(ISNUMBER(AF284)=FALSE,ISNUMBER(AG284)=FALSE),NA(),$AW$2*AF284))</f>
        <v>#N/A</v>
      </c>
      <c r="AM284" s="24" t="e">
        <f>IF('Grid template'!$B$64=FALSE,NA(),(IF(OR(ISNUMBER(AJ284)=FALSE,ISNUMBER(AI284)=FALSE),NA(),AJ284-$AW$4*AI284)))</f>
        <v>#N/A</v>
      </c>
      <c r="AN284" s="24" t="e">
        <f>IF('Grid template'!$B$64=FALSE,NA(),(IF(OR(ISNUMBER(AK284)=FALSE,ISNUMBER(AL284)=FALSE),NA(),AL284+$AW$4*AK284)))</f>
        <v>#N/A</v>
      </c>
      <c r="AO284" s="24" t="e">
        <f>IF('Grid template'!$B$64=FALSE,NA(),IF(OR(ISNUMBER(AM284)=FALSE,ISNUMBER(AN284)=FALSE),NA(),(AN284-AM284)/(2*$AW$4)))</f>
        <v>#N/A</v>
      </c>
      <c r="AP284" s="24" t="e">
        <f>IF('Grid template'!$B$64=FALSE,NA(),IF(OR(ISNUMBER(AM284)=FALSE,ISNUMBER(AO284)=FALSE),NA(),AO284*$AW$4+AM284))</f>
        <v>#N/A</v>
      </c>
      <c r="AQ284" s="160"/>
      <c r="AR284" s="160"/>
      <c r="AS284" s="162"/>
      <c r="AT284" s="23"/>
    </row>
    <row r="285" spans="2:46" ht="13.95" customHeight="1" x14ac:dyDescent="0.3">
      <c r="B285" s="62"/>
      <c r="C285" s="33"/>
      <c r="D285" s="187"/>
      <c r="E285" s="187"/>
      <c r="F285" s="187"/>
      <c r="G285" s="187"/>
      <c r="H285" s="187"/>
      <c r="I285" s="187"/>
      <c r="J285" s="187"/>
      <c r="K285" s="187"/>
      <c r="L285" s="187"/>
      <c r="M285" s="168"/>
      <c r="N285" s="55"/>
      <c r="O285" s="24" t="str">
        <f t="shared" si="84"/>
        <v/>
      </c>
      <c r="P285" s="24" t="str">
        <f t="shared" si="85"/>
        <v/>
      </c>
      <c r="Q285" s="24" t="str">
        <f t="shared" si="86"/>
        <v/>
      </c>
      <c r="R285" s="24" t="str">
        <f t="shared" si="87"/>
        <v/>
      </c>
      <c r="S285" s="24" t="e">
        <f t="shared" si="88"/>
        <v>#N/A</v>
      </c>
      <c r="T285" s="24" t="str">
        <f t="shared" si="89"/>
        <v/>
      </c>
      <c r="U285" s="24" t="str">
        <f t="shared" si="90"/>
        <v/>
      </c>
      <c r="V285" s="24" t="e">
        <f t="shared" si="91"/>
        <v>#N/A</v>
      </c>
      <c r="W285" s="24" t="e">
        <f t="shared" si="92"/>
        <v>#N/A</v>
      </c>
      <c r="X285" s="24" t="e">
        <f t="shared" si="93"/>
        <v>#N/A</v>
      </c>
      <c r="Y285" s="24" t="str">
        <f t="shared" si="94"/>
        <v/>
      </c>
      <c r="Z285" s="24" t="e">
        <f t="shared" si="95"/>
        <v>#N/A</v>
      </c>
      <c r="AA285" s="24" t="e">
        <f t="shared" si="96"/>
        <v>#VALUE!</v>
      </c>
      <c r="AB285" s="24" t="e">
        <f t="shared" si="97"/>
        <v>#N/A</v>
      </c>
      <c r="AC285" s="24" t="str">
        <f t="shared" si="98"/>
        <v/>
      </c>
      <c r="AD285" s="24" t="str">
        <f t="shared" si="99"/>
        <v/>
      </c>
      <c r="AE285" s="24" t="str">
        <f t="shared" si="100"/>
        <v/>
      </c>
      <c r="AF285" s="24" t="str">
        <f t="shared" si="101"/>
        <v/>
      </c>
      <c r="AG285" s="24" t="str">
        <f t="shared" si="102"/>
        <v/>
      </c>
      <c r="AH285" s="24" t="str">
        <f t="shared" si="103"/>
        <v/>
      </c>
      <c r="AI285" s="24" t="e">
        <f>IF('Grid template'!$B$64=FALSE,NA(),IF(OR(ISNUMBER(AC285)=FALSE,ISNUMBER(AD285)=FALSE),NA(),$AW$3*AC285+AD285))</f>
        <v>#N/A</v>
      </c>
      <c r="AJ285" s="24" t="e">
        <f>IF('Grid template'!$B$64=FALSE,NA(),IF(OR(ISNUMBER(AC285)=FALSE,ISNUMBER(AD285)=FALSE),NA(),$AW$2*AC285))</f>
        <v>#N/A</v>
      </c>
      <c r="AK285" s="24" t="e">
        <f>IF('Grid template'!$B$64=FALSE,NA(),IF(OR(ISNUMBER(AF285)=FALSE,ISNUMBER(AG285)=FALSE),NA(),$AW$3*AF285+AG285+1+'Grid template'!$B$17))</f>
        <v>#N/A</v>
      </c>
      <c r="AL285" s="24" t="e">
        <f>IF('Grid template'!$B$64=FALSE,NA(),IF(OR(ISNUMBER(AF285)=FALSE,ISNUMBER(AG285)=FALSE),NA(),$AW$2*AF285))</f>
        <v>#N/A</v>
      </c>
      <c r="AM285" s="24" t="e">
        <f>IF('Grid template'!$B$64=FALSE,NA(),(IF(OR(ISNUMBER(AJ285)=FALSE,ISNUMBER(AI285)=FALSE),NA(),AJ285-$AW$4*AI285)))</f>
        <v>#N/A</v>
      </c>
      <c r="AN285" s="24" t="e">
        <f>IF('Grid template'!$B$64=FALSE,NA(),(IF(OR(ISNUMBER(AK285)=FALSE,ISNUMBER(AL285)=FALSE),NA(),AL285+$AW$4*AK285)))</f>
        <v>#N/A</v>
      </c>
      <c r="AO285" s="24" t="e">
        <f>IF('Grid template'!$B$64=FALSE,NA(),IF(OR(ISNUMBER(AM285)=FALSE,ISNUMBER(AN285)=FALSE),NA(),(AN285-AM285)/(2*$AW$4)))</f>
        <v>#N/A</v>
      </c>
      <c r="AP285" s="24" t="e">
        <f>IF('Grid template'!$B$64=FALSE,NA(),IF(OR(ISNUMBER(AM285)=FALSE,ISNUMBER(AO285)=FALSE),NA(),AO285*$AW$4+AM285))</f>
        <v>#N/A</v>
      </c>
      <c r="AQ285" s="160"/>
      <c r="AR285" s="160"/>
      <c r="AS285" s="162"/>
      <c r="AT285" s="23"/>
    </row>
    <row r="286" spans="2:46" ht="13.95" customHeight="1" x14ac:dyDescent="0.3">
      <c r="B286" s="62"/>
      <c r="C286" s="33"/>
      <c r="D286" s="187"/>
      <c r="E286" s="187"/>
      <c r="F286" s="187"/>
      <c r="G286" s="187"/>
      <c r="H286" s="187"/>
      <c r="I286" s="187"/>
      <c r="J286" s="187"/>
      <c r="K286" s="187"/>
      <c r="L286" s="187"/>
      <c r="M286" s="168"/>
      <c r="N286" s="55"/>
      <c r="O286" s="24" t="str">
        <f t="shared" si="84"/>
        <v/>
      </c>
      <c r="P286" s="24" t="str">
        <f t="shared" si="85"/>
        <v/>
      </c>
      <c r="Q286" s="24" t="str">
        <f t="shared" si="86"/>
        <v/>
      </c>
      <c r="R286" s="24" t="str">
        <f t="shared" si="87"/>
        <v/>
      </c>
      <c r="S286" s="24" t="e">
        <f t="shared" si="88"/>
        <v>#N/A</v>
      </c>
      <c r="T286" s="24" t="str">
        <f t="shared" si="89"/>
        <v/>
      </c>
      <c r="U286" s="24" t="str">
        <f t="shared" si="90"/>
        <v/>
      </c>
      <c r="V286" s="24" t="e">
        <f t="shared" si="91"/>
        <v>#N/A</v>
      </c>
      <c r="W286" s="24" t="e">
        <f t="shared" si="92"/>
        <v>#N/A</v>
      </c>
      <c r="X286" s="24" t="e">
        <f t="shared" si="93"/>
        <v>#N/A</v>
      </c>
      <c r="Y286" s="24" t="str">
        <f t="shared" si="94"/>
        <v/>
      </c>
      <c r="Z286" s="24" t="e">
        <f t="shared" si="95"/>
        <v>#N/A</v>
      </c>
      <c r="AA286" s="24" t="e">
        <f t="shared" si="96"/>
        <v>#VALUE!</v>
      </c>
      <c r="AB286" s="24" t="e">
        <f t="shared" si="97"/>
        <v>#N/A</v>
      </c>
      <c r="AC286" s="24" t="str">
        <f t="shared" si="98"/>
        <v/>
      </c>
      <c r="AD286" s="24" t="str">
        <f t="shared" si="99"/>
        <v/>
      </c>
      <c r="AE286" s="24" t="str">
        <f t="shared" si="100"/>
        <v/>
      </c>
      <c r="AF286" s="24" t="str">
        <f t="shared" si="101"/>
        <v/>
      </c>
      <c r="AG286" s="24" t="str">
        <f t="shared" si="102"/>
        <v/>
      </c>
      <c r="AH286" s="24" t="str">
        <f t="shared" si="103"/>
        <v/>
      </c>
      <c r="AI286" s="24" t="e">
        <f>IF('Grid template'!$B$64=FALSE,NA(),IF(OR(ISNUMBER(AC286)=FALSE,ISNUMBER(AD286)=FALSE),NA(),$AW$3*AC286+AD286))</f>
        <v>#N/A</v>
      </c>
      <c r="AJ286" s="24" t="e">
        <f>IF('Grid template'!$B$64=FALSE,NA(),IF(OR(ISNUMBER(AC286)=FALSE,ISNUMBER(AD286)=FALSE),NA(),$AW$2*AC286))</f>
        <v>#N/A</v>
      </c>
      <c r="AK286" s="24" t="e">
        <f>IF('Grid template'!$B$64=FALSE,NA(),IF(OR(ISNUMBER(AF286)=FALSE,ISNUMBER(AG286)=FALSE),NA(),$AW$3*AF286+AG286+1+'Grid template'!$B$17))</f>
        <v>#N/A</v>
      </c>
      <c r="AL286" s="24" t="e">
        <f>IF('Grid template'!$B$64=FALSE,NA(),IF(OR(ISNUMBER(AF286)=FALSE,ISNUMBER(AG286)=FALSE),NA(),$AW$2*AF286))</f>
        <v>#N/A</v>
      </c>
      <c r="AM286" s="24" t="e">
        <f>IF('Grid template'!$B$64=FALSE,NA(),(IF(OR(ISNUMBER(AJ286)=FALSE,ISNUMBER(AI286)=FALSE),NA(),AJ286-$AW$4*AI286)))</f>
        <v>#N/A</v>
      </c>
      <c r="AN286" s="24" t="e">
        <f>IF('Grid template'!$B$64=FALSE,NA(),(IF(OR(ISNUMBER(AK286)=FALSE,ISNUMBER(AL286)=FALSE),NA(),AL286+$AW$4*AK286)))</f>
        <v>#N/A</v>
      </c>
      <c r="AO286" s="24" t="e">
        <f>IF('Grid template'!$B$64=FALSE,NA(),IF(OR(ISNUMBER(AM286)=FALSE,ISNUMBER(AN286)=FALSE),NA(),(AN286-AM286)/(2*$AW$4)))</f>
        <v>#N/A</v>
      </c>
      <c r="AP286" s="24" t="e">
        <f>IF('Grid template'!$B$64=FALSE,NA(),IF(OR(ISNUMBER(AM286)=FALSE,ISNUMBER(AO286)=FALSE),NA(),AO286*$AW$4+AM286))</f>
        <v>#N/A</v>
      </c>
      <c r="AQ286" s="160"/>
      <c r="AR286" s="160"/>
      <c r="AS286" s="162"/>
      <c r="AT286" s="23"/>
    </row>
    <row r="287" spans="2:46" ht="13.95" customHeight="1" x14ac:dyDescent="0.3">
      <c r="B287" s="62"/>
      <c r="C287" s="33"/>
      <c r="D287" s="187"/>
      <c r="E287" s="187"/>
      <c r="F287" s="187"/>
      <c r="G287" s="187"/>
      <c r="H287" s="187"/>
      <c r="I287" s="187"/>
      <c r="J287" s="187"/>
      <c r="K287" s="187"/>
      <c r="L287" s="187"/>
      <c r="M287" s="168"/>
      <c r="N287" s="55"/>
      <c r="O287" s="24" t="str">
        <f t="shared" si="84"/>
        <v/>
      </c>
      <c r="P287" s="24" t="str">
        <f t="shared" si="85"/>
        <v/>
      </c>
      <c r="Q287" s="24" t="str">
        <f t="shared" si="86"/>
        <v/>
      </c>
      <c r="R287" s="24" t="str">
        <f t="shared" si="87"/>
        <v/>
      </c>
      <c r="S287" s="24" t="e">
        <f t="shared" si="88"/>
        <v>#N/A</v>
      </c>
      <c r="T287" s="24" t="str">
        <f t="shared" si="89"/>
        <v/>
      </c>
      <c r="U287" s="24" t="str">
        <f t="shared" si="90"/>
        <v/>
      </c>
      <c r="V287" s="24" t="e">
        <f t="shared" si="91"/>
        <v>#N/A</v>
      </c>
      <c r="W287" s="24" t="e">
        <f t="shared" si="92"/>
        <v>#N/A</v>
      </c>
      <c r="X287" s="24" t="e">
        <f t="shared" si="93"/>
        <v>#N/A</v>
      </c>
      <c r="Y287" s="24" t="str">
        <f t="shared" si="94"/>
        <v/>
      </c>
      <c r="Z287" s="24" t="e">
        <f t="shared" si="95"/>
        <v>#N/A</v>
      </c>
      <c r="AA287" s="24" t="e">
        <f t="shared" si="96"/>
        <v>#VALUE!</v>
      </c>
      <c r="AB287" s="24" t="e">
        <f t="shared" si="97"/>
        <v>#N/A</v>
      </c>
      <c r="AC287" s="24" t="str">
        <f t="shared" si="98"/>
        <v/>
      </c>
      <c r="AD287" s="24" t="str">
        <f t="shared" si="99"/>
        <v/>
      </c>
      <c r="AE287" s="24" t="str">
        <f t="shared" si="100"/>
        <v/>
      </c>
      <c r="AF287" s="24" t="str">
        <f t="shared" si="101"/>
        <v/>
      </c>
      <c r="AG287" s="24" t="str">
        <f t="shared" si="102"/>
        <v/>
      </c>
      <c r="AH287" s="24" t="str">
        <f t="shared" si="103"/>
        <v/>
      </c>
      <c r="AI287" s="24" t="e">
        <f>IF('Grid template'!$B$64=FALSE,NA(),IF(OR(ISNUMBER(AC287)=FALSE,ISNUMBER(AD287)=FALSE),NA(),$AW$3*AC287+AD287))</f>
        <v>#N/A</v>
      </c>
      <c r="AJ287" s="24" t="e">
        <f>IF('Grid template'!$B$64=FALSE,NA(),IF(OR(ISNUMBER(AC287)=FALSE,ISNUMBER(AD287)=FALSE),NA(),$AW$2*AC287))</f>
        <v>#N/A</v>
      </c>
      <c r="AK287" s="24" t="e">
        <f>IF('Grid template'!$B$64=FALSE,NA(),IF(OR(ISNUMBER(AF287)=FALSE,ISNUMBER(AG287)=FALSE),NA(),$AW$3*AF287+AG287+1+'Grid template'!$B$17))</f>
        <v>#N/A</v>
      </c>
      <c r="AL287" s="24" t="e">
        <f>IF('Grid template'!$B$64=FALSE,NA(),IF(OR(ISNUMBER(AF287)=FALSE,ISNUMBER(AG287)=FALSE),NA(),$AW$2*AF287))</f>
        <v>#N/A</v>
      </c>
      <c r="AM287" s="24" t="e">
        <f>IF('Grid template'!$B$64=FALSE,NA(),(IF(OR(ISNUMBER(AJ287)=FALSE,ISNUMBER(AI287)=FALSE),NA(),AJ287-$AW$4*AI287)))</f>
        <v>#N/A</v>
      </c>
      <c r="AN287" s="24" t="e">
        <f>IF('Grid template'!$B$64=FALSE,NA(),(IF(OR(ISNUMBER(AK287)=FALSE,ISNUMBER(AL287)=FALSE),NA(),AL287+$AW$4*AK287)))</f>
        <v>#N/A</v>
      </c>
      <c r="AO287" s="24" t="e">
        <f>IF('Grid template'!$B$64=FALSE,NA(),IF(OR(ISNUMBER(AM287)=FALSE,ISNUMBER(AN287)=FALSE),NA(),(AN287-AM287)/(2*$AW$4)))</f>
        <v>#N/A</v>
      </c>
      <c r="AP287" s="24" t="e">
        <f>IF('Grid template'!$B$64=FALSE,NA(),IF(OR(ISNUMBER(AM287)=FALSE,ISNUMBER(AO287)=FALSE),NA(),AO287*$AW$4+AM287))</f>
        <v>#N/A</v>
      </c>
      <c r="AQ287" s="160"/>
      <c r="AR287" s="160"/>
      <c r="AS287" s="162"/>
      <c r="AT287" s="23"/>
    </row>
    <row r="288" spans="2:46" ht="13.95" customHeight="1" x14ac:dyDescent="0.3">
      <c r="B288" s="62"/>
      <c r="C288" s="33"/>
      <c r="D288" s="187"/>
      <c r="E288" s="187"/>
      <c r="F288" s="187"/>
      <c r="G288" s="187"/>
      <c r="H288" s="187"/>
      <c r="I288" s="187"/>
      <c r="J288" s="187"/>
      <c r="K288" s="187"/>
      <c r="L288" s="187"/>
      <c r="M288" s="168"/>
      <c r="N288" s="55"/>
      <c r="O288" s="24" t="str">
        <f t="shared" si="84"/>
        <v/>
      </c>
      <c r="P288" s="24" t="str">
        <f t="shared" si="85"/>
        <v/>
      </c>
      <c r="Q288" s="24" t="str">
        <f t="shared" si="86"/>
        <v/>
      </c>
      <c r="R288" s="24" t="str">
        <f t="shared" si="87"/>
        <v/>
      </c>
      <c r="S288" s="24" t="e">
        <f t="shared" si="88"/>
        <v>#N/A</v>
      </c>
      <c r="T288" s="24" t="str">
        <f t="shared" si="89"/>
        <v/>
      </c>
      <c r="U288" s="24" t="str">
        <f t="shared" si="90"/>
        <v/>
      </c>
      <c r="V288" s="24" t="e">
        <f t="shared" si="91"/>
        <v>#N/A</v>
      </c>
      <c r="W288" s="24" t="e">
        <f t="shared" si="92"/>
        <v>#N/A</v>
      </c>
      <c r="X288" s="24" t="e">
        <f t="shared" si="93"/>
        <v>#N/A</v>
      </c>
      <c r="Y288" s="24" t="str">
        <f t="shared" si="94"/>
        <v/>
      </c>
      <c r="Z288" s="24" t="e">
        <f t="shared" si="95"/>
        <v>#N/A</v>
      </c>
      <c r="AA288" s="24" t="e">
        <f t="shared" si="96"/>
        <v>#VALUE!</v>
      </c>
      <c r="AB288" s="24" t="e">
        <f t="shared" si="97"/>
        <v>#N/A</v>
      </c>
      <c r="AC288" s="24" t="str">
        <f t="shared" si="98"/>
        <v/>
      </c>
      <c r="AD288" s="24" t="str">
        <f t="shared" si="99"/>
        <v/>
      </c>
      <c r="AE288" s="24" t="str">
        <f t="shared" si="100"/>
        <v/>
      </c>
      <c r="AF288" s="24" t="str">
        <f t="shared" si="101"/>
        <v/>
      </c>
      <c r="AG288" s="24" t="str">
        <f t="shared" si="102"/>
        <v/>
      </c>
      <c r="AH288" s="24" t="str">
        <f t="shared" si="103"/>
        <v/>
      </c>
      <c r="AI288" s="24" t="e">
        <f>IF('Grid template'!$B$64=FALSE,NA(),IF(OR(ISNUMBER(AC288)=FALSE,ISNUMBER(AD288)=FALSE),NA(),$AW$3*AC288+AD288))</f>
        <v>#N/A</v>
      </c>
      <c r="AJ288" s="24" t="e">
        <f>IF('Grid template'!$B$64=FALSE,NA(),IF(OR(ISNUMBER(AC288)=FALSE,ISNUMBER(AD288)=FALSE),NA(),$AW$2*AC288))</f>
        <v>#N/A</v>
      </c>
      <c r="AK288" s="24" t="e">
        <f>IF('Grid template'!$B$64=FALSE,NA(),IF(OR(ISNUMBER(AF288)=FALSE,ISNUMBER(AG288)=FALSE),NA(),$AW$3*AF288+AG288+1+'Grid template'!$B$17))</f>
        <v>#N/A</v>
      </c>
      <c r="AL288" s="24" t="e">
        <f>IF('Grid template'!$B$64=FALSE,NA(),IF(OR(ISNUMBER(AF288)=FALSE,ISNUMBER(AG288)=FALSE),NA(),$AW$2*AF288))</f>
        <v>#N/A</v>
      </c>
      <c r="AM288" s="24" t="e">
        <f>IF('Grid template'!$B$64=FALSE,NA(),(IF(OR(ISNUMBER(AJ288)=FALSE,ISNUMBER(AI288)=FALSE),NA(),AJ288-$AW$4*AI288)))</f>
        <v>#N/A</v>
      </c>
      <c r="AN288" s="24" t="e">
        <f>IF('Grid template'!$B$64=FALSE,NA(),(IF(OR(ISNUMBER(AK288)=FALSE,ISNUMBER(AL288)=FALSE),NA(),AL288+$AW$4*AK288)))</f>
        <v>#N/A</v>
      </c>
      <c r="AO288" s="24" t="e">
        <f>IF('Grid template'!$B$64=FALSE,NA(),IF(OR(ISNUMBER(AM288)=FALSE,ISNUMBER(AN288)=FALSE),NA(),(AN288-AM288)/(2*$AW$4)))</f>
        <v>#N/A</v>
      </c>
      <c r="AP288" s="24" t="e">
        <f>IF('Grid template'!$B$64=FALSE,NA(),IF(OR(ISNUMBER(AM288)=FALSE,ISNUMBER(AO288)=FALSE),NA(),AO288*$AW$4+AM288))</f>
        <v>#N/A</v>
      </c>
      <c r="AQ288" s="160"/>
      <c r="AR288" s="160"/>
      <c r="AS288" s="162"/>
      <c r="AT288" s="23"/>
    </row>
    <row r="289" spans="2:46" ht="13.95" customHeight="1" x14ac:dyDescent="0.3">
      <c r="B289" s="62"/>
      <c r="C289" s="33"/>
      <c r="D289" s="187"/>
      <c r="E289" s="187"/>
      <c r="F289" s="187"/>
      <c r="G289" s="187"/>
      <c r="H289" s="187"/>
      <c r="I289" s="187"/>
      <c r="J289" s="187"/>
      <c r="K289" s="187"/>
      <c r="L289" s="187"/>
      <c r="M289" s="168"/>
      <c r="N289" s="55"/>
      <c r="O289" s="24" t="str">
        <f t="shared" si="84"/>
        <v/>
      </c>
      <c r="P289" s="24" t="str">
        <f t="shared" si="85"/>
        <v/>
      </c>
      <c r="Q289" s="24" t="str">
        <f t="shared" si="86"/>
        <v/>
      </c>
      <c r="R289" s="24" t="str">
        <f t="shared" si="87"/>
        <v/>
      </c>
      <c r="S289" s="24" t="e">
        <f t="shared" si="88"/>
        <v>#N/A</v>
      </c>
      <c r="T289" s="24" t="str">
        <f t="shared" si="89"/>
        <v/>
      </c>
      <c r="U289" s="24" t="str">
        <f t="shared" si="90"/>
        <v/>
      </c>
      <c r="V289" s="24" t="e">
        <f t="shared" si="91"/>
        <v>#N/A</v>
      </c>
      <c r="W289" s="24" t="e">
        <f t="shared" si="92"/>
        <v>#N/A</v>
      </c>
      <c r="X289" s="24" t="e">
        <f t="shared" si="93"/>
        <v>#N/A</v>
      </c>
      <c r="Y289" s="24" t="str">
        <f t="shared" si="94"/>
        <v/>
      </c>
      <c r="Z289" s="24" t="e">
        <f t="shared" si="95"/>
        <v>#N/A</v>
      </c>
      <c r="AA289" s="24" t="e">
        <f t="shared" si="96"/>
        <v>#VALUE!</v>
      </c>
      <c r="AB289" s="24" t="e">
        <f t="shared" si="97"/>
        <v>#N/A</v>
      </c>
      <c r="AC289" s="24" t="str">
        <f t="shared" si="98"/>
        <v/>
      </c>
      <c r="AD289" s="24" t="str">
        <f t="shared" si="99"/>
        <v/>
      </c>
      <c r="AE289" s="24" t="str">
        <f t="shared" si="100"/>
        <v/>
      </c>
      <c r="AF289" s="24" t="str">
        <f t="shared" si="101"/>
        <v/>
      </c>
      <c r="AG289" s="24" t="str">
        <f t="shared" si="102"/>
        <v/>
      </c>
      <c r="AH289" s="24" t="str">
        <f t="shared" si="103"/>
        <v/>
      </c>
      <c r="AI289" s="24" t="e">
        <f>IF('Grid template'!$B$64=FALSE,NA(),IF(OR(ISNUMBER(AC289)=FALSE,ISNUMBER(AD289)=FALSE),NA(),$AW$3*AC289+AD289))</f>
        <v>#N/A</v>
      </c>
      <c r="AJ289" s="24" t="e">
        <f>IF('Grid template'!$B$64=FALSE,NA(),IF(OR(ISNUMBER(AC289)=FALSE,ISNUMBER(AD289)=FALSE),NA(),$AW$2*AC289))</f>
        <v>#N/A</v>
      </c>
      <c r="AK289" s="24" t="e">
        <f>IF('Grid template'!$B$64=FALSE,NA(),IF(OR(ISNUMBER(AF289)=FALSE,ISNUMBER(AG289)=FALSE),NA(),$AW$3*AF289+AG289+1+'Grid template'!$B$17))</f>
        <v>#N/A</v>
      </c>
      <c r="AL289" s="24" t="e">
        <f>IF('Grid template'!$B$64=FALSE,NA(),IF(OR(ISNUMBER(AF289)=FALSE,ISNUMBER(AG289)=FALSE),NA(),$AW$2*AF289))</f>
        <v>#N/A</v>
      </c>
      <c r="AM289" s="24" t="e">
        <f>IF('Grid template'!$B$64=FALSE,NA(),(IF(OR(ISNUMBER(AJ289)=FALSE,ISNUMBER(AI289)=FALSE),NA(),AJ289-$AW$4*AI289)))</f>
        <v>#N/A</v>
      </c>
      <c r="AN289" s="24" t="e">
        <f>IF('Grid template'!$B$64=FALSE,NA(),(IF(OR(ISNUMBER(AK289)=FALSE,ISNUMBER(AL289)=FALSE),NA(),AL289+$AW$4*AK289)))</f>
        <v>#N/A</v>
      </c>
      <c r="AO289" s="24" t="e">
        <f>IF('Grid template'!$B$64=FALSE,NA(),IF(OR(ISNUMBER(AM289)=FALSE,ISNUMBER(AN289)=FALSE),NA(),(AN289-AM289)/(2*$AW$4)))</f>
        <v>#N/A</v>
      </c>
      <c r="AP289" s="24" t="e">
        <f>IF('Grid template'!$B$64=FALSE,NA(),IF(OR(ISNUMBER(AM289)=FALSE,ISNUMBER(AO289)=FALSE),NA(),AO289*$AW$4+AM289))</f>
        <v>#N/A</v>
      </c>
      <c r="AQ289" s="160"/>
      <c r="AR289" s="160"/>
      <c r="AS289" s="162"/>
      <c r="AT289" s="23"/>
    </row>
    <row r="290" spans="2:46" ht="13.95" customHeight="1" x14ac:dyDescent="0.3">
      <c r="B290" s="62"/>
      <c r="C290" s="33"/>
      <c r="D290" s="187"/>
      <c r="E290" s="187"/>
      <c r="F290" s="187"/>
      <c r="G290" s="187"/>
      <c r="H290" s="187"/>
      <c r="I290" s="187"/>
      <c r="J290" s="187"/>
      <c r="K290" s="187"/>
      <c r="L290" s="187"/>
      <c r="M290" s="168"/>
      <c r="N290" s="55"/>
      <c r="O290" s="24" t="str">
        <f t="shared" si="84"/>
        <v/>
      </c>
      <c r="P290" s="24" t="str">
        <f t="shared" si="85"/>
        <v/>
      </c>
      <c r="Q290" s="24" t="str">
        <f t="shared" si="86"/>
        <v/>
      </c>
      <c r="R290" s="24" t="str">
        <f t="shared" si="87"/>
        <v/>
      </c>
      <c r="S290" s="24" t="e">
        <f t="shared" si="88"/>
        <v>#N/A</v>
      </c>
      <c r="T290" s="24" t="str">
        <f t="shared" si="89"/>
        <v/>
      </c>
      <c r="U290" s="24" t="str">
        <f t="shared" si="90"/>
        <v/>
      </c>
      <c r="V290" s="24" t="e">
        <f t="shared" si="91"/>
        <v>#N/A</v>
      </c>
      <c r="W290" s="24" t="e">
        <f t="shared" si="92"/>
        <v>#N/A</v>
      </c>
      <c r="X290" s="24" t="e">
        <f t="shared" si="93"/>
        <v>#N/A</v>
      </c>
      <c r="Y290" s="24" t="str">
        <f t="shared" si="94"/>
        <v/>
      </c>
      <c r="Z290" s="24" t="e">
        <f t="shared" si="95"/>
        <v>#N/A</v>
      </c>
      <c r="AA290" s="24" t="e">
        <f t="shared" si="96"/>
        <v>#VALUE!</v>
      </c>
      <c r="AB290" s="24" t="e">
        <f t="shared" si="97"/>
        <v>#N/A</v>
      </c>
      <c r="AC290" s="24" t="str">
        <f t="shared" si="98"/>
        <v/>
      </c>
      <c r="AD290" s="24" t="str">
        <f t="shared" si="99"/>
        <v/>
      </c>
      <c r="AE290" s="24" t="str">
        <f t="shared" si="100"/>
        <v/>
      </c>
      <c r="AF290" s="24" t="str">
        <f t="shared" si="101"/>
        <v/>
      </c>
      <c r="AG290" s="24" t="str">
        <f t="shared" si="102"/>
        <v/>
      </c>
      <c r="AH290" s="24" t="str">
        <f t="shared" si="103"/>
        <v/>
      </c>
      <c r="AI290" s="24" t="e">
        <f>IF('Grid template'!$B$64=FALSE,NA(),IF(OR(ISNUMBER(AC290)=FALSE,ISNUMBER(AD290)=FALSE),NA(),$AW$3*AC290+AD290))</f>
        <v>#N/A</v>
      </c>
      <c r="AJ290" s="24" t="e">
        <f>IF('Grid template'!$B$64=FALSE,NA(),IF(OR(ISNUMBER(AC290)=FALSE,ISNUMBER(AD290)=FALSE),NA(),$AW$2*AC290))</f>
        <v>#N/A</v>
      </c>
      <c r="AK290" s="24" t="e">
        <f>IF('Grid template'!$B$64=FALSE,NA(),IF(OR(ISNUMBER(AF290)=FALSE,ISNUMBER(AG290)=FALSE),NA(),$AW$3*AF290+AG290+1+'Grid template'!$B$17))</f>
        <v>#N/A</v>
      </c>
      <c r="AL290" s="24" t="e">
        <f>IF('Grid template'!$B$64=FALSE,NA(),IF(OR(ISNUMBER(AF290)=FALSE,ISNUMBER(AG290)=FALSE),NA(),$AW$2*AF290))</f>
        <v>#N/A</v>
      </c>
      <c r="AM290" s="24" t="e">
        <f>IF('Grid template'!$B$64=FALSE,NA(),(IF(OR(ISNUMBER(AJ290)=FALSE,ISNUMBER(AI290)=FALSE),NA(),AJ290-$AW$4*AI290)))</f>
        <v>#N/A</v>
      </c>
      <c r="AN290" s="24" t="e">
        <f>IF('Grid template'!$B$64=FALSE,NA(),(IF(OR(ISNUMBER(AK290)=FALSE,ISNUMBER(AL290)=FALSE),NA(),AL290+$AW$4*AK290)))</f>
        <v>#N/A</v>
      </c>
      <c r="AO290" s="24" t="e">
        <f>IF('Grid template'!$B$64=FALSE,NA(),IF(OR(ISNUMBER(AM290)=FALSE,ISNUMBER(AN290)=FALSE),NA(),(AN290-AM290)/(2*$AW$4)))</f>
        <v>#N/A</v>
      </c>
      <c r="AP290" s="24" t="e">
        <f>IF('Grid template'!$B$64=FALSE,NA(),IF(OR(ISNUMBER(AM290)=FALSE,ISNUMBER(AO290)=FALSE),NA(),AO290*$AW$4+AM290))</f>
        <v>#N/A</v>
      </c>
      <c r="AQ290" s="160"/>
      <c r="AR290" s="160"/>
      <c r="AS290" s="162"/>
      <c r="AT290" s="23"/>
    </row>
    <row r="291" spans="2:46" ht="13.95" customHeight="1" x14ac:dyDescent="0.3">
      <c r="B291" s="62"/>
      <c r="C291" s="33"/>
      <c r="D291" s="187"/>
      <c r="E291" s="187"/>
      <c r="F291" s="187"/>
      <c r="G291" s="187"/>
      <c r="H291" s="187"/>
      <c r="I291" s="187"/>
      <c r="J291" s="187"/>
      <c r="K291" s="187"/>
      <c r="L291" s="187"/>
      <c r="M291" s="168"/>
      <c r="N291" s="55"/>
      <c r="O291" s="24" t="str">
        <f t="shared" si="84"/>
        <v/>
      </c>
      <c r="P291" s="24" t="str">
        <f t="shared" si="85"/>
        <v/>
      </c>
      <c r="Q291" s="24" t="str">
        <f t="shared" si="86"/>
        <v/>
      </c>
      <c r="R291" s="24" t="str">
        <f t="shared" si="87"/>
        <v/>
      </c>
      <c r="S291" s="24" t="e">
        <f t="shared" si="88"/>
        <v>#N/A</v>
      </c>
      <c r="T291" s="24" t="str">
        <f t="shared" si="89"/>
        <v/>
      </c>
      <c r="U291" s="24" t="str">
        <f t="shared" si="90"/>
        <v/>
      </c>
      <c r="V291" s="24" t="e">
        <f t="shared" si="91"/>
        <v>#N/A</v>
      </c>
      <c r="W291" s="24" t="e">
        <f t="shared" si="92"/>
        <v>#N/A</v>
      </c>
      <c r="X291" s="24" t="e">
        <f t="shared" si="93"/>
        <v>#N/A</v>
      </c>
      <c r="Y291" s="24" t="str">
        <f t="shared" si="94"/>
        <v/>
      </c>
      <c r="Z291" s="24" t="e">
        <f t="shared" si="95"/>
        <v>#N/A</v>
      </c>
      <c r="AA291" s="24" t="e">
        <f t="shared" si="96"/>
        <v>#VALUE!</v>
      </c>
      <c r="AB291" s="24" t="e">
        <f t="shared" si="97"/>
        <v>#N/A</v>
      </c>
      <c r="AC291" s="24" t="str">
        <f t="shared" si="98"/>
        <v/>
      </c>
      <c r="AD291" s="24" t="str">
        <f t="shared" si="99"/>
        <v/>
      </c>
      <c r="AE291" s="24" t="str">
        <f t="shared" si="100"/>
        <v/>
      </c>
      <c r="AF291" s="24" t="str">
        <f t="shared" si="101"/>
        <v/>
      </c>
      <c r="AG291" s="24" t="str">
        <f t="shared" si="102"/>
        <v/>
      </c>
      <c r="AH291" s="24" t="str">
        <f t="shared" si="103"/>
        <v/>
      </c>
      <c r="AI291" s="24" t="e">
        <f>IF('Grid template'!$B$64=FALSE,NA(),IF(OR(ISNUMBER(AC291)=FALSE,ISNUMBER(AD291)=FALSE),NA(),$AW$3*AC291+AD291))</f>
        <v>#N/A</v>
      </c>
      <c r="AJ291" s="24" t="e">
        <f>IF('Grid template'!$B$64=FALSE,NA(),IF(OR(ISNUMBER(AC291)=FALSE,ISNUMBER(AD291)=FALSE),NA(),$AW$2*AC291))</f>
        <v>#N/A</v>
      </c>
      <c r="AK291" s="24" t="e">
        <f>IF('Grid template'!$B$64=FALSE,NA(),IF(OR(ISNUMBER(AF291)=FALSE,ISNUMBER(AG291)=FALSE),NA(),$AW$3*AF291+AG291+1+'Grid template'!$B$17))</f>
        <v>#N/A</v>
      </c>
      <c r="AL291" s="24" t="e">
        <f>IF('Grid template'!$B$64=FALSE,NA(),IF(OR(ISNUMBER(AF291)=FALSE,ISNUMBER(AG291)=FALSE),NA(),$AW$2*AF291))</f>
        <v>#N/A</v>
      </c>
      <c r="AM291" s="24" t="e">
        <f>IF('Grid template'!$B$64=FALSE,NA(),(IF(OR(ISNUMBER(AJ291)=FALSE,ISNUMBER(AI291)=FALSE),NA(),AJ291-$AW$4*AI291)))</f>
        <v>#N/A</v>
      </c>
      <c r="AN291" s="24" t="e">
        <f>IF('Grid template'!$B$64=FALSE,NA(),(IF(OR(ISNUMBER(AK291)=FALSE,ISNUMBER(AL291)=FALSE),NA(),AL291+$AW$4*AK291)))</f>
        <v>#N/A</v>
      </c>
      <c r="AO291" s="24" t="e">
        <f>IF('Grid template'!$B$64=FALSE,NA(),IF(OR(ISNUMBER(AM291)=FALSE,ISNUMBER(AN291)=FALSE),NA(),(AN291-AM291)/(2*$AW$4)))</f>
        <v>#N/A</v>
      </c>
      <c r="AP291" s="24" t="e">
        <f>IF('Grid template'!$B$64=FALSE,NA(),IF(OR(ISNUMBER(AM291)=FALSE,ISNUMBER(AO291)=FALSE),NA(),AO291*$AW$4+AM291))</f>
        <v>#N/A</v>
      </c>
      <c r="AQ291" s="160"/>
      <c r="AR291" s="160"/>
      <c r="AS291" s="162"/>
      <c r="AT291" s="23"/>
    </row>
    <row r="292" spans="2:46" ht="13.95" customHeight="1" x14ac:dyDescent="0.3">
      <c r="B292" s="62"/>
      <c r="C292" s="33"/>
      <c r="D292" s="187"/>
      <c r="E292" s="187"/>
      <c r="F292" s="187"/>
      <c r="G292" s="187"/>
      <c r="H292" s="187"/>
      <c r="I292" s="187"/>
      <c r="J292" s="187"/>
      <c r="K292" s="187"/>
      <c r="L292" s="187"/>
      <c r="M292" s="168"/>
      <c r="N292" s="55"/>
      <c r="O292" s="24" t="str">
        <f t="shared" si="84"/>
        <v/>
      </c>
      <c r="P292" s="24" t="str">
        <f t="shared" si="85"/>
        <v/>
      </c>
      <c r="Q292" s="24" t="str">
        <f t="shared" si="86"/>
        <v/>
      </c>
      <c r="R292" s="24" t="str">
        <f t="shared" si="87"/>
        <v/>
      </c>
      <c r="S292" s="24" t="e">
        <f t="shared" si="88"/>
        <v>#N/A</v>
      </c>
      <c r="T292" s="24" t="str">
        <f t="shared" si="89"/>
        <v/>
      </c>
      <c r="U292" s="24" t="str">
        <f t="shared" si="90"/>
        <v/>
      </c>
      <c r="V292" s="24" t="e">
        <f t="shared" si="91"/>
        <v>#N/A</v>
      </c>
      <c r="W292" s="24" t="e">
        <f t="shared" si="92"/>
        <v>#N/A</v>
      </c>
      <c r="X292" s="24" t="e">
        <f t="shared" si="93"/>
        <v>#N/A</v>
      </c>
      <c r="Y292" s="24" t="str">
        <f t="shared" si="94"/>
        <v/>
      </c>
      <c r="Z292" s="24" t="e">
        <f t="shared" si="95"/>
        <v>#N/A</v>
      </c>
      <c r="AA292" s="24" t="e">
        <f t="shared" si="96"/>
        <v>#VALUE!</v>
      </c>
      <c r="AB292" s="24" t="e">
        <f t="shared" si="97"/>
        <v>#N/A</v>
      </c>
      <c r="AC292" s="24" t="str">
        <f t="shared" si="98"/>
        <v/>
      </c>
      <c r="AD292" s="24" t="str">
        <f t="shared" si="99"/>
        <v/>
      </c>
      <c r="AE292" s="24" t="str">
        <f t="shared" si="100"/>
        <v/>
      </c>
      <c r="AF292" s="24" t="str">
        <f t="shared" si="101"/>
        <v/>
      </c>
      <c r="AG292" s="24" t="str">
        <f t="shared" si="102"/>
        <v/>
      </c>
      <c r="AH292" s="24" t="str">
        <f t="shared" si="103"/>
        <v/>
      </c>
      <c r="AI292" s="24" t="e">
        <f>IF('Grid template'!$B$64=FALSE,NA(),IF(OR(ISNUMBER(AC292)=FALSE,ISNUMBER(AD292)=FALSE),NA(),$AW$3*AC292+AD292))</f>
        <v>#N/A</v>
      </c>
      <c r="AJ292" s="24" t="e">
        <f>IF('Grid template'!$B$64=FALSE,NA(),IF(OR(ISNUMBER(AC292)=FALSE,ISNUMBER(AD292)=FALSE),NA(),$AW$2*AC292))</f>
        <v>#N/A</v>
      </c>
      <c r="AK292" s="24" t="e">
        <f>IF('Grid template'!$B$64=FALSE,NA(),IF(OR(ISNUMBER(AF292)=FALSE,ISNUMBER(AG292)=FALSE),NA(),$AW$3*AF292+AG292+1+'Grid template'!$B$17))</f>
        <v>#N/A</v>
      </c>
      <c r="AL292" s="24" t="e">
        <f>IF('Grid template'!$B$64=FALSE,NA(),IF(OR(ISNUMBER(AF292)=FALSE,ISNUMBER(AG292)=FALSE),NA(),$AW$2*AF292))</f>
        <v>#N/A</v>
      </c>
      <c r="AM292" s="24" t="e">
        <f>IF('Grid template'!$B$64=FALSE,NA(),(IF(OR(ISNUMBER(AJ292)=FALSE,ISNUMBER(AI292)=FALSE),NA(),AJ292-$AW$4*AI292)))</f>
        <v>#N/A</v>
      </c>
      <c r="AN292" s="24" t="e">
        <f>IF('Grid template'!$B$64=FALSE,NA(),(IF(OR(ISNUMBER(AK292)=FALSE,ISNUMBER(AL292)=FALSE),NA(),AL292+$AW$4*AK292)))</f>
        <v>#N/A</v>
      </c>
      <c r="AO292" s="24" t="e">
        <f>IF('Grid template'!$B$64=FALSE,NA(),IF(OR(ISNUMBER(AM292)=FALSE,ISNUMBER(AN292)=FALSE),NA(),(AN292-AM292)/(2*$AW$4)))</f>
        <v>#N/A</v>
      </c>
      <c r="AP292" s="24" t="e">
        <f>IF('Grid template'!$B$64=FALSE,NA(),IF(OR(ISNUMBER(AM292)=FALSE,ISNUMBER(AO292)=FALSE),NA(),AO292*$AW$4+AM292))</f>
        <v>#N/A</v>
      </c>
      <c r="AQ292" s="160"/>
      <c r="AR292" s="160"/>
      <c r="AS292" s="162"/>
      <c r="AT292" s="23"/>
    </row>
    <row r="293" spans="2:46" ht="13.95" customHeight="1" x14ac:dyDescent="0.3">
      <c r="B293" s="62"/>
      <c r="C293" s="33"/>
      <c r="D293" s="187"/>
      <c r="E293" s="187"/>
      <c r="F293" s="187"/>
      <c r="G293" s="187"/>
      <c r="H293" s="187"/>
      <c r="I293" s="187"/>
      <c r="J293" s="187"/>
      <c r="K293" s="187"/>
      <c r="L293" s="187"/>
      <c r="M293" s="168"/>
      <c r="N293" s="55"/>
      <c r="O293" s="24" t="str">
        <f t="shared" si="84"/>
        <v/>
      </c>
      <c r="P293" s="24" t="str">
        <f t="shared" si="85"/>
        <v/>
      </c>
      <c r="Q293" s="24" t="str">
        <f t="shared" si="86"/>
        <v/>
      </c>
      <c r="R293" s="24" t="str">
        <f t="shared" si="87"/>
        <v/>
      </c>
      <c r="S293" s="24" t="e">
        <f t="shared" si="88"/>
        <v>#N/A</v>
      </c>
      <c r="T293" s="24" t="str">
        <f t="shared" si="89"/>
        <v/>
      </c>
      <c r="U293" s="24" t="str">
        <f t="shared" si="90"/>
        <v/>
      </c>
      <c r="V293" s="24" t="e">
        <f t="shared" si="91"/>
        <v>#N/A</v>
      </c>
      <c r="W293" s="24" t="e">
        <f t="shared" si="92"/>
        <v>#N/A</v>
      </c>
      <c r="X293" s="24" t="e">
        <f t="shared" si="93"/>
        <v>#N/A</v>
      </c>
      <c r="Y293" s="24" t="str">
        <f t="shared" si="94"/>
        <v/>
      </c>
      <c r="Z293" s="24" t="e">
        <f t="shared" si="95"/>
        <v>#N/A</v>
      </c>
      <c r="AA293" s="24" t="e">
        <f t="shared" si="96"/>
        <v>#VALUE!</v>
      </c>
      <c r="AB293" s="24" t="e">
        <f t="shared" si="97"/>
        <v>#N/A</v>
      </c>
      <c r="AC293" s="24" t="str">
        <f t="shared" si="98"/>
        <v/>
      </c>
      <c r="AD293" s="24" t="str">
        <f t="shared" si="99"/>
        <v/>
      </c>
      <c r="AE293" s="24" t="str">
        <f t="shared" si="100"/>
        <v/>
      </c>
      <c r="AF293" s="24" t="str">
        <f t="shared" si="101"/>
        <v/>
      </c>
      <c r="AG293" s="24" t="str">
        <f t="shared" si="102"/>
        <v/>
      </c>
      <c r="AH293" s="24" t="str">
        <f t="shared" si="103"/>
        <v/>
      </c>
      <c r="AI293" s="24" t="e">
        <f>IF('Grid template'!$B$64=FALSE,NA(),IF(OR(ISNUMBER(AC293)=FALSE,ISNUMBER(AD293)=FALSE),NA(),$AW$3*AC293+AD293))</f>
        <v>#N/A</v>
      </c>
      <c r="AJ293" s="24" t="e">
        <f>IF('Grid template'!$B$64=FALSE,NA(),IF(OR(ISNUMBER(AC293)=FALSE,ISNUMBER(AD293)=FALSE),NA(),$AW$2*AC293))</f>
        <v>#N/A</v>
      </c>
      <c r="AK293" s="24" t="e">
        <f>IF('Grid template'!$B$64=FALSE,NA(),IF(OR(ISNUMBER(AF293)=FALSE,ISNUMBER(AG293)=FALSE),NA(),$AW$3*AF293+AG293+1+'Grid template'!$B$17))</f>
        <v>#N/A</v>
      </c>
      <c r="AL293" s="24" t="e">
        <f>IF('Grid template'!$B$64=FALSE,NA(),IF(OR(ISNUMBER(AF293)=FALSE,ISNUMBER(AG293)=FALSE),NA(),$AW$2*AF293))</f>
        <v>#N/A</v>
      </c>
      <c r="AM293" s="24" t="e">
        <f>IF('Grid template'!$B$64=FALSE,NA(),(IF(OR(ISNUMBER(AJ293)=FALSE,ISNUMBER(AI293)=FALSE),NA(),AJ293-$AW$4*AI293)))</f>
        <v>#N/A</v>
      </c>
      <c r="AN293" s="24" t="e">
        <f>IF('Grid template'!$B$64=FALSE,NA(),(IF(OR(ISNUMBER(AK293)=FALSE,ISNUMBER(AL293)=FALSE),NA(),AL293+$AW$4*AK293)))</f>
        <v>#N/A</v>
      </c>
      <c r="AO293" s="24" t="e">
        <f>IF('Grid template'!$B$64=FALSE,NA(),IF(OR(ISNUMBER(AM293)=FALSE,ISNUMBER(AN293)=FALSE),NA(),(AN293-AM293)/(2*$AW$4)))</f>
        <v>#N/A</v>
      </c>
      <c r="AP293" s="24" t="e">
        <f>IF('Grid template'!$B$64=FALSE,NA(),IF(OR(ISNUMBER(AM293)=FALSE,ISNUMBER(AO293)=FALSE),NA(),AO293*$AW$4+AM293))</f>
        <v>#N/A</v>
      </c>
      <c r="AQ293" s="160"/>
      <c r="AR293" s="160"/>
      <c r="AS293" s="162"/>
      <c r="AT293" s="23"/>
    </row>
    <row r="294" spans="2:46" ht="13.95" customHeight="1" x14ac:dyDescent="0.3">
      <c r="B294" s="62"/>
      <c r="C294" s="33"/>
      <c r="D294" s="187"/>
      <c r="E294" s="187"/>
      <c r="F294" s="187"/>
      <c r="G294" s="187"/>
      <c r="H294" s="187"/>
      <c r="I294" s="187"/>
      <c r="J294" s="187"/>
      <c r="K294" s="187"/>
      <c r="L294" s="187"/>
      <c r="M294" s="168"/>
      <c r="N294" s="55"/>
      <c r="O294" s="24" t="str">
        <f t="shared" si="84"/>
        <v/>
      </c>
      <c r="P294" s="24" t="str">
        <f t="shared" si="85"/>
        <v/>
      </c>
      <c r="Q294" s="24" t="str">
        <f t="shared" si="86"/>
        <v/>
      </c>
      <c r="R294" s="24" t="str">
        <f t="shared" si="87"/>
        <v/>
      </c>
      <c r="S294" s="24" t="e">
        <f t="shared" si="88"/>
        <v>#N/A</v>
      </c>
      <c r="T294" s="24" t="str">
        <f t="shared" si="89"/>
        <v/>
      </c>
      <c r="U294" s="24" t="str">
        <f t="shared" si="90"/>
        <v/>
      </c>
      <c r="V294" s="24" t="e">
        <f t="shared" si="91"/>
        <v>#N/A</v>
      </c>
      <c r="W294" s="24" t="e">
        <f t="shared" si="92"/>
        <v>#N/A</v>
      </c>
      <c r="X294" s="24" t="e">
        <f t="shared" si="93"/>
        <v>#N/A</v>
      </c>
      <c r="Y294" s="24" t="str">
        <f t="shared" si="94"/>
        <v/>
      </c>
      <c r="Z294" s="24" t="e">
        <f t="shared" si="95"/>
        <v>#N/A</v>
      </c>
      <c r="AA294" s="24" t="e">
        <f t="shared" si="96"/>
        <v>#VALUE!</v>
      </c>
      <c r="AB294" s="24" t="e">
        <f t="shared" si="97"/>
        <v>#N/A</v>
      </c>
      <c r="AC294" s="24" t="str">
        <f t="shared" si="98"/>
        <v/>
      </c>
      <c r="AD294" s="24" t="str">
        <f t="shared" si="99"/>
        <v/>
      </c>
      <c r="AE294" s="24" t="str">
        <f t="shared" si="100"/>
        <v/>
      </c>
      <c r="AF294" s="24" t="str">
        <f t="shared" si="101"/>
        <v/>
      </c>
      <c r="AG294" s="24" t="str">
        <f t="shared" si="102"/>
        <v/>
      </c>
      <c r="AH294" s="24" t="str">
        <f t="shared" si="103"/>
        <v/>
      </c>
      <c r="AI294" s="24" t="e">
        <f>IF('Grid template'!$B$64=FALSE,NA(),IF(OR(ISNUMBER(AC294)=FALSE,ISNUMBER(AD294)=FALSE),NA(),$AW$3*AC294+AD294))</f>
        <v>#N/A</v>
      </c>
      <c r="AJ294" s="24" t="e">
        <f>IF('Grid template'!$B$64=FALSE,NA(),IF(OR(ISNUMBER(AC294)=FALSE,ISNUMBER(AD294)=FALSE),NA(),$AW$2*AC294))</f>
        <v>#N/A</v>
      </c>
      <c r="AK294" s="24" t="e">
        <f>IF('Grid template'!$B$64=FALSE,NA(),IF(OR(ISNUMBER(AF294)=FALSE,ISNUMBER(AG294)=FALSE),NA(),$AW$3*AF294+AG294+1+'Grid template'!$B$17))</f>
        <v>#N/A</v>
      </c>
      <c r="AL294" s="24" t="e">
        <f>IF('Grid template'!$B$64=FALSE,NA(),IF(OR(ISNUMBER(AF294)=FALSE,ISNUMBER(AG294)=FALSE),NA(),$AW$2*AF294))</f>
        <v>#N/A</v>
      </c>
      <c r="AM294" s="24" t="e">
        <f>IF('Grid template'!$B$64=FALSE,NA(),(IF(OR(ISNUMBER(AJ294)=FALSE,ISNUMBER(AI294)=FALSE),NA(),AJ294-$AW$4*AI294)))</f>
        <v>#N/A</v>
      </c>
      <c r="AN294" s="24" t="e">
        <f>IF('Grid template'!$B$64=FALSE,NA(),(IF(OR(ISNUMBER(AK294)=FALSE,ISNUMBER(AL294)=FALSE),NA(),AL294+$AW$4*AK294)))</f>
        <v>#N/A</v>
      </c>
      <c r="AO294" s="24" t="e">
        <f>IF('Grid template'!$B$64=FALSE,NA(),IF(OR(ISNUMBER(AM294)=FALSE,ISNUMBER(AN294)=FALSE),NA(),(AN294-AM294)/(2*$AW$4)))</f>
        <v>#N/A</v>
      </c>
      <c r="AP294" s="24" t="e">
        <f>IF('Grid template'!$B$64=FALSE,NA(),IF(OR(ISNUMBER(AM294)=FALSE,ISNUMBER(AO294)=FALSE),NA(),AO294*$AW$4+AM294))</f>
        <v>#N/A</v>
      </c>
      <c r="AQ294" s="160"/>
      <c r="AR294" s="160"/>
      <c r="AS294" s="162"/>
      <c r="AT294" s="23"/>
    </row>
    <row r="295" spans="2:46" ht="13.95" customHeight="1" x14ac:dyDescent="0.3">
      <c r="B295" s="62"/>
      <c r="C295" s="33"/>
      <c r="D295" s="187"/>
      <c r="E295" s="187"/>
      <c r="F295" s="187"/>
      <c r="G295" s="187"/>
      <c r="H295" s="187"/>
      <c r="I295" s="187"/>
      <c r="J295" s="187"/>
      <c r="K295" s="187"/>
      <c r="L295" s="187"/>
      <c r="M295" s="168"/>
      <c r="N295" s="55"/>
      <c r="O295" s="24" t="str">
        <f t="shared" si="84"/>
        <v/>
      </c>
      <c r="P295" s="24" t="str">
        <f t="shared" si="85"/>
        <v/>
      </c>
      <c r="Q295" s="24" t="str">
        <f t="shared" si="86"/>
        <v/>
      </c>
      <c r="R295" s="24" t="str">
        <f t="shared" si="87"/>
        <v/>
      </c>
      <c r="S295" s="24" t="e">
        <f t="shared" si="88"/>
        <v>#N/A</v>
      </c>
      <c r="T295" s="24" t="str">
        <f t="shared" si="89"/>
        <v/>
      </c>
      <c r="U295" s="24" t="str">
        <f t="shared" si="90"/>
        <v/>
      </c>
      <c r="V295" s="24" t="e">
        <f t="shared" si="91"/>
        <v>#N/A</v>
      </c>
      <c r="W295" s="24" t="e">
        <f t="shared" si="92"/>
        <v>#N/A</v>
      </c>
      <c r="X295" s="24" t="e">
        <f t="shared" si="93"/>
        <v>#N/A</v>
      </c>
      <c r="Y295" s="24" t="str">
        <f t="shared" si="94"/>
        <v/>
      </c>
      <c r="Z295" s="24" t="e">
        <f t="shared" si="95"/>
        <v>#N/A</v>
      </c>
      <c r="AA295" s="24" t="e">
        <f t="shared" si="96"/>
        <v>#VALUE!</v>
      </c>
      <c r="AB295" s="24" t="e">
        <f t="shared" si="97"/>
        <v>#N/A</v>
      </c>
      <c r="AC295" s="24" t="str">
        <f t="shared" si="98"/>
        <v/>
      </c>
      <c r="AD295" s="24" t="str">
        <f t="shared" si="99"/>
        <v/>
      </c>
      <c r="AE295" s="24" t="str">
        <f t="shared" si="100"/>
        <v/>
      </c>
      <c r="AF295" s="24" t="str">
        <f t="shared" si="101"/>
        <v/>
      </c>
      <c r="AG295" s="24" t="str">
        <f t="shared" si="102"/>
        <v/>
      </c>
      <c r="AH295" s="24" t="str">
        <f t="shared" si="103"/>
        <v/>
      </c>
      <c r="AI295" s="24" t="e">
        <f>IF('Grid template'!$B$64=FALSE,NA(),IF(OR(ISNUMBER(AC295)=FALSE,ISNUMBER(AD295)=FALSE),NA(),$AW$3*AC295+AD295))</f>
        <v>#N/A</v>
      </c>
      <c r="AJ295" s="24" t="e">
        <f>IF('Grid template'!$B$64=FALSE,NA(),IF(OR(ISNUMBER(AC295)=FALSE,ISNUMBER(AD295)=FALSE),NA(),$AW$2*AC295))</f>
        <v>#N/A</v>
      </c>
      <c r="AK295" s="24" t="e">
        <f>IF('Grid template'!$B$64=FALSE,NA(),IF(OR(ISNUMBER(AF295)=FALSE,ISNUMBER(AG295)=FALSE),NA(),$AW$3*AF295+AG295+1+'Grid template'!$B$17))</f>
        <v>#N/A</v>
      </c>
      <c r="AL295" s="24" t="e">
        <f>IF('Grid template'!$B$64=FALSE,NA(),IF(OR(ISNUMBER(AF295)=FALSE,ISNUMBER(AG295)=FALSE),NA(),$AW$2*AF295))</f>
        <v>#N/A</v>
      </c>
      <c r="AM295" s="24" t="e">
        <f>IF('Grid template'!$B$64=FALSE,NA(),(IF(OR(ISNUMBER(AJ295)=FALSE,ISNUMBER(AI295)=FALSE),NA(),AJ295-$AW$4*AI295)))</f>
        <v>#N/A</v>
      </c>
      <c r="AN295" s="24" t="e">
        <f>IF('Grid template'!$B$64=FALSE,NA(),(IF(OR(ISNUMBER(AK295)=FALSE,ISNUMBER(AL295)=FALSE),NA(),AL295+$AW$4*AK295)))</f>
        <v>#N/A</v>
      </c>
      <c r="AO295" s="24" t="e">
        <f>IF('Grid template'!$B$64=FALSE,NA(),IF(OR(ISNUMBER(AM295)=FALSE,ISNUMBER(AN295)=FALSE),NA(),(AN295-AM295)/(2*$AW$4)))</f>
        <v>#N/A</v>
      </c>
      <c r="AP295" s="24" t="e">
        <f>IF('Grid template'!$B$64=FALSE,NA(),IF(OR(ISNUMBER(AM295)=FALSE,ISNUMBER(AO295)=FALSE),NA(),AO295*$AW$4+AM295))</f>
        <v>#N/A</v>
      </c>
      <c r="AQ295" s="160"/>
      <c r="AR295" s="160"/>
      <c r="AS295" s="162"/>
      <c r="AT295" s="23"/>
    </row>
    <row r="296" spans="2:46" ht="13.95" customHeight="1" x14ac:dyDescent="0.3">
      <c r="B296" s="62"/>
      <c r="C296" s="33"/>
      <c r="D296" s="187"/>
      <c r="E296" s="187"/>
      <c r="F296" s="187"/>
      <c r="G296" s="187"/>
      <c r="H296" s="187"/>
      <c r="I296" s="187"/>
      <c r="J296" s="187"/>
      <c r="K296" s="187"/>
      <c r="L296" s="187"/>
      <c r="M296" s="168"/>
      <c r="N296" s="55"/>
      <c r="O296" s="24" t="str">
        <f t="shared" si="84"/>
        <v/>
      </c>
      <c r="P296" s="24" t="str">
        <f t="shared" si="85"/>
        <v/>
      </c>
      <c r="Q296" s="24" t="str">
        <f t="shared" si="86"/>
        <v/>
      </c>
      <c r="R296" s="24" t="str">
        <f t="shared" si="87"/>
        <v/>
      </c>
      <c r="S296" s="24" t="e">
        <f t="shared" si="88"/>
        <v>#N/A</v>
      </c>
      <c r="T296" s="24" t="str">
        <f t="shared" si="89"/>
        <v/>
      </c>
      <c r="U296" s="24" t="str">
        <f t="shared" si="90"/>
        <v/>
      </c>
      <c r="V296" s="24" t="e">
        <f t="shared" si="91"/>
        <v>#N/A</v>
      </c>
      <c r="W296" s="24" t="e">
        <f t="shared" si="92"/>
        <v>#N/A</v>
      </c>
      <c r="X296" s="24" t="e">
        <f t="shared" si="93"/>
        <v>#N/A</v>
      </c>
      <c r="Y296" s="24" t="str">
        <f t="shared" si="94"/>
        <v/>
      </c>
      <c r="Z296" s="24" t="e">
        <f t="shared" si="95"/>
        <v>#N/A</v>
      </c>
      <c r="AA296" s="24" t="e">
        <f t="shared" si="96"/>
        <v>#VALUE!</v>
      </c>
      <c r="AB296" s="24" t="e">
        <f t="shared" si="97"/>
        <v>#N/A</v>
      </c>
      <c r="AC296" s="24" t="str">
        <f t="shared" si="98"/>
        <v/>
      </c>
      <c r="AD296" s="24" t="str">
        <f t="shared" si="99"/>
        <v/>
      </c>
      <c r="AE296" s="24" t="str">
        <f t="shared" si="100"/>
        <v/>
      </c>
      <c r="AF296" s="24" t="str">
        <f t="shared" si="101"/>
        <v/>
      </c>
      <c r="AG296" s="24" t="str">
        <f t="shared" si="102"/>
        <v/>
      </c>
      <c r="AH296" s="24" t="str">
        <f t="shared" si="103"/>
        <v/>
      </c>
      <c r="AI296" s="24" t="e">
        <f>IF('Grid template'!$B$64=FALSE,NA(),IF(OR(ISNUMBER(AC296)=FALSE,ISNUMBER(AD296)=FALSE),NA(),$AW$3*AC296+AD296))</f>
        <v>#N/A</v>
      </c>
      <c r="AJ296" s="24" t="e">
        <f>IF('Grid template'!$B$64=FALSE,NA(),IF(OR(ISNUMBER(AC296)=FALSE,ISNUMBER(AD296)=FALSE),NA(),$AW$2*AC296))</f>
        <v>#N/A</v>
      </c>
      <c r="AK296" s="24" t="e">
        <f>IF('Grid template'!$B$64=FALSE,NA(),IF(OR(ISNUMBER(AF296)=FALSE,ISNUMBER(AG296)=FALSE),NA(),$AW$3*AF296+AG296+1+'Grid template'!$B$17))</f>
        <v>#N/A</v>
      </c>
      <c r="AL296" s="24" t="e">
        <f>IF('Grid template'!$B$64=FALSE,NA(),IF(OR(ISNUMBER(AF296)=FALSE,ISNUMBER(AG296)=FALSE),NA(),$AW$2*AF296))</f>
        <v>#N/A</v>
      </c>
      <c r="AM296" s="24" t="e">
        <f>IF('Grid template'!$B$64=FALSE,NA(),(IF(OR(ISNUMBER(AJ296)=FALSE,ISNUMBER(AI296)=FALSE),NA(),AJ296-$AW$4*AI296)))</f>
        <v>#N/A</v>
      </c>
      <c r="AN296" s="24" t="e">
        <f>IF('Grid template'!$B$64=FALSE,NA(),(IF(OR(ISNUMBER(AK296)=FALSE,ISNUMBER(AL296)=FALSE),NA(),AL296+$AW$4*AK296)))</f>
        <v>#N/A</v>
      </c>
      <c r="AO296" s="24" t="e">
        <f>IF('Grid template'!$B$64=FALSE,NA(),IF(OR(ISNUMBER(AM296)=FALSE,ISNUMBER(AN296)=FALSE),NA(),(AN296-AM296)/(2*$AW$4)))</f>
        <v>#N/A</v>
      </c>
      <c r="AP296" s="24" t="e">
        <f>IF('Grid template'!$B$64=FALSE,NA(),IF(OR(ISNUMBER(AM296)=FALSE,ISNUMBER(AO296)=FALSE),NA(),AO296*$AW$4+AM296))</f>
        <v>#N/A</v>
      </c>
      <c r="AQ296" s="160"/>
      <c r="AR296" s="160"/>
      <c r="AS296" s="162"/>
      <c r="AT296" s="23"/>
    </row>
    <row r="297" spans="2:46" ht="13.95" customHeight="1" x14ac:dyDescent="0.3">
      <c r="B297" s="62"/>
      <c r="C297" s="33"/>
      <c r="D297" s="187"/>
      <c r="E297" s="187"/>
      <c r="F297" s="187"/>
      <c r="G297" s="187"/>
      <c r="H297" s="187"/>
      <c r="I297" s="187"/>
      <c r="J297" s="187"/>
      <c r="K297" s="187"/>
      <c r="L297" s="187"/>
      <c r="M297" s="168"/>
      <c r="N297" s="55"/>
      <c r="O297" s="24" t="str">
        <f t="shared" si="84"/>
        <v/>
      </c>
      <c r="P297" s="24" t="str">
        <f t="shared" si="85"/>
        <v/>
      </c>
      <c r="Q297" s="24" t="str">
        <f t="shared" si="86"/>
        <v/>
      </c>
      <c r="R297" s="24" t="str">
        <f t="shared" si="87"/>
        <v/>
      </c>
      <c r="S297" s="24" t="e">
        <f t="shared" si="88"/>
        <v>#N/A</v>
      </c>
      <c r="T297" s="24" t="str">
        <f t="shared" si="89"/>
        <v/>
      </c>
      <c r="U297" s="24" t="str">
        <f t="shared" si="90"/>
        <v/>
      </c>
      <c r="V297" s="24" t="e">
        <f t="shared" si="91"/>
        <v>#N/A</v>
      </c>
      <c r="W297" s="24" t="e">
        <f t="shared" si="92"/>
        <v>#N/A</v>
      </c>
      <c r="X297" s="24" t="e">
        <f t="shared" si="93"/>
        <v>#N/A</v>
      </c>
      <c r="Y297" s="24" t="str">
        <f t="shared" si="94"/>
        <v/>
      </c>
      <c r="Z297" s="24" t="e">
        <f t="shared" si="95"/>
        <v>#N/A</v>
      </c>
      <c r="AA297" s="24" t="e">
        <f t="shared" si="96"/>
        <v>#VALUE!</v>
      </c>
      <c r="AB297" s="24" t="e">
        <f t="shared" si="97"/>
        <v>#N/A</v>
      </c>
      <c r="AC297" s="24" t="str">
        <f t="shared" si="98"/>
        <v/>
      </c>
      <c r="AD297" s="24" t="str">
        <f t="shared" si="99"/>
        <v/>
      </c>
      <c r="AE297" s="24" t="str">
        <f t="shared" si="100"/>
        <v/>
      </c>
      <c r="AF297" s="24" t="str">
        <f t="shared" si="101"/>
        <v/>
      </c>
      <c r="AG297" s="24" t="str">
        <f t="shared" si="102"/>
        <v/>
      </c>
      <c r="AH297" s="24" t="str">
        <f t="shared" si="103"/>
        <v/>
      </c>
      <c r="AI297" s="24" t="e">
        <f>IF('Grid template'!$B$64=FALSE,NA(),IF(OR(ISNUMBER(AC297)=FALSE,ISNUMBER(AD297)=FALSE),NA(),$AW$3*AC297+AD297))</f>
        <v>#N/A</v>
      </c>
      <c r="AJ297" s="24" t="e">
        <f>IF('Grid template'!$B$64=FALSE,NA(),IF(OR(ISNUMBER(AC297)=FALSE,ISNUMBER(AD297)=FALSE),NA(),$AW$2*AC297))</f>
        <v>#N/A</v>
      </c>
      <c r="AK297" s="24" t="e">
        <f>IF('Grid template'!$B$64=FALSE,NA(),IF(OR(ISNUMBER(AF297)=FALSE,ISNUMBER(AG297)=FALSE),NA(),$AW$3*AF297+AG297+1+'Grid template'!$B$17))</f>
        <v>#N/A</v>
      </c>
      <c r="AL297" s="24" t="e">
        <f>IF('Grid template'!$B$64=FALSE,NA(),IF(OR(ISNUMBER(AF297)=FALSE,ISNUMBER(AG297)=FALSE),NA(),$AW$2*AF297))</f>
        <v>#N/A</v>
      </c>
      <c r="AM297" s="24" t="e">
        <f>IF('Grid template'!$B$64=FALSE,NA(),(IF(OR(ISNUMBER(AJ297)=FALSE,ISNUMBER(AI297)=FALSE),NA(),AJ297-$AW$4*AI297)))</f>
        <v>#N/A</v>
      </c>
      <c r="AN297" s="24" t="e">
        <f>IF('Grid template'!$B$64=FALSE,NA(),(IF(OR(ISNUMBER(AK297)=FALSE,ISNUMBER(AL297)=FALSE),NA(),AL297+$AW$4*AK297)))</f>
        <v>#N/A</v>
      </c>
      <c r="AO297" s="24" t="e">
        <f>IF('Grid template'!$B$64=FALSE,NA(),IF(OR(ISNUMBER(AM297)=FALSE,ISNUMBER(AN297)=FALSE),NA(),(AN297-AM297)/(2*$AW$4)))</f>
        <v>#N/A</v>
      </c>
      <c r="AP297" s="24" t="e">
        <f>IF('Grid template'!$B$64=FALSE,NA(),IF(OR(ISNUMBER(AM297)=FALSE,ISNUMBER(AO297)=FALSE),NA(),AO297*$AW$4+AM297))</f>
        <v>#N/A</v>
      </c>
      <c r="AQ297" s="160"/>
      <c r="AR297" s="160"/>
      <c r="AS297" s="162"/>
      <c r="AT297" s="23"/>
    </row>
    <row r="298" spans="2:46" ht="13.95" customHeight="1" x14ac:dyDescent="0.3">
      <c r="B298" s="62"/>
      <c r="C298" s="33"/>
      <c r="D298" s="187"/>
      <c r="E298" s="187"/>
      <c r="F298" s="187"/>
      <c r="G298" s="187"/>
      <c r="H298" s="187"/>
      <c r="I298" s="187"/>
      <c r="J298" s="187"/>
      <c r="K298" s="187"/>
      <c r="L298" s="187"/>
      <c r="M298" s="168"/>
      <c r="N298" s="55"/>
      <c r="O298" s="24" t="str">
        <f t="shared" si="84"/>
        <v/>
      </c>
      <c r="P298" s="24" t="str">
        <f t="shared" si="85"/>
        <v/>
      </c>
      <c r="Q298" s="24" t="str">
        <f t="shared" si="86"/>
        <v/>
      </c>
      <c r="R298" s="24" t="str">
        <f t="shared" si="87"/>
        <v/>
      </c>
      <c r="S298" s="24" t="e">
        <f t="shared" si="88"/>
        <v>#N/A</v>
      </c>
      <c r="T298" s="24" t="str">
        <f t="shared" si="89"/>
        <v/>
      </c>
      <c r="U298" s="24" t="str">
        <f t="shared" si="90"/>
        <v/>
      </c>
      <c r="V298" s="24" t="e">
        <f t="shared" si="91"/>
        <v>#N/A</v>
      </c>
      <c r="W298" s="24" t="e">
        <f t="shared" si="92"/>
        <v>#N/A</v>
      </c>
      <c r="X298" s="24" t="e">
        <f t="shared" si="93"/>
        <v>#N/A</v>
      </c>
      <c r="Y298" s="24" t="str">
        <f t="shared" si="94"/>
        <v/>
      </c>
      <c r="Z298" s="24" t="e">
        <f t="shared" si="95"/>
        <v>#N/A</v>
      </c>
      <c r="AA298" s="24" t="e">
        <f t="shared" si="96"/>
        <v>#VALUE!</v>
      </c>
      <c r="AB298" s="24" t="e">
        <f t="shared" si="97"/>
        <v>#N/A</v>
      </c>
      <c r="AC298" s="24" t="str">
        <f t="shared" si="98"/>
        <v/>
      </c>
      <c r="AD298" s="24" t="str">
        <f t="shared" si="99"/>
        <v/>
      </c>
      <c r="AE298" s="24" t="str">
        <f t="shared" si="100"/>
        <v/>
      </c>
      <c r="AF298" s="24" t="str">
        <f t="shared" si="101"/>
        <v/>
      </c>
      <c r="AG298" s="24" t="str">
        <f t="shared" si="102"/>
        <v/>
      </c>
      <c r="AH298" s="24" t="str">
        <f t="shared" si="103"/>
        <v/>
      </c>
      <c r="AI298" s="24" t="e">
        <f>IF('Grid template'!$B$64=FALSE,NA(),IF(OR(ISNUMBER(AC298)=FALSE,ISNUMBER(AD298)=FALSE),NA(),$AW$3*AC298+AD298))</f>
        <v>#N/A</v>
      </c>
      <c r="AJ298" s="24" t="e">
        <f>IF('Grid template'!$B$64=FALSE,NA(),IF(OR(ISNUMBER(AC298)=FALSE,ISNUMBER(AD298)=FALSE),NA(),$AW$2*AC298))</f>
        <v>#N/A</v>
      </c>
      <c r="AK298" s="24" t="e">
        <f>IF('Grid template'!$B$64=FALSE,NA(),IF(OR(ISNUMBER(AF298)=FALSE,ISNUMBER(AG298)=FALSE),NA(),$AW$3*AF298+AG298+1+'Grid template'!$B$17))</f>
        <v>#N/A</v>
      </c>
      <c r="AL298" s="24" t="e">
        <f>IF('Grid template'!$B$64=FALSE,NA(),IF(OR(ISNUMBER(AF298)=FALSE,ISNUMBER(AG298)=FALSE),NA(),$AW$2*AF298))</f>
        <v>#N/A</v>
      </c>
      <c r="AM298" s="24" t="e">
        <f>IF('Grid template'!$B$64=FALSE,NA(),(IF(OR(ISNUMBER(AJ298)=FALSE,ISNUMBER(AI298)=FALSE),NA(),AJ298-$AW$4*AI298)))</f>
        <v>#N/A</v>
      </c>
      <c r="AN298" s="24" t="e">
        <f>IF('Grid template'!$B$64=FALSE,NA(),(IF(OR(ISNUMBER(AK298)=FALSE,ISNUMBER(AL298)=FALSE),NA(),AL298+$AW$4*AK298)))</f>
        <v>#N/A</v>
      </c>
      <c r="AO298" s="24" t="e">
        <f>IF('Grid template'!$B$64=FALSE,NA(),IF(OR(ISNUMBER(AM298)=FALSE,ISNUMBER(AN298)=FALSE),NA(),(AN298-AM298)/(2*$AW$4)))</f>
        <v>#N/A</v>
      </c>
      <c r="AP298" s="24" t="e">
        <f>IF('Grid template'!$B$64=FALSE,NA(),IF(OR(ISNUMBER(AM298)=FALSE,ISNUMBER(AO298)=FALSE),NA(),AO298*$AW$4+AM298))</f>
        <v>#N/A</v>
      </c>
      <c r="AQ298" s="160"/>
      <c r="AR298" s="160"/>
      <c r="AS298" s="162"/>
      <c r="AT298" s="23"/>
    </row>
    <row r="299" spans="2:46" ht="13.95" customHeight="1" x14ac:dyDescent="0.3">
      <c r="B299" s="62"/>
      <c r="C299" s="33"/>
      <c r="D299" s="187"/>
      <c r="E299" s="187"/>
      <c r="F299" s="187"/>
      <c r="G299" s="187"/>
      <c r="H299" s="187"/>
      <c r="I299" s="187"/>
      <c r="J299" s="187"/>
      <c r="K299" s="187"/>
      <c r="L299" s="187"/>
      <c r="M299" s="168"/>
      <c r="N299" s="55"/>
      <c r="O299" s="24" t="str">
        <f t="shared" si="84"/>
        <v/>
      </c>
      <c r="P299" s="24" t="str">
        <f t="shared" si="85"/>
        <v/>
      </c>
      <c r="Q299" s="24" t="str">
        <f t="shared" si="86"/>
        <v/>
      </c>
      <c r="R299" s="24" t="str">
        <f t="shared" si="87"/>
        <v/>
      </c>
      <c r="S299" s="24" t="e">
        <f t="shared" si="88"/>
        <v>#N/A</v>
      </c>
      <c r="T299" s="24" t="str">
        <f t="shared" si="89"/>
        <v/>
      </c>
      <c r="U299" s="24" t="str">
        <f t="shared" si="90"/>
        <v/>
      </c>
      <c r="V299" s="24" t="e">
        <f t="shared" si="91"/>
        <v>#N/A</v>
      </c>
      <c r="W299" s="24" t="e">
        <f t="shared" si="92"/>
        <v>#N/A</v>
      </c>
      <c r="X299" s="24" t="e">
        <f t="shared" si="93"/>
        <v>#N/A</v>
      </c>
      <c r="Y299" s="24" t="str">
        <f t="shared" si="94"/>
        <v/>
      </c>
      <c r="Z299" s="24" t="e">
        <f t="shared" si="95"/>
        <v>#N/A</v>
      </c>
      <c r="AA299" s="24" t="e">
        <f t="shared" si="96"/>
        <v>#VALUE!</v>
      </c>
      <c r="AB299" s="24" t="e">
        <f t="shared" si="97"/>
        <v>#N/A</v>
      </c>
      <c r="AC299" s="24" t="str">
        <f t="shared" si="98"/>
        <v/>
      </c>
      <c r="AD299" s="24" t="str">
        <f t="shared" si="99"/>
        <v/>
      </c>
      <c r="AE299" s="24" t="str">
        <f t="shared" si="100"/>
        <v/>
      </c>
      <c r="AF299" s="24" t="str">
        <f t="shared" si="101"/>
        <v/>
      </c>
      <c r="AG299" s="24" t="str">
        <f t="shared" si="102"/>
        <v/>
      </c>
      <c r="AH299" s="24" t="str">
        <f t="shared" si="103"/>
        <v/>
      </c>
      <c r="AI299" s="24" t="e">
        <f>IF('Grid template'!$B$64=FALSE,NA(),IF(OR(ISNUMBER(AC299)=FALSE,ISNUMBER(AD299)=FALSE),NA(),$AW$3*AC299+AD299))</f>
        <v>#N/A</v>
      </c>
      <c r="AJ299" s="24" t="e">
        <f>IF('Grid template'!$B$64=FALSE,NA(),IF(OR(ISNUMBER(AC299)=FALSE,ISNUMBER(AD299)=FALSE),NA(),$AW$2*AC299))</f>
        <v>#N/A</v>
      </c>
      <c r="AK299" s="24" t="e">
        <f>IF('Grid template'!$B$64=FALSE,NA(),IF(OR(ISNUMBER(AF299)=FALSE,ISNUMBER(AG299)=FALSE),NA(),$AW$3*AF299+AG299+1+'Grid template'!$B$17))</f>
        <v>#N/A</v>
      </c>
      <c r="AL299" s="24" t="e">
        <f>IF('Grid template'!$B$64=FALSE,NA(),IF(OR(ISNUMBER(AF299)=FALSE,ISNUMBER(AG299)=FALSE),NA(),$AW$2*AF299))</f>
        <v>#N/A</v>
      </c>
      <c r="AM299" s="24" t="e">
        <f>IF('Grid template'!$B$64=FALSE,NA(),(IF(OR(ISNUMBER(AJ299)=FALSE,ISNUMBER(AI299)=FALSE),NA(),AJ299-$AW$4*AI299)))</f>
        <v>#N/A</v>
      </c>
      <c r="AN299" s="24" t="e">
        <f>IF('Grid template'!$B$64=FALSE,NA(),(IF(OR(ISNUMBER(AK299)=FALSE,ISNUMBER(AL299)=FALSE),NA(),AL299+$AW$4*AK299)))</f>
        <v>#N/A</v>
      </c>
      <c r="AO299" s="24" t="e">
        <f>IF('Grid template'!$B$64=FALSE,NA(),IF(OR(ISNUMBER(AM299)=FALSE,ISNUMBER(AN299)=FALSE),NA(),(AN299-AM299)/(2*$AW$4)))</f>
        <v>#N/A</v>
      </c>
      <c r="AP299" s="24" t="e">
        <f>IF('Grid template'!$B$64=FALSE,NA(),IF(OR(ISNUMBER(AM299)=FALSE,ISNUMBER(AO299)=FALSE),NA(),AO299*$AW$4+AM299))</f>
        <v>#N/A</v>
      </c>
      <c r="AQ299" s="160"/>
      <c r="AR299" s="160"/>
      <c r="AS299" s="162"/>
      <c r="AT299" s="23"/>
    </row>
    <row r="300" spans="2:46" ht="13.95" customHeight="1" x14ac:dyDescent="0.3">
      <c r="B300" s="62"/>
      <c r="C300" s="33"/>
      <c r="D300" s="187"/>
      <c r="E300" s="187"/>
      <c r="F300" s="187"/>
      <c r="G300" s="187"/>
      <c r="H300" s="187"/>
      <c r="I300" s="187"/>
      <c r="J300" s="187"/>
      <c r="K300" s="187"/>
      <c r="L300" s="187"/>
      <c r="M300" s="168"/>
      <c r="N300" s="55"/>
      <c r="O300" s="24" t="str">
        <f t="shared" si="84"/>
        <v/>
      </c>
      <c r="P300" s="24" t="str">
        <f t="shared" si="85"/>
        <v/>
      </c>
      <c r="Q300" s="24" t="str">
        <f t="shared" si="86"/>
        <v/>
      </c>
      <c r="R300" s="24" t="str">
        <f t="shared" si="87"/>
        <v/>
      </c>
      <c r="S300" s="24" t="e">
        <f t="shared" si="88"/>
        <v>#N/A</v>
      </c>
      <c r="T300" s="24" t="str">
        <f t="shared" si="89"/>
        <v/>
      </c>
      <c r="U300" s="24" t="str">
        <f t="shared" si="90"/>
        <v/>
      </c>
      <c r="V300" s="24" t="e">
        <f t="shared" si="91"/>
        <v>#N/A</v>
      </c>
      <c r="W300" s="24" t="e">
        <f t="shared" si="92"/>
        <v>#N/A</v>
      </c>
      <c r="X300" s="24" t="e">
        <f t="shared" si="93"/>
        <v>#N/A</v>
      </c>
      <c r="Y300" s="24" t="str">
        <f t="shared" si="94"/>
        <v/>
      </c>
      <c r="Z300" s="24" t="e">
        <f t="shared" si="95"/>
        <v>#N/A</v>
      </c>
      <c r="AA300" s="24" t="e">
        <f t="shared" si="96"/>
        <v>#VALUE!</v>
      </c>
      <c r="AB300" s="24" t="e">
        <f t="shared" si="97"/>
        <v>#N/A</v>
      </c>
      <c r="AC300" s="24" t="str">
        <f t="shared" si="98"/>
        <v/>
      </c>
      <c r="AD300" s="24" t="str">
        <f t="shared" si="99"/>
        <v/>
      </c>
      <c r="AE300" s="24" t="str">
        <f t="shared" si="100"/>
        <v/>
      </c>
      <c r="AF300" s="24" t="str">
        <f t="shared" si="101"/>
        <v/>
      </c>
      <c r="AG300" s="24" t="str">
        <f t="shared" si="102"/>
        <v/>
      </c>
      <c r="AH300" s="24" t="str">
        <f t="shared" si="103"/>
        <v/>
      </c>
      <c r="AI300" s="24" t="e">
        <f>IF('Grid template'!$B$64=FALSE,NA(),IF(OR(ISNUMBER(AC300)=FALSE,ISNUMBER(AD300)=FALSE),NA(),$AW$3*AC300+AD300))</f>
        <v>#N/A</v>
      </c>
      <c r="AJ300" s="24" t="e">
        <f>IF('Grid template'!$B$64=FALSE,NA(),IF(OR(ISNUMBER(AC300)=FALSE,ISNUMBER(AD300)=FALSE),NA(),$AW$2*AC300))</f>
        <v>#N/A</v>
      </c>
      <c r="AK300" s="24" t="e">
        <f>IF('Grid template'!$B$64=FALSE,NA(),IF(OR(ISNUMBER(AF300)=FALSE,ISNUMBER(AG300)=FALSE),NA(),$AW$3*AF300+AG300+1+'Grid template'!$B$17))</f>
        <v>#N/A</v>
      </c>
      <c r="AL300" s="24" t="e">
        <f>IF('Grid template'!$B$64=FALSE,NA(),IF(OR(ISNUMBER(AF300)=FALSE,ISNUMBER(AG300)=FALSE),NA(),$AW$2*AF300))</f>
        <v>#N/A</v>
      </c>
      <c r="AM300" s="24" t="e">
        <f>IF('Grid template'!$B$64=FALSE,NA(),(IF(OR(ISNUMBER(AJ300)=FALSE,ISNUMBER(AI300)=FALSE),NA(),AJ300-$AW$4*AI300)))</f>
        <v>#N/A</v>
      </c>
      <c r="AN300" s="24" t="e">
        <f>IF('Grid template'!$B$64=FALSE,NA(),(IF(OR(ISNUMBER(AK300)=FALSE,ISNUMBER(AL300)=FALSE),NA(),AL300+$AW$4*AK300)))</f>
        <v>#N/A</v>
      </c>
      <c r="AO300" s="24" t="e">
        <f>IF('Grid template'!$B$64=FALSE,NA(),IF(OR(ISNUMBER(AM300)=FALSE,ISNUMBER(AN300)=FALSE),NA(),(AN300-AM300)/(2*$AW$4)))</f>
        <v>#N/A</v>
      </c>
      <c r="AP300" s="24" t="e">
        <f>IF('Grid template'!$B$64=FALSE,NA(),IF(OR(ISNUMBER(AM300)=FALSE,ISNUMBER(AO300)=FALSE),NA(),AO300*$AW$4+AM300))</f>
        <v>#N/A</v>
      </c>
      <c r="AQ300" s="160"/>
      <c r="AR300" s="160"/>
      <c r="AS300" s="162"/>
      <c r="AT300" s="23"/>
    </row>
    <row r="301" spans="2:46" ht="13.95" customHeight="1" x14ac:dyDescent="0.3">
      <c r="B301" s="62"/>
      <c r="C301" s="33"/>
      <c r="D301" s="187"/>
      <c r="E301" s="187"/>
      <c r="F301" s="187"/>
      <c r="G301" s="187"/>
      <c r="H301" s="187"/>
      <c r="I301" s="187"/>
      <c r="J301" s="187"/>
      <c r="K301" s="187"/>
      <c r="L301" s="187"/>
      <c r="M301" s="168"/>
      <c r="N301" s="55"/>
      <c r="O301" s="24" t="str">
        <f t="shared" si="84"/>
        <v/>
      </c>
      <c r="P301" s="24" t="str">
        <f t="shared" si="85"/>
        <v/>
      </c>
      <c r="Q301" s="24" t="str">
        <f t="shared" si="86"/>
        <v/>
      </c>
      <c r="R301" s="24" t="str">
        <f t="shared" si="87"/>
        <v/>
      </c>
      <c r="S301" s="24" t="e">
        <f t="shared" si="88"/>
        <v>#N/A</v>
      </c>
      <c r="T301" s="24" t="str">
        <f t="shared" si="89"/>
        <v/>
      </c>
      <c r="U301" s="24" t="str">
        <f t="shared" si="90"/>
        <v/>
      </c>
      <c r="V301" s="24" t="e">
        <f t="shared" si="91"/>
        <v>#N/A</v>
      </c>
      <c r="W301" s="24" t="e">
        <f t="shared" si="92"/>
        <v>#N/A</v>
      </c>
      <c r="X301" s="24" t="e">
        <f t="shared" si="93"/>
        <v>#N/A</v>
      </c>
      <c r="Y301" s="24" t="str">
        <f t="shared" si="94"/>
        <v/>
      </c>
      <c r="Z301" s="24" t="e">
        <f t="shared" si="95"/>
        <v>#N/A</v>
      </c>
      <c r="AA301" s="24" t="e">
        <f t="shared" si="96"/>
        <v>#VALUE!</v>
      </c>
      <c r="AB301" s="24" t="e">
        <f t="shared" si="97"/>
        <v>#N/A</v>
      </c>
      <c r="AC301" s="24" t="str">
        <f t="shared" si="98"/>
        <v/>
      </c>
      <c r="AD301" s="24" t="str">
        <f t="shared" si="99"/>
        <v/>
      </c>
      <c r="AE301" s="24" t="str">
        <f t="shared" si="100"/>
        <v/>
      </c>
      <c r="AF301" s="24" t="str">
        <f t="shared" si="101"/>
        <v/>
      </c>
      <c r="AG301" s="24" t="str">
        <f t="shared" si="102"/>
        <v/>
      </c>
      <c r="AH301" s="24" t="str">
        <f t="shared" si="103"/>
        <v/>
      </c>
      <c r="AI301" s="24" t="e">
        <f>IF('Grid template'!$B$64=FALSE,NA(),IF(OR(ISNUMBER(AC301)=FALSE,ISNUMBER(AD301)=FALSE),NA(),$AW$3*AC301+AD301))</f>
        <v>#N/A</v>
      </c>
      <c r="AJ301" s="24" t="e">
        <f>IF('Grid template'!$B$64=FALSE,NA(),IF(OR(ISNUMBER(AC301)=FALSE,ISNUMBER(AD301)=FALSE),NA(),$AW$2*AC301))</f>
        <v>#N/A</v>
      </c>
      <c r="AK301" s="24" t="e">
        <f>IF('Grid template'!$B$64=FALSE,NA(),IF(OR(ISNUMBER(AF301)=FALSE,ISNUMBER(AG301)=FALSE),NA(),$AW$3*AF301+AG301+1+'Grid template'!$B$17))</f>
        <v>#N/A</v>
      </c>
      <c r="AL301" s="24" t="e">
        <f>IF('Grid template'!$B$64=FALSE,NA(),IF(OR(ISNUMBER(AF301)=FALSE,ISNUMBER(AG301)=FALSE),NA(),$AW$2*AF301))</f>
        <v>#N/A</v>
      </c>
      <c r="AM301" s="24" t="e">
        <f>IF('Grid template'!$B$64=FALSE,NA(),(IF(OR(ISNUMBER(AJ301)=FALSE,ISNUMBER(AI301)=FALSE),NA(),AJ301-$AW$4*AI301)))</f>
        <v>#N/A</v>
      </c>
      <c r="AN301" s="24" t="e">
        <f>IF('Grid template'!$B$64=FALSE,NA(),(IF(OR(ISNUMBER(AK301)=FALSE,ISNUMBER(AL301)=FALSE),NA(),AL301+$AW$4*AK301)))</f>
        <v>#N/A</v>
      </c>
      <c r="AO301" s="24" t="e">
        <f>IF('Grid template'!$B$64=FALSE,NA(),IF(OR(ISNUMBER(AM301)=FALSE,ISNUMBER(AN301)=FALSE),NA(),(AN301-AM301)/(2*$AW$4)))</f>
        <v>#N/A</v>
      </c>
      <c r="AP301" s="24" t="e">
        <f>IF('Grid template'!$B$64=FALSE,NA(),IF(OR(ISNUMBER(AM301)=FALSE,ISNUMBER(AO301)=FALSE),NA(),AO301*$AW$4+AM301))</f>
        <v>#N/A</v>
      </c>
      <c r="AQ301" s="160"/>
      <c r="AR301" s="160"/>
      <c r="AS301" s="162"/>
      <c r="AT301" s="23"/>
    </row>
    <row r="302" spans="2:46" ht="13.95" customHeight="1" x14ac:dyDescent="0.3">
      <c r="B302" s="38" t="s">
        <v>32</v>
      </c>
      <c r="C302" s="38"/>
      <c r="D302" s="188"/>
      <c r="E302" s="188"/>
      <c r="F302" s="188"/>
      <c r="G302" s="188"/>
      <c r="H302" s="188"/>
      <c r="I302" s="188"/>
      <c r="J302" s="188"/>
      <c r="K302" s="188"/>
      <c r="L302" s="188"/>
      <c r="M302" s="168"/>
      <c r="N302" s="56"/>
      <c r="O302" s="57" t="str">
        <f t="shared" si="84"/>
        <v/>
      </c>
      <c r="P302" s="57" t="str">
        <f t="shared" si="85"/>
        <v/>
      </c>
      <c r="Q302" s="57" t="str">
        <f t="shared" si="86"/>
        <v/>
      </c>
      <c r="R302" s="57" t="str">
        <f t="shared" si="87"/>
        <v/>
      </c>
      <c r="S302" s="57" t="e">
        <f t="shared" si="88"/>
        <v>#N/A</v>
      </c>
      <c r="T302" s="57" t="str">
        <f t="shared" si="89"/>
        <v/>
      </c>
      <c r="U302" s="57" t="str">
        <f t="shared" si="90"/>
        <v/>
      </c>
      <c r="V302" s="57" t="e">
        <f t="shared" si="91"/>
        <v>#N/A</v>
      </c>
      <c r="W302" s="57" t="e">
        <f t="shared" si="92"/>
        <v>#N/A</v>
      </c>
      <c r="X302" s="57" t="e">
        <f t="shared" si="93"/>
        <v>#N/A</v>
      </c>
      <c r="Y302" s="57" t="str">
        <f t="shared" si="94"/>
        <v/>
      </c>
      <c r="Z302" s="57" t="e">
        <f t="shared" si="95"/>
        <v>#N/A</v>
      </c>
      <c r="AA302" s="57" t="e">
        <f t="shared" si="96"/>
        <v>#VALUE!</v>
      </c>
      <c r="AB302" s="57" t="e">
        <f t="shared" si="97"/>
        <v>#N/A</v>
      </c>
      <c r="AC302" s="57" t="str">
        <f t="shared" si="98"/>
        <v/>
      </c>
      <c r="AD302" s="57" t="str">
        <f t="shared" si="99"/>
        <v/>
      </c>
      <c r="AE302" s="57" t="str">
        <f t="shared" si="100"/>
        <v/>
      </c>
      <c r="AF302" s="57" t="str">
        <f t="shared" si="101"/>
        <v/>
      </c>
      <c r="AG302" s="57" t="str">
        <f t="shared" si="102"/>
        <v/>
      </c>
      <c r="AH302" s="57" t="str">
        <f t="shared" si="103"/>
        <v/>
      </c>
      <c r="AI302" s="57" t="e">
        <f>IF('Grid template'!$B$65=FALSE,NA(),IF(OR(ISNUMBER(AC302)=FALSE,ISNUMBER(AD302)=FALSE),NA(),$AW$3*AC302+AD302))</f>
        <v>#N/A</v>
      </c>
      <c r="AJ302" s="57" t="e">
        <f>IF('Grid template'!$B$65=FALSE,NA(),IF(OR(ISNUMBER(AC302)=FALSE,ISNUMBER(AD302)=FALSE),NA(),$AW$2*AC302))</f>
        <v>#N/A</v>
      </c>
      <c r="AK302" s="57" t="e">
        <f>IF('Grid template'!$B$65=FALSE,NA(),IF(OR(ISNUMBER(AF302)=FALSE,ISNUMBER(AG302)=FALSE),NA(),$AW$3*AF302+AG302+1+'Grid template'!$B$17))</f>
        <v>#N/A</v>
      </c>
      <c r="AL302" s="57" t="e">
        <f>IF('Grid template'!$B$65=FALSE,NA(),IF(OR(ISNUMBER(AF302)=FALSE,ISNUMBER(AG302)=FALSE),NA(),$AW$2*AF302))</f>
        <v>#N/A</v>
      </c>
      <c r="AM302" s="57" t="e">
        <f>IF('Grid template'!$B$65=FALSE,NA(),(IF(OR(ISNUMBER(AJ302)=FALSE,ISNUMBER(AI302)=FALSE),NA(),AJ302-$AW$4*AI302)))</f>
        <v>#N/A</v>
      </c>
      <c r="AN302" s="57" t="e">
        <f>IF('Grid template'!$B$65=FALSE,NA(),(IF(OR(ISNUMBER(AK302)=FALSE,ISNUMBER(AL302)=FALSE),NA(),AL302+$AW$4*AK302)))</f>
        <v>#N/A</v>
      </c>
      <c r="AO302" s="57" t="e">
        <f>IF('Grid template'!$B$65=FALSE,NA(),IF(OR(ISNUMBER(AM302)=FALSE,ISNUMBER(AN302)=FALSE),NA(),(AN302-AM302)/(2*$AW$4)))</f>
        <v>#N/A</v>
      </c>
      <c r="AP302" s="57" t="e">
        <f>IF('Grid template'!$B$65=FALSE,NA(),IF(OR(ISNUMBER(AM302)=FALSE,ISNUMBER(AO302)=FALSE),NA(),AO302*$AW$4+AM302))</f>
        <v>#N/A</v>
      </c>
      <c r="AQ302" s="160"/>
      <c r="AR302" s="160"/>
      <c r="AS302" s="162"/>
      <c r="AT302" s="58"/>
    </row>
    <row r="303" spans="2:46" ht="13.95" customHeight="1" x14ac:dyDescent="0.3">
      <c r="B303" s="62"/>
      <c r="C303" s="38"/>
      <c r="D303" s="188"/>
      <c r="E303" s="188"/>
      <c r="F303" s="188"/>
      <c r="G303" s="188"/>
      <c r="H303" s="188"/>
      <c r="I303" s="188"/>
      <c r="J303" s="188"/>
      <c r="K303" s="188"/>
      <c r="L303" s="188"/>
      <c r="M303" s="168"/>
      <c r="N303" s="56"/>
      <c r="O303" s="57" t="str">
        <f t="shared" si="84"/>
        <v/>
      </c>
      <c r="P303" s="57" t="str">
        <f t="shared" si="85"/>
        <v/>
      </c>
      <c r="Q303" s="57" t="str">
        <f t="shared" si="86"/>
        <v/>
      </c>
      <c r="R303" s="57" t="str">
        <f t="shared" si="87"/>
        <v/>
      </c>
      <c r="S303" s="57" t="e">
        <f t="shared" si="88"/>
        <v>#N/A</v>
      </c>
      <c r="T303" s="57" t="str">
        <f t="shared" si="89"/>
        <v/>
      </c>
      <c r="U303" s="57" t="str">
        <f t="shared" si="90"/>
        <v/>
      </c>
      <c r="V303" s="57" t="e">
        <f t="shared" si="91"/>
        <v>#N/A</v>
      </c>
      <c r="W303" s="57" t="e">
        <f t="shared" si="92"/>
        <v>#N/A</v>
      </c>
      <c r="X303" s="57" t="e">
        <f t="shared" si="93"/>
        <v>#N/A</v>
      </c>
      <c r="Y303" s="57" t="str">
        <f t="shared" si="94"/>
        <v/>
      </c>
      <c r="Z303" s="57" t="e">
        <f t="shared" si="95"/>
        <v>#N/A</v>
      </c>
      <c r="AA303" s="57" t="e">
        <f t="shared" si="96"/>
        <v>#VALUE!</v>
      </c>
      <c r="AB303" s="57" t="e">
        <f t="shared" si="97"/>
        <v>#N/A</v>
      </c>
      <c r="AC303" s="57" t="str">
        <f t="shared" si="98"/>
        <v/>
      </c>
      <c r="AD303" s="57" t="str">
        <f t="shared" si="99"/>
        <v/>
      </c>
      <c r="AE303" s="57" t="str">
        <f t="shared" si="100"/>
        <v/>
      </c>
      <c r="AF303" s="57" t="str">
        <f t="shared" si="101"/>
        <v/>
      </c>
      <c r="AG303" s="57" t="str">
        <f t="shared" si="102"/>
        <v/>
      </c>
      <c r="AH303" s="57" t="str">
        <f t="shared" si="103"/>
        <v/>
      </c>
      <c r="AI303" s="57" t="e">
        <f>IF('Grid template'!$B$65=FALSE,NA(),IF(OR(ISNUMBER(AC303)=FALSE,ISNUMBER(AD303)=FALSE),NA(),$AW$3*AC303+AD303))</f>
        <v>#N/A</v>
      </c>
      <c r="AJ303" s="57" t="e">
        <f>IF('Grid template'!$B$65=FALSE,NA(),IF(OR(ISNUMBER(AC303)=FALSE,ISNUMBER(AD303)=FALSE),NA(),$AW$2*AC303))</f>
        <v>#N/A</v>
      </c>
      <c r="AK303" s="57" t="e">
        <f>IF('Grid template'!$B$65=FALSE,NA(),IF(OR(ISNUMBER(AF303)=FALSE,ISNUMBER(AG303)=FALSE),NA(),$AW$3*AF303+AG303+1+'Grid template'!$B$17))</f>
        <v>#N/A</v>
      </c>
      <c r="AL303" s="57" t="e">
        <f>IF('Grid template'!$B$65=FALSE,NA(),IF(OR(ISNUMBER(AF303)=FALSE,ISNUMBER(AG303)=FALSE),NA(),$AW$2*AF303))</f>
        <v>#N/A</v>
      </c>
      <c r="AM303" s="57" t="e">
        <f>IF('Grid template'!$B$65=FALSE,NA(),(IF(OR(ISNUMBER(AJ303)=FALSE,ISNUMBER(AI303)=FALSE),NA(),AJ303-$AW$4*AI303)))</f>
        <v>#N/A</v>
      </c>
      <c r="AN303" s="57" t="e">
        <f>IF('Grid template'!$B$65=FALSE,NA(),(IF(OR(ISNUMBER(AK303)=FALSE,ISNUMBER(AL303)=FALSE),NA(),AL303+$AW$4*AK303)))</f>
        <v>#N/A</v>
      </c>
      <c r="AO303" s="57" t="e">
        <f>IF('Grid template'!$B$65=FALSE,NA(),IF(OR(ISNUMBER(AM303)=FALSE,ISNUMBER(AN303)=FALSE),NA(),(AN303-AM303)/(2*$AW$4)))</f>
        <v>#N/A</v>
      </c>
      <c r="AP303" s="57" t="e">
        <f>IF('Grid template'!$B$65=FALSE,NA(),IF(OR(ISNUMBER(AM303)=FALSE,ISNUMBER(AO303)=FALSE),NA(),AO303*$AW$4+AM303))</f>
        <v>#N/A</v>
      </c>
      <c r="AQ303" s="160"/>
      <c r="AR303" s="160"/>
      <c r="AS303" s="162"/>
      <c r="AT303" s="58"/>
    </row>
    <row r="304" spans="2:46" ht="13.95" customHeight="1" x14ac:dyDescent="0.3">
      <c r="B304" s="62"/>
      <c r="C304" s="38"/>
      <c r="D304" s="188"/>
      <c r="E304" s="188"/>
      <c r="F304" s="188"/>
      <c r="G304" s="188"/>
      <c r="H304" s="188"/>
      <c r="I304" s="188"/>
      <c r="J304" s="188"/>
      <c r="K304" s="188"/>
      <c r="L304" s="188"/>
      <c r="M304" s="168"/>
      <c r="N304" s="56"/>
      <c r="O304" s="57" t="str">
        <f t="shared" si="84"/>
        <v/>
      </c>
      <c r="P304" s="57" t="str">
        <f t="shared" si="85"/>
        <v/>
      </c>
      <c r="Q304" s="57" t="str">
        <f t="shared" si="86"/>
        <v/>
      </c>
      <c r="R304" s="57" t="str">
        <f t="shared" si="87"/>
        <v/>
      </c>
      <c r="S304" s="57" t="e">
        <f t="shared" si="88"/>
        <v>#N/A</v>
      </c>
      <c r="T304" s="57" t="str">
        <f t="shared" si="89"/>
        <v/>
      </c>
      <c r="U304" s="57" t="str">
        <f t="shared" si="90"/>
        <v/>
      </c>
      <c r="V304" s="57" t="e">
        <f t="shared" si="91"/>
        <v>#N/A</v>
      </c>
      <c r="W304" s="57" t="e">
        <f t="shared" si="92"/>
        <v>#N/A</v>
      </c>
      <c r="X304" s="57" t="e">
        <f t="shared" si="93"/>
        <v>#N/A</v>
      </c>
      <c r="Y304" s="57" t="str">
        <f t="shared" si="94"/>
        <v/>
      </c>
      <c r="Z304" s="57" t="e">
        <f t="shared" si="95"/>
        <v>#N/A</v>
      </c>
      <c r="AA304" s="57" t="e">
        <f t="shared" si="96"/>
        <v>#VALUE!</v>
      </c>
      <c r="AB304" s="57" t="e">
        <f t="shared" si="97"/>
        <v>#N/A</v>
      </c>
      <c r="AC304" s="57" t="str">
        <f t="shared" si="98"/>
        <v/>
      </c>
      <c r="AD304" s="57" t="str">
        <f t="shared" si="99"/>
        <v/>
      </c>
      <c r="AE304" s="57" t="str">
        <f t="shared" si="100"/>
        <v/>
      </c>
      <c r="AF304" s="57" t="str">
        <f t="shared" si="101"/>
        <v/>
      </c>
      <c r="AG304" s="57" t="str">
        <f t="shared" si="102"/>
        <v/>
      </c>
      <c r="AH304" s="57" t="str">
        <f t="shared" si="103"/>
        <v/>
      </c>
      <c r="AI304" s="57" t="e">
        <f>IF('Grid template'!$B$65=FALSE,NA(),IF(OR(ISNUMBER(AC304)=FALSE,ISNUMBER(AD304)=FALSE),NA(),$AW$3*AC304+AD304))</f>
        <v>#N/A</v>
      </c>
      <c r="AJ304" s="57" t="e">
        <f>IF('Grid template'!$B$65=FALSE,NA(),IF(OR(ISNUMBER(AC304)=FALSE,ISNUMBER(AD304)=FALSE),NA(),$AW$2*AC304))</f>
        <v>#N/A</v>
      </c>
      <c r="AK304" s="57" t="e">
        <f>IF('Grid template'!$B$65=FALSE,NA(),IF(OR(ISNUMBER(AF304)=FALSE,ISNUMBER(AG304)=FALSE),NA(),$AW$3*AF304+AG304+1+'Grid template'!$B$17))</f>
        <v>#N/A</v>
      </c>
      <c r="AL304" s="57" t="e">
        <f>IF('Grid template'!$B$65=FALSE,NA(),IF(OR(ISNUMBER(AF304)=FALSE,ISNUMBER(AG304)=FALSE),NA(),$AW$2*AF304))</f>
        <v>#N/A</v>
      </c>
      <c r="AM304" s="57" t="e">
        <f>IF('Grid template'!$B$65=FALSE,NA(),(IF(OR(ISNUMBER(AJ304)=FALSE,ISNUMBER(AI304)=FALSE),NA(),AJ304-$AW$4*AI304)))</f>
        <v>#N/A</v>
      </c>
      <c r="AN304" s="57" t="e">
        <f>IF('Grid template'!$B$65=FALSE,NA(),(IF(OR(ISNUMBER(AK304)=FALSE,ISNUMBER(AL304)=FALSE),NA(),AL304+$AW$4*AK304)))</f>
        <v>#N/A</v>
      </c>
      <c r="AO304" s="57" t="e">
        <f>IF('Grid template'!$B$65=FALSE,NA(),IF(OR(ISNUMBER(AM304)=FALSE,ISNUMBER(AN304)=FALSE),NA(),(AN304-AM304)/(2*$AW$4)))</f>
        <v>#N/A</v>
      </c>
      <c r="AP304" s="57" t="e">
        <f>IF('Grid template'!$B$65=FALSE,NA(),IF(OR(ISNUMBER(AM304)=FALSE,ISNUMBER(AO304)=FALSE),NA(),AO304*$AW$4+AM304))</f>
        <v>#N/A</v>
      </c>
      <c r="AQ304" s="160"/>
      <c r="AR304" s="160"/>
      <c r="AS304" s="162"/>
      <c r="AT304" s="58"/>
    </row>
    <row r="305" spans="2:46" ht="13.95" customHeight="1" x14ac:dyDescent="0.3">
      <c r="B305" s="62"/>
      <c r="C305" s="38"/>
      <c r="D305" s="188"/>
      <c r="E305" s="188"/>
      <c r="F305" s="188"/>
      <c r="G305" s="188"/>
      <c r="H305" s="188"/>
      <c r="I305" s="188"/>
      <c r="J305" s="188"/>
      <c r="K305" s="188"/>
      <c r="L305" s="188"/>
      <c r="M305" s="168"/>
      <c r="N305" s="56"/>
      <c r="O305" s="57" t="str">
        <f t="shared" si="84"/>
        <v/>
      </c>
      <c r="P305" s="57" t="str">
        <f t="shared" si="85"/>
        <v/>
      </c>
      <c r="Q305" s="57" t="str">
        <f t="shared" si="86"/>
        <v/>
      </c>
      <c r="R305" s="57" t="str">
        <f t="shared" si="87"/>
        <v/>
      </c>
      <c r="S305" s="57" t="e">
        <f t="shared" si="88"/>
        <v>#N/A</v>
      </c>
      <c r="T305" s="57" t="str">
        <f t="shared" si="89"/>
        <v/>
      </c>
      <c r="U305" s="57" t="str">
        <f t="shared" si="90"/>
        <v/>
      </c>
      <c r="V305" s="57" t="e">
        <f t="shared" si="91"/>
        <v>#N/A</v>
      </c>
      <c r="W305" s="57" t="e">
        <f t="shared" si="92"/>
        <v>#N/A</v>
      </c>
      <c r="X305" s="57" t="e">
        <f t="shared" si="93"/>
        <v>#N/A</v>
      </c>
      <c r="Y305" s="57" t="str">
        <f t="shared" si="94"/>
        <v/>
      </c>
      <c r="Z305" s="57" t="e">
        <f t="shared" si="95"/>
        <v>#N/A</v>
      </c>
      <c r="AA305" s="57" t="e">
        <f t="shared" si="96"/>
        <v>#VALUE!</v>
      </c>
      <c r="AB305" s="57" t="e">
        <f t="shared" si="97"/>
        <v>#N/A</v>
      </c>
      <c r="AC305" s="57" t="str">
        <f t="shared" si="98"/>
        <v/>
      </c>
      <c r="AD305" s="57" t="str">
        <f t="shared" si="99"/>
        <v/>
      </c>
      <c r="AE305" s="57" t="str">
        <f t="shared" si="100"/>
        <v/>
      </c>
      <c r="AF305" s="57" t="str">
        <f t="shared" si="101"/>
        <v/>
      </c>
      <c r="AG305" s="57" t="str">
        <f t="shared" si="102"/>
        <v/>
      </c>
      <c r="AH305" s="57" t="str">
        <f t="shared" si="103"/>
        <v/>
      </c>
      <c r="AI305" s="57" t="e">
        <f>IF('Grid template'!$B$65=FALSE,NA(),IF(OR(ISNUMBER(AC305)=FALSE,ISNUMBER(AD305)=FALSE),NA(),$AW$3*AC305+AD305))</f>
        <v>#N/A</v>
      </c>
      <c r="AJ305" s="57" t="e">
        <f>IF('Grid template'!$B$65=FALSE,NA(),IF(OR(ISNUMBER(AC305)=FALSE,ISNUMBER(AD305)=FALSE),NA(),$AW$2*AC305))</f>
        <v>#N/A</v>
      </c>
      <c r="AK305" s="57" t="e">
        <f>IF('Grid template'!$B$65=FALSE,NA(),IF(OR(ISNUMBER(AF305)=FALSE,ISNUMBER(AG305)=FALSE),NA(),$AW$3*AF305+AG305+1+'Grid template'!$B$17))</f>
        <v>#N/A</v>
      </c>
      <c r="AL305" s="57" t="e">
        <f>IF('Grid template'!$B$65=FALSE,NA(),IF(OR(ISNUMBER(AF305)=FALSE,ISNUMBER(AG305)=FALSE),NA(),$AW$2*AF305))</f>
        <v>#N/A</v>
      </c>
      <c r="AM305" s="57" t="e">
        <f>IF('Grid template'!$B$65=FALSE,NA(),(IF(OR(ISNUMBER(AJ305)=FALSE,ISNUMBER(AI305)=FALSE),NA(),AJ305-$AW$4*AI305)))</f>
        <v>#N/A</v>
      </c>
      <c r="AN305" s="57" t="e">
        <f>IF('Grid template'!$B$65=FALSE,NA(),(IF(OR(ISNUMBER(AK305)=FALSE,ISNUMBER(AL305)=FALSE),NA(),AL305+$AW$4*AK305)))</f>
        <v>#N/A</v>
      </c>
      <c r="AO305" s="57" t="e">
        <f>IF('Grid template'!$B$65=FALSE,NA(),IF(OR(ISNUMBER(AM305)=FALSE,ISNUMBER(AN305)=FALSE),NA(),(AN305-AM305)/(2*$AW$4)))</f>
        <v>#N/A</v>
      </c>
      <c r="AP305" s="57" t="e">
        <f>IF('Grid template'!$B$65=FALSE,NA(),IF(OR(ISNUMBER(AM305)=FALSE,ISNUMBER(AO305)=FALSE),NA(),AO305*$AW$4+AM305))</f>
        <v>#N/A</v>
      </c>
      <c r="AQ305" s="160"/>
      <c r="AR305" s="160"/>
      <c r="AS305" s="162"/>
      <c r="AT305" s="58"/>
    </row>
    <row r="306" spans="2:46" ht="13.95" customHeight="1" x14ac:dyDescent="0.3">
      <c r="B306" s="62"/>
      <c r="C306" s="38"/>
      <c r="D306" s="188"/>
      <c r="E306" s="188"/>
      <c r="F306" s="188"/>
      <c r="G306" s="188"/>
      <c r="H306" s="188"/>
      <c r="I306" s="188"/>
      <c r="J306" s="188"/>
      <c r="K306" s="188"/>
      <c r="L306" s="188"/>
      <c r="M306" s="168"/>
      <c r="N306" s="56"/>
      <c r="O306" s="57" t="str">
        <f t="shared" si="84"/>
        <v/>
      </c>
      <c r="P306" s="57" t="str">
        <f t="shared" si="85"/>
        <v/>
      </c>
      <c r="Q306" s="57" t="str">
        <f t="shared" si="86"/>
        <v/>
      </c>
      <c r="R306" s="57" t="str">
        <f t="shared" si="87"/>
        <v/>
      </c>
      <c r="S306" s="57" t="e">
        <f t="shared" si="88"/>
        <v>#N/A</v>
      </c>
      <c r="T306" s="57" t="str">
        <f t="shared" si="89"/>
        <v/>
      </c>
      <c r="U306" s="57" t="str">
        <f t="shared" si="90"/>
        <v/>
      </c>
      <c r="V306" s="57" t="e">
        <f t="shared" si="91"/>
        <v>#N/A</v>
      </c>
      <c r="W306" s="57" t="e">
        <f t="shared" si="92"/>
        <v>#N/A</v>
      </c>
      <c r="X306" s="57" t="e">
        <f t="shared" si="93"/>
        <v>#N/A</v>
      </c>
      <c r="Y306" s="57" t="str">
        <f t="shared" si="94"/>
        <v/>
      </c>
      <c r="Z306" s="57" t="e">
        <f t="shared" si="95"/>
        <v>#N/A</v>
      </c>
      <c r="AA306" s="57" t="e">
        <f t="shared" si="96"/>
        <v>#VALUE!</v>
      </c>
      <c r="AB306" s="57" t="e">
        <f t="shared" si="97"/>
        <v>#N/A</v>
      </c>
      <c r="AC306" s="57" t="str">
        <f t="shared" si="98"/>
        <v/>
      </c>
      <c r="AD306" s="57" t="str">
        <f t="shared" si="99"/>
        <v/>
      </c>
      <c r="AE306" s="57" t="str">
        <f t="shared" si="100"/>
        <v/>
      </c>
      <c r="AF306" s="57" t="str">
        <f t="shared" si="101"/>
        <v/>
      </c>
      <c r="AG306" s="57" t="str">
        <f t="shared" si="102"/>
        <v/>
      </c>
      <c r="AH306" s="57" t="str">
        <f t="shared" si="103"/>
        <v/>
      </c>
      <c r="AI306" s="57" t="e">
        <f>IF('Grid template'!$B$65=FALSE,NA(),IF(OR(ISNUMBER(AC306)=FALSE,ISNUMBER(AD306)=FALSE),NA(),$AW$3*AC306+AD306))</f>
        <v>#N/A</v>
      </c>
      <c r="AJ306" s="57" t="e">
        <f>IF('Grid template'!$B$65=FALSE,NA(),IF(OR(ISNUMBER(AC306)=FALSE,ISNUMBER(AD306)=FALSE),NA(),$AW$2*AC306))</f>
        <v>#N/A</v>
      </c>
      <c r="AK306" s="57" t="e">
        <f>IF('Grid template'!$B$65=FALSE,NA(),IF(OR(ISNUMBER(AF306)=FALSE,ISNUMBER(AG306)=FALSE),NA(),$AW$3*AF306+AG306+1+'Grid template'!$B$17))</f>
        <v>#N/A</v>
      </c>
      <c r="AL306" s="57" t="e">
        <f>IF('Grid template'!$B$65=FALSE,NA(),IF(OR(ISNUMBER(AF306)=FALSE,ISNUMBER(AG306)=FALSE),NA(),$AW$2*AF306))</f>
        <v>#N/A</v>
      </c>
      <c r="AM306" s="57" t="e">
        <f>IF('Grid template'!$B$65=FALSE,NA(),(IF(OR(ISNUMBER(AJ306)=FALSE,ISNUMBER(AI306)=FALSE),NA(),AJ306-$AW$4*AI306)))</f>
        <v>#N/A</v>
      </c>
      <c r="AN306" s="57" t="e">
        <f>IF('Grid template'!$B$65=FALSE,NA(),(IF(OR(ISNUMBER(AK306)=FALSE,ISNUMBER(AL306)=FALSE),NA(),AL306+$AW$4*AK306)))</f>
        <v>#N/A</v>
      </c>
      <c r="AO306" s="57" t="e">
        <f>IF('Grid template'!$B$65=FALSE,NA(),IF(OR(ISNUMBER(AM306)=FALSE,ISNUMBER(AN306)=FALSE),NA(),(AN306-AM306)/(2*$AW$4)))</f>
        <v>#N/A</v>
      </c>
      <c r="AP306" s="57" t="e">
        <f>IF('Grid template'!$B$65=FALSE,NA(),IF(OR(ISNUMBER(AM306)=FALSE,ISNUMBER(AO306)=FALSE),NA(),AO306*$AW$4+AM306))</f>
        <v>#N/A</v>
      </c>
      <c r="AQ306" s="160"/>
      <c r="AR306" s="160"/>
      <c r="AS306" s="162"/>
      <c r="AT306" s="58"/>
    </row>
    <row r="307" spans="2:46" ht="13.95" customHeight="1" x14ac:dyDescent="0.3">
      <c r="B307" s="62"/>
      <c r="C307" s="38"/>
      <c r="D307" s="188"/>
      <c r="E307" s="188"/>
      <c r="F307" s="188"/>
      <c r="G307" s="188"/>
      <c r="H307" s="188"/>
      <c r="I307" s="188"/>
      <c r="J307" s="188"/>
      <c r="K307" s="188"/>
      <c r="L307" s="188"/>
      <c r="M307" s="168"/>
      <c r="N307" s="56"/>
      <c r="O307" s="57" t="str">
        <f t="shared" si="84"/>
        <v/>
      </c>
      <c r="P307" s="57" t="str">
        <f t="shared" si="85"/>
        <v/>
      </c>
      <c r="Q307" s="57" t="str">
        <f t="shared" si="86"/>
        <v/>
      </c>
      <c r="R307" s="57" t="str">
        <f t="shared" si="87"/>
        <v/>
      </c>
      <c r="S307" s="57" t="e">
        <f t="shared" si="88"/>
        <v>#N/A</v>
      </c>
      <c r="T307" s="57" t="str">
        <f t="shared" si="89"/>
        <v/>
      </c>
      <c r="U307" s="57" t="str">
        <f t="shared" si="90"/>
        <v/>
      </c>
      <c r="V307" s="57" t="e">
        <f t="shared" si="91"/>
        <v>#N/A</v>
      </c>
      <c r="W307" s="57" t="e">
        <f t="shared" si="92"/>
        <v>#N/A</v>
      </c>
      <c r="X307" s="57" t="e">
        <f t="shared" si="93"/>
        <v>#N/A</v>
      </c>
      <c r="Y307" s="57" t="str">
        <f t="shared" si="94"/>
        <v/>
      </c>
      <c r="Z307" s="57" t="e">
        <f t="shared" si="95"/>
        <v>#N/A</v>
      </c>
      <c r="AA307" s="57" t="e">
        <f t="shared" si="96"/>
        <v>#VALUE!</v>
      </c>
      <c r="AB307" s="57" t="e">
        <f t="shared" si="97"/>
        <v>#N/A</v>
      </c>
      <c r="AC307" s="57" t="str">
        <f t="shared" si="98"/>
        <v/>
      </c>
      <c r="AD307" s="57" t="str">
        <f t="shared" si="99"/>
        <v/>
      </c>
      <c r="AE307" s="57" t="str">
        <f t="shared" si="100"/>
        <v/>
      </c>
      <c r="AF307" s="57" t="str">
        <f t="shared" si="101"/>
        <v/>
      </c>
      <c r="AG307" s="57" t="str">
        <f t="shared" si="102"/>
        <v/>
      </c>
      <c r="AH307" s="57" t="str">
        <f t="shared" si="103"/>
        <v/>
      </c>
      <c r="AI307" s="57" t="e">
        <f>IF('Grid template'!$B$65=FALSE,NA(),IF(OR(ISNUMBER(AC307)=FALSE,ISNUMBER(AD307)=FALSE),NA(),$AW$3*AC307+AD307))</f>
        <v>#N/A</v>
      </c>
      <c r="AJ307" s="57" t="e">
        <f>IF('Grid template'!$B$65=FALSE,NA(),IF(OR(ISNUMBER(AC307)=FALSE,ISNUMBER(AD307)=FALSE),NA(),$AW$2*AC307))</f>
        <v>#N/A</v>
      </c>
      <c r="AK307" s="57" t="e">
        <f>IF('Grid template'!$B$65=FALSE,NA(),IF(OR(ISNUMBER(AF307)=FALSE,ISNUMBER(AG307)=FALSE),NA(),$AW$3*AF307+AG307+1+'Grid template'!$B$17))</f>
        <v>#N/A</v>
      </c>
      <c r="AL307" s="57" t="e">
        <f>IF('Grid template'!$B$65=FALSE,NA(),IF(OR(ISNUMBER(AF307)=FALSE,ISNUMBER(AG307)=FALSE),NA(),$AW$2*AF307))</f>
        <v>#N/A</v>
      </c>
      <c r="AM307" s="57" t="e">
        <f>IF('Grid template'!$B$65=FALSE,NA(),(IF(OR(ISNUMBER(AJ307)=FALSE,ISNUMBER(AI307)=FALSE),NA(),AJ307-$AW$4*AI307)))</f>
        <v>#N/A</v>
      </c>
      <c r="AN307" s="57" t="e">
        <f>IF('Grid template'!$B$65=FALSE,NA(),(IF(OR(ISNUMBER(AK307)=FALSE,ISNUMBER(AL307)=FALSE),NA(),AL307+$AW$4*AK307)))</f>
        <v>#N/A</v>
      </c>
      <c r="AO307" s="57" t="e">
        <f>IF('Grid template'!$B$65=FALSE,NA(),IF(OR(ISNUMBER(AM307)=FALSE,ISNUMBER(AN307)=FALSE),NA(),(AN307-AM307)/(2*$AW$4)))</f>
        <v>#N/A</v>
      </c>
      <c r="AP307" s="57" t="e">
        <f>IF('Grid template'!$B$65=FALSE,NA(),IF(OR(ISNUMBER(AM307)=FALSE,ISNUMBER(AO307)=FALSE),NA(),AO307*$AW$4+AM307))</f>
        <v>#N/A</v>
      </c>
      <c r="AQ307" s="160"/>
      <c r="AR307" s="160"/>
      <c r="AS307" s="162"/>
      <c r="AT307" s="58"/>
    </row>
    <row r="308" spans="2:46" ht="13.95" customHeight="1" x14ac:dyDescent="0.3">
      <c r="B308" s="62"/>
      <c r="C308" s="38"/>
      <c r="D308" s="188"/>
      <c r="E308" s="188"/>
      <c r="F308" s="188"/>
      <c r="G308" s="188"/>
      <c r="H308" s="188"/>
      <c r="I308" s="188"/>
      <c r="J308" s="188"/>
      <c r="K308" s="188"/>
      <c r="L308" s="188"/>
      <c r="M308" s="168"/>
      <c r="N308" s="56"/>
      <c r="O308" s="57" t="str">
        <f t="shared" si="84"/>
        <v/>
      </c>
      <c r="P308" s="57" t="str">
        <f t="shared" si="85"/>
        <v/>
      </c>
      <c r="Q308" s="57" t="str">
        <f t="shared" si="86"/>
        <v/>
      </c>
      <c r="R308" s="57" t="str">
        <f t="shared" si="87"/>
        <v/>
      </c>
      <c r="S308" s="57" t="e">
        <f t="shared" si="88"/>
        <v>#N/A</v>
      </c>
      <c r="T308" s="57" t="str">
        <f t="shared" si="89"/>
        <v/>
      </c>
      <c r="U308" s="57" t="str">
        <f t="shared" si="90"/>
        <v/>
      </c>
      <c r="V308" s="57" t="e">
        <f t="shared" si="91"/>
        <v>#N/A</v>
      </c>
      <c r="W308" s="57" t="e">
        <f t="shared" si="92"/>
        <v>#N/A</v>
      </c>
      <c r="X308" s="57" t="e">
        <f t="shared" si="93"/>
        <v>#N/A</v>
      </c>
      <c r="Y308" s="57" t="str">
        <f t="shared" si="94"/>
        <v/>
      </c>
      <c r="Z308" s="57" t="e">
        <f t="shared" si="95"/>
        <v>#N/A</v>
      </c>
      <c r="AA308" s="57" t="e">
        <f t="shared" si="96"/>
        <v>#VALUE!</v>
      </c>
      <c r="AB308" s="57" t="e">
        <f t="shared" si="97"/>
        <v>#N/A</v>
      </c>
      <c r="AC308" s="57" t="str">
        <f t="shared" si="98"/>
        <v/>
      </c>
      <c r="AD308" s="57" t="str">
        <f t="shared" si="99"/>
        <v/>
      </c>
      <c r="AE308" s="57" t="str">
        <f t="shared" si="100"/>
        <v/>
      </c>
      <c r="AF308" s="57" t="str">
        <f t="shared" si="101"/>
        <v/>
      </c>
      <c r="AG308" s="57" t="str">
        <f t="shared" si="102"/>
        <v/>
      </c>
      <c r="AH308" s="57" t="str">
        <f t="shared" si="103"/>
        <v/>
      </c>
      <c r="AI308" s="57" t="e">
        <f>IF('Grid template'!$B$65=FALSE,NA(),IF(OR(ISNUMBER(AC308)=FALSE,ISNUMBER(AD308)=FALSE),NA(),$AW$3*AC308+AD308))</f>
        <v>#N/A</v>
      </c>
      <c r="AJ308" s="57" t="e">
        <f>IF('Grid template'!$B$65=FALSE,NA(),IF(OR(ISNUMBER(AC308)=FALSE,ISNUMBER(AD308)=FALSE),NA(),$AW$2*AC308))</f>
        <v>#N/A</v>
      </c>
      <c r="AK308" s="57" t="e">
        <f>IF('Grid template'!$B$65=FALSE,NA(),IF(OR(ISNUMBER(AF308)=FALSE,ISNUMBER(AG308)=FALSE),NA(),$AW$3*AF308+AG308+1+'Grid template'!$B$17))</f>
        <v>#N/A</v>
      </c>
      <c r="AL308" s="57" t="e">
        <f>IF('Grid template'!$B$65=FALSE,NA(),IF(OR(ISNUMBER(AF308)=FALSE,ISNUMBER(AG308)=FALSE),NA(),$AW$2*AF308))</f>
        <v>#N/A</v>
      </c>
      <c r="AM308" s="57" t="e">
        <f>IF('Grid template'!$B$65=FALSE,NA(),(IF(OR(ISNUMBER(AJ308)=FALSE,ISNUMBER(AI308)=FALSE),NA(),AJ308-$AW$4*AI308)))</f>
        <v>#N/A</v>
      </c>
      <c r="AN308" s="57" t="e">
        <f>IF('Grid template'!$B$65=FALSE,NA(),(IF(OR(ISNUMBER(AK308)=FALSE,ISNUMBER(AL308)=FALSE),NA(),AL308+$AW$4*AK308)))</f>
        <v>#N/A</v>
      </c>
      <c r="AO308" s="57" t="e">
        <f>IF('Grid template'!$B$65=FALSE,NA(),IF(OR(ISNUMBER(AM308)=FALSE,ISNUMBER(AN308)=FALSE),NA(),(AN308-AM308)/(2*$AW$4)))</f>
        <v>#N/A</v>
      </c>
      <c r="AP308" s="57" t="e">
        <f>IF('Grid template'!$B$65=FALSE,NA(),IF(OR(ISNUMBER(AM308)=FALSE,ISNUMBER(AO308)=FALSE),NA(),AO308*$AW$4+AM308))</f>
        <v>#N/A</v>
      </c>
      <c r="AQ308" s="160"/>
      <c r="AR308" s="160"/>
      <c r="AS308" s="162"/>
      <c r="AT308" s="58"/>
    </row>
    <row r="309" spans="2:46" ht="13.95" customHeight="1" x14ac:dyDescent="0.3">
      <c r="B309" s="62"/>
      <c r="C309" s="38"/>
      <c r="D309" s="188"/>
      <c r="E309" s="188"/>
      <c r="F309" s="188"/>
      <c r="G309" s="188"/>
      <c r="H309" s="188"/>
      <c r="I309" s="188"/>
      <c r="J309" s="188"/>
      <c r="K309" s="188"/>
      <c r="L309" s="188"/>
      <c r="M309" s="168"/>
      <c r="N309" s="56"/>
      <c r="O309" s="57" t="str">
        <f t="shared" si="84"/>
        <v/>
      </c>
      <c r="P309" s="57" t="str">
        <f t="shared" si="85"/>
        <v/>
      </c>
      <c r="Q309" s="57" t="str">
        <f t="shared" si="86"/>
        <v/>
      </c>
      <c r="R309" s="57" t="str">
        <f t="shared" si="87"/>
        <v/>
      </c>
      <c r="S309" s="57" t="e">
        <f t="shared" si="88"/>
        <v>#N/A</v>
      </c>
      <c r="T309" s="57" t="str">
        <f t="shared" si="89"/>
        <v/>
      </c>
      <c r="U309" s="57" t="str">
        <f t="shared" si="90"/>
        <v/>
      </c>
      <c r="V309" s="57" t="e">
        <f t="shared" si="91"/>
        <v>#N/A</v>
      </c>
      <c r="W309" s="57" t="e">
        <f t="shared" si="92"/>
        <v>#N/A</v>
      </c>
      <c r="X309" s="57" t="e">
        <f t="shared" si="93"/>
        <v>#N/A</v>
      </c>
      <c r="Y309" s="57" t="str">
        <f t="shared" si="94"/>
        <v/>
      </c>
      <c r="Z309" s="57" t="e">
        <f t="shared" si="95"/>
        <v>#N/A</v>
      </c>
      <c r="AA309" s="57" t="e">
        <f t="shared" si="96"/>
        <v>#VALUE!</v>
      </c>
      <c r="AB309" s="57" t="e">
        <f t="shared" si="97"/>
        <v>#N/A</v>
      </c>
      <c r="AC309" s="57" t="str">
        <f t="shared" si="98"/>
        <v/>
      </c>
      <c r="AD309" s="57" t="str">
        <f t="shared" si="99"/>
        <v/>
      </c>
      <c r="AE309" s="57" t="str">
        <f t="shared" si="100"/>
        <v/>
      </c>
      <c r="AF309" s="57" t="str">
        <f t="shared" si="101"/>
        <v/>
      </c>
      <c r="AG309" s="57" t="str">
        <f t="shared" si="102"/>
        <v/>
      </c>
      <c r="AH309" s="57" t="str">
        <f t="shared" si="103"/>
        <v/>
      </c>
      <c r="AI309" s="57" t="e">
        <f>IF('Grid template'!$B$65=FALSE,NA(),IF(OR(ISNUMBER(AC309)=FALSE,ISNUMBER(AD309)=FALSE),NA(),$AW$3*AC309+AD309))</f>
        <v>#N/A</v>
      </c>
      <c r="AJ309" s="57" t="e">
        <f>IF('Grid template'!$B$65=FALSE,NA(),IF(OR(ISNUMBER(AC309)=FALSE,ISNUMBER(AD309)=FALSE),NA(),$AW$2*AC309))</f>
        <v>#N/A</v>
      </c>
      <c r="AK309" s="57" t="e">
        <f>IF('Grid template'!$B$65=FALSE,NA(),IF(OR(ISNUMBER(AF309)=FALSE,ISNUMBER(AG309)=FALSE),NA(),$AW$3*AF309+AG309+1+'Grid template'!$B$17))</f>
        <v>#N/A</v>
      </c>
      <c r="AL309" s="57" t="e">
        <f>IF('Grid template'!$B$65=FALSE,NA(),IF(OR(ISNUMBER(AF309)=FALSE,ISNUMBER(AG309)=FALSE),NA(),$AW$2*AF309))</f>
        <v>#N/A</v>
      </c>
      <c r="AM309" s="57" t="e">
        <f>IF('Grid template'!$B$65=FALSE,NA(),(IF(OR(ISNUMBER(AJ309)=FALSE,ISNUMBER(AI309)=FALSE),NA(),AJ309-$AW$4*AI309)))</f>
        <v>#N/A</v>
      </c>
      <c r="AN309" s="57" t="e">
        <f>IF('Grid template'!$B$65=FALSE,NA(),(IF(OR(ISNUMBER(AK309)=FALSE,ISNUMBER(AL309)=FALSE),NA(),AL309+$AW$4*AK309)))</f>
        <v>#N/A</v>
      </c>
      <c r="AO309" s="57" t="e">
        <f>IF('Grid template'!$B$65=FALSE,NA(),IF(OR(ISNUMBER(AM309)=FALSE,ISNUMBER(AN309)=FALSE),NA(),(AN309-AM309)/(2*$AW$4)))</f>
        <v>#N/A</v>
      </c>
      <c r="AP309" s="57" t="e">
        <f>IF('Grid template'!$B$65=FALSE,NA(),IF(OR(ISNUMBER(AM309)=FALSE,ISNUMBER(AO309)=FALSE),NA(),AO309*$AW$4+AM309))</f>
        <v>#N/A</v>
      </c>
      <c r="AQ309" s="160"/>
      <c r="AR309" s="160"/>
      <c r="AS309" s="162"/>
      <c r="AT309" s="58"/>
    </row>
    <row r="310" spans="2:46" ht="13.95" customHeight="1" x14ac:dyDescent="0.3">
      <c r="B310" s="62"/>
      <c r="C310" s="38"/>
      <c r="D310" s="188"/>
      <c r="E310" s="188"/>
      <c r="F310" s="188"/>
      <c r="G310" s="188"/>
      <c r="H310" s="188"/>
      <c r="I310" s="188"/>
      <c r="J310" s="188"/>
      <c r="K310" s="188"/>
      <c r="L310" s="188"/>
      <c r="M310" s="168"/>
      <c r="N310" s="56"/>
      <c r="O310" s="57" t="str">
        <f t="shared" si="84"/>
        <v/>
      </c>
      <c r="P310" s="57" t="str">
        <f t="shared" si="85"/>
        <v/>
      </c>
      <c r="Q310" s="57" t="str">
        <f t="shared" si="86"/>
        <v/>
      </c>
      <c r="R310" s="57" t="str">
        <f t="shared" si="87"/>
        <v/>
      </c>
      <c r="S310" s="57" t="e">
        <f t="shared" si="88"/>
        <v>#N/A</v>
      </c>
      <c r="T310" s="57" t="str">
        <f t="shared" si="89"/>
        <v/>
      </c>
      <c r="U310" s="57" t="str">
        <f t="shared" si="90"/>
        <v/>
      </c>
      <c r="V310" s="57" t="e">
        <f t="shared" si="91"/>
        <v>#N/A</v>
      </c>
      <c r="W310" s="57" t="e">
        <f t="shared" si="92"/>
        <v>#N/A</v>
      </c>
      <c r="X310" s="57" t="e">
        <f t="shared" si="93"/>
        <v>#N/A</v>
      </c>
      <c r="Y310" s="57" t="str">
        <f t="shared" si="94"/>
        <v/>
      </c>
      <c r="Z310" s="57" t="e">
        <f t="shared" si="95"/>
        <v>#N/A</v>
      </c>
      <c r="AA310" s="57" t="e">
        <f t="shared" si="96"/>
        <v>#VALUE!</v>
      </c>
      <c r="AB310" s="57" t="e">
        <f t="shared" si="97"/>
        <v>#N/A</v>
      </c>
      <c r="AC310" s="57" t="str">
        <f t="shared" si="98"/>
        <v/>
      </c>
      <c r="AD310" s="57" t="str">
        <f t="shared" si="99"/>
        <v/>
      </c>
      <c r="AE310" s="57" t="str">
        <f t="shared" si="100"/>
        <v/>
      </c>
      <c r="AF310" s="57" t="str">
        <f t="shared" si="101"/>
        <v/>
      </c>
      <c r="AG310" s="57" t="str">
        <f t="shared" si="102"/>
        <v/>
      </c>
      <c r="AH310" s="57" t="str">
        <f t="shared" si="103"/>
        <v/>
      </c>
      <c r="AI310" s="57" t="e">
        <f>IF('Grid template'!$B$65=FALSE,NA(),IF(OR(ISNUMBER(AC310)=FALSE,ISNUMBER(AD310)=FALSE),NA(),$AW$3*AC310+AD310))</f>
        <v>#N/A</v>
      </c>
      <c r="AJ310" s="57" t="e">
        <f>IF('Grid template'!$B$65=FALSE,NA(),IF(OR(ISNUMBER(AC310)=FALSE,ISNUMBER(AD310)=FALSE),NA(),$AW$2*AC310))</f>
        <v>#N/A</v>
      </c>
      <c r="AK310" s="57" t="e">
        <f>IF('Grid template'!$B$65=FALSE,NA(),IF(OR(ISNUMBER(AF310)=FALSE,ISNUMBER(AG310)=FALSE),NA(),$AW$3*AF310+AG310+1+'Grid template'!$B$17))</f>
        <v>#N/A</v>
      </c>
      <c r="AL310" s="57" t="e">
        <f>IF('Grid template'!$B$65=FALSE,NA(),IF(OR(ISNUMBER(AF310)=FALSE,ISNUMBER(AG310)=FALSE),NA(),$AW$2*AF310))</f>
        <v>#N/A</v>
      </c>
      <c r="AM310" s="57" t="e">
        <f>IF('Grid template'!$B$65=FALSE,NA(),(IF(OR(ISNUMBER(AJ310)=FALSE,ISNUMBER(AI310)=FALSE),NA(),AJ310-$AW$4*AI310)))</f>
        <v>#N/A</v>
      </c>
      <c r="AN310" s="57" t="e">
        <f>IF('Grid template'!$B$65=FALSE,NA(),(IF(OR(ISNUMBER(AK310)=FALSE,ISNUMBER(AL310)=FALSE),NA(),AL310+$AW$4*AK310)))</f>
        <v>#N/A</v>
      </c>
      <c r="AO310" s="57" t="e">
        <f>IF('Grid template'!$B$65=FALSE,NA(),IF(OR(ISNUMBER(AM310)=FALSE,ISNUMBER(AN310)=FALSE),NA(),(AN310-AM310)/(2*$AW$4)))</f>
        <v>#N/A</v>
      </c>
      <c r="AP310" s="57" t="e">
        <f>IF('Grid template'!$B$65=FALSE,NA(),IF(OR(ISNUMBER(AM310)=FALSE,ISNUMBER(AO310)=FALSE),NA(),AO310*$AW$4+AM310))</f>
        <v>#N/A</v>
      </c>
      <c r="AQ310" s="160"/>
      <c r="AR310" s="160"/>
      <c r="AS310" s="162"/>
      <c r="AT310" s="58"/>
    </row>
    <row r="311" spans="2:46" ht="13.95" customHeight="1" x14ac:dyDescent="0.3">
      <c r="B311" s="62"/>
      <c r="C311" s="38"/>
      <c r="D311" s="188"/>
      <c r="E311" s="188"/>
      <c r="F311" s="188"/>
      <c r="G311" s="188"/>
      <c r="H311" s="188"/>
      <c r="I311" s="188"/>
      <c r="J311" s="188"/>
      <c r="K311" s="188"/>
      <c r="L311" s="188"/>
      <c r="M311" s="168"/>
      <c r="N311" s="56"/>
      <c r="O311" s="57" t="str">
        <f t="shared" si="84"/>
        <v/>
      </c>
      <c r="P311" s="57" t="str">
        <f t="shared" si="85"/>
        <v/>
      </c>
      <c r="Q311" s="57" t="str">
        <f t="shared" si="86"/>
        <v/>
      </c>
      <c r="R311" s="57" t="str">
        <f t="shared" si="87"/>
        <v/>
      </c>
      <c r="S311" s="57" t="e">
        <f t="shared" si="88"/>
        <v>#N/A</v>
      </c>
      <c r="T311" s="57" t="str">
        <f t="shared" si="89"/>
        <v/>
      </c>
      <c r="U311" s="57" t="str">
        <f t="shared" si="90"/>
        <v/>
      </c>
      <c r="V311" s="57" t="e">
        <f t="shared" si="91"/>
        <v>#N/A</v>
      </c>
      <c r="W311" s="57" t="e">
        <f t="shared" si="92"/>
        <v>#N/A</v>
      </c>
      <c r="X311" s="57" t="e">
        <f t="shared" si="93"/>
        <v>#N/A</v>
      </c>
      <c r="Y311" s="57" t="str">
        <f t="shared" si="94"/>
        <v/>
      </c>
      <c r="Z311" s="57" t="e">
        <f t="shared" si="95"/>
        <v>#N/A</v>
      </c>
      <c r="AA311" s="57" t="e">
        <f t="shared" si="96"/>
        <v>#VALUE!</v>
      </c>
      <c r="AB311" s="57" t="e">
        <f t="shared" si="97"/>
        <v>#N/A</v>
      </c>
      <c r="AC311" s="57" t="str">
        <f t="shared" si="98"/>
        <v/>
      </c>
      <c r="AD311" s="57" t="str">
        <f t="shared" si="99"/>
        <v/>
      </c>
      <c r="AE311" s="57" t="str">
        <f t="shared" si="100"/>
        <v/>
      </c>
      <c r="AF311" s="57" t="str">
        <f t="shared" si="101"/>
        <v/>
      </c>
      <c r="AG311" s="57" t="str">
        <f t="shared" si="102"/>
        <v/>
      </c>
      <c r="AH311" s="57" t="str">
        <f t="shared" si="103"/>
        <v/>
      </c>
      <c r="AI311" s="57" t="e">
        <f>IF('Grid template'!$B$65=FALSE,NA(),IF(OR(ISNUMBER(AC311)=FALSE,ISNUMBER(AD311)=FALSE),NA(),$AW$3*AC311+AD311))</f>
        <v>#N/A</v>
      </c>
      <c r="AJ311" s="57" t="e">
        <f>IF('Grid template'!$B$65=FALSE,NA(),IF(OR(ISNUMBER(AC311)=FALSE,ISNUMBER(AD311)=FALSE),NA(),$AW$2*AC311))</f>
        <v>#N/A</v>
      </c>
      <c r="AK311" s="57" t="e">
        <f>IF('Grid template'!$B$65=FALSE,NA(),IF(OR(ISNUMBER(AF311)=FALSE,ISNUMBER(AG311)=FALSE),NA(),$AW$3*AF311+AG311+1+'Grid template'!$B$17))</f>
        <v>#N/A</v>
      </c>
      <c r="AL311" s="57" t="e">
        <f>IF('Grid template'!$B$65=FALSE,NA(),IF(OR(ISNUMBER(AF311)=FALSE,ISNUMBER(AG311)=FALSE),NA(),$AW$2*AF311))</f>
        <v>#N/A</v>
      </c>
      <c r="AM311" s="57" t="e">
        <f>IF('Grid template'!$B$65=FALSE,NA(),(IF(OR(ISNUMBER(AJ311)=FALSE,ISNUMBER(AI311)=FALSE),NA(),AJ311-$AW$4*AI311)))</f>
        <v>#N/A</v>
      </c>
      <c r="AN311" s="57" t="e">
        <f>IF('Grid template'!$B$65=FALSE,NA(),(IF(OR(ISNUMBER(AK311)=FALSE,ISNUMBER(AL311)=FALSE),NA(),AL311+$AW$4*AK311)))</f>
        <v>#N/A</v>
      </c>
      <c r="AO311" s="57" t="e">
        <f>IF('Grid template'!$B$65=FALSE,NA(),IF(OR(ISNUMBER(AM311)=FALSE,ISNUMBER(AN311)=FALSE),NA(),(AN311-AM311)/(2*$AW$4)))</f>
        <v>#N/A</v>
      </c>
      <c r="AP311" s="57" t="e">
        <f>IF('Grid template'!$B$65=FALSE,NA(),IF(OR(ISNUMBER(AM311)=FALSE,ISNUMBER(AO311)=FALSE),NA(),AO311*$AW$4+AM311))</f>
        <v>#N/A</v>
      </c>
      <c r="AQ311" s="160"/>
      <c r="AR311" s="160"/>
      <c r="AS311" s="162"/>
      <c r="AT311" s="58"/>
    </row>
    <row r="312" spans="2:46" ht="13.95" customHeight="1" x14ac:dyDescent="0.3">
      <c r="B312" s="62"/>
      <c r="C312" s="38"/>
      <c r="D312" s="188"/>
      <c r="E312" s="188"/>
      <c r="F312" s="188"/>
      <c r="G312" s="188"/>
      <c r="H312" s="188"/>
      <c r="I312" s="188"/>
      <c r="J312" s="188"/>
      <c r="K312" s="188"/>
      <c r="L312" s="188"/>
      <c r="M312" s="168"/>
      <c r="N312" s="56"/>
      <c r="O312" s="57" t="str">
        <f t="shared" si="84"/>
        <v/>
      </c>
      <c r="P312" s="57" t="str">
        <f t="shared" si="85"/>
        <v/>
      </c>
      <c r="Q312" s="57" t="str">
        <f t="shared" si="86"/>
        <v/>
      </c>
      <c r="R312" s="57" t="str">
        <f t="shared" si="87"/>
        <v/>
      </c>
      <c r="S312" s="57" t="e">
        <f t="shared" si="88"/>
        <v>#N/A</v>
      </c>
      <c r="T312" s="57" t="str">
        <f t="shared" si="89"/>
        <v/>
      </c>
      <c r="U312" s="57" t="str">
        <f t="shared" si="90"/>
        <v/>
      </c>
      <c r="V312" s="57" t="e">
        <f t="shared" si="91"/>
        <v>#N/A</v>
      </c>
      <c r="W312" s="57" t="e">
        <f t="shared" si="92"/>
        <v>#N/A</v>
      </c>
      <c r="X312" s="57" t="e">
        <f t="shared" si="93"/>
        <v>#N/A</v>
      </c>
      <c r="Y312" s="57" t="str">
        <f t="shared" si="94"/>
        <v/>
      </c>
      <c r="Z312" s="57" t="e">
        <f t="shared" si="95"/>
        <v>#N/A</v>
      </c>
      <c r="AA312" s="57" t="e">
        <f t="shared" si="96"/>
        <v>#VALUE!</v>
      </c>
      <c r="AB312" s="57" t="e">
        <f t="shared" si="97"/>
        <v>#N/A</v>
      </c>
      <c r="AC312" s="57" t="str">
        <f t="shared" si="98"/>
        <v/>
      </c>
      <c r="AD312" s="57" t="str">
        <f t="shared" si="99"/>
        <v/>
      </c>
      <c r="AE312" s="57" t="str">
        <f t="shared" si="100"/>
        <v/>
      </c>
      <c r="AF312" s="57" t="str">
        <f t="shared" si="101"/>
        <v/>
      </c>
      <c r="AG312" s="57" t="str">
        <f t="shared" si="102"/>
        <v/>
      </c>
      <c r="AH312" s="57" t="str">
        <f t="shared" si="103"/>
        <v/>
      </c>
      <c r="AI312" s="57" t="e">
        <f>IF('Grid template'!$B$65=FALSE,NA(),IF(OR(ISNUMBER(AC312)=FALSE,ISNUMBER(AD312)=FALSE),NA(),$AW$3*AC312+AD312))</f>
        <v>#N/A</v>
      </c>
      <c r="AJ312" s="57" t="e">
        <f>IF('Grid template'!$B$65=FALSE,NA(),IF(OR(ISNUMBER(AC312)=FALSE,ISNUMBER(AD312)=FALSE),NA(),$AW$2*AC312))</f>
        <v>#N/A</v>
      </c>
      <c r="AK312" s="57" t="e">
        <f>IF('Grid template'!$B$65=FALSE,NA(),IF(OR(ISNUMBER(AF312)=FALSE,ISNUMBER(AG312)=FALSE),NA(),$AW$3*AF312+AG312+1+'Grid template'!$B$17))</f>
        <v>#N/A</v>
      </c>
      <c r="AL312" s="57" t="e">
        <f>IF('Grid template'!$B$65=FALSE,NA(),IF(OR(ISNUMBER(AF312)=FALSE,ISNUMBER(AG312)=FALSE),NA(),$AW$2*AF312))</f>
        <v>#N/A</v>
      </c>
      <c r="AM312" s="57" t="e">
        <f>IF('Grid template'!$B$65=FALSE,NA(),(IF(OR(ISNUMBER(AJ312)=FALSE,ISNUMBER(AI312)=FALSE),NA(),AJ312-$AW$4*AI312)))</f>
        <v>#N/A</v>
      </c>
      <c r="AN312" s="57" t="e">
        <f>IF('Grid template'!$B$65=FALSE,NA(),(IF(OR(ISNUMBER(AK312)=FALSE,ISNUMBER(AL312)=FALSE),NA(),AL312+$AW$4*AK312)))</f>
        <v>#N/A</v>
      </c>
      <c r="AO312" s="57" t="e">
        <f>IF('Grid template'!$B$65=FALSE,NA(),IF(OR(ISNUMBER(AM312)=FALSE,ISNUMBER(AN312)=FALSE),NA(),(AN312-AM312)/(2*$AW$4)))</f>
        <v>#N/A</v>
      </c>
      <c r="AP312" s="57" t="e">
        <f>IF('Grid template'!$B$65=FALSE,NA(),IF(OR(ISNUMBER(AM312)=FALSE,ISNUMBER(AO312)=FALSE),NA(),AO312*$AW$4+AM312))</f>
        <v>#N/A</v>
      </c>
      <c r="AQ312" s="160"/>
      <c r="AR312" s="160"/>
      <c r="AS312" s="162"/>
      <c r="AT312" s="58"/>
    </row>
    <row r="313" spans="2:46" ht="13.95" customHeight="1" x14ac:dyDescent="0.3">
      <c r="B313" s="62"/>
      <c r="C313" s="38"/>
      <c r="D313" s="188"/>
      <c r="E313" s="188"/>
      <c r="F313" s="188"/>
      <c r="G313" s="188"/>
      <c r="H313" s="188"/>
      <c r="I313" s="188"/>
      <c r="J313" s="188"/>
      <c r="K313" s="188"/>
      <c r="L313" s="188"/>
      <c r="M313" s="168"/>
      <c r="N313" s="56"/>
      <c r="O313" s="57" t="str">
        <f t="shared" si="84"/>
        <v/>
      </c>
      <c r="P313" s="57" t="str">
        <f t="shared" si="85"/>
        <v/>
      </c>
      <c r="Q313" s="57" t="str">
        <f t="shared" si="86"/>
        <v/>
      </c>
      <c r="R313" s="57" t="str">
        <f t="shared" si="87"/>
        <v/>
      </c>
      <c r="S313" s="57" t="e">
        <f t="shared" si="88"/>
        <v>#N/A</v>
      </c>
      <c r="T313" s="57" t="str">
        <f t="shared" si="89"/>
        <v/>
      </c>
      <c r="U313" s="57" t="str">
        <f t="shared" si="90"/>
        <v/>
      </c>
      <c r="V313" s="57" t="e">
        <f t="shared" si="91"/>
        <v>#N/A</v>
      </c>
      <c r="W313" s="57" t="e">
        <f t="shared" si="92"/>
        <v>#N/A</v>
      </c>
      <c r="X313" s="57" t="e">
        <f t="shared" si="93"/>
        <v>#N/A</v>
      </c>
      <c r="Y313" s="57" t="str">
        <f t="shared" si="94"/>
        <v/>
      </c>
      <c r="Z313" s="57" t="e">
        <f t="shared" si="95"/>
        <v>#N/A</v>
      </c>
      <c r="AA313" s="57" t="e">
        <f t="shared" si="96"/>
        <v>#VALUE!</v>
      </c>
      <c r="AB313" s="57" t="e">
        <f t="shared" si="97"/>
        <v>#N/A</v>
      </c>
      <c r="AC313" s="57" t="str">
        <f t="shared" si="98"/>
        <v/>
      </c>
      <c r="AD313" s="57" t="str">
        <f t="shared" si="99"/>
        <v/>
      </c>
      <c r="AE313" s="57" t="str">
        <f t="shared" si="100"/>
        <v/>
      </c>
      <c r="AF313" s="57" t="str">
        <f t="shared" si="101"/>
        <v/>
      </c>
      <c r="AG313" s="57" t="str">
        <f t="shared" si="102"/>
        <v/>
      </c>
      <c r="AH313" s="57" t="str">
        <f t="shared" si="103"/>
        <v/>
      </c>
      <c r="AI313" s="57" t="e">
        <f>IF('Grid template'!$B$65=FALSE,NA(),IF(OR(ISNUMBER(AC313)=FALSE,ISNUMBER(AD313)=FALSE),NA(),$AW$3*AC313+AD313))</f>
        <v>#N/A</v>
      </c>
      <c r="AJ313" s="57" t="e">
        <f>IF('Grid template'!$B$65=FALSE,NA(),IF(OR(ISNUMBER(AC313)=FALSE,ISNUMBER(AD313)=FALSE),NA(),$AW$2*AC313))</f>
        <v>#N/A</v>
      </c>
      <c r="AK313" s="57" t="e">
        <f>IF('Grid template'!$B$65=FALSE,NA(),IF(OR(ISNUMBER(AF313)=FALSE,ISNUMBER(AG313)=FALSE),NA(),$AW$3*AF313+AG313+1+'Grid template'!$B$17))</f>
        <v>#N/A</v>
      </c>
      <c r="AL313" s="57" t="e">
        <f>IF('Grid template'!$B$65=FALSE,NA(),IF(OR(ISNUMBER(AF313)=FALSE,ISNUMBER(AG313)=FALSE),NA(),$AW$2*AF313))</f>
        <v>#N/A</v>
      </c>
      <c r="AM313" s="57" t="e">
        <f>IF('Grid template'!$B$65=FALSE,NA(),(IF(OR(ISNUMBER(AJ313)=FALSE,ISNUMBER(AI313)=FALSE),NA(),AJ313-$AW$4*AI313)))</f>
        <v>#N/A</v>
      </c>
      <c r="AN313" s="57" t="e">
        <f>IF('Grid template'!$B$65=FALSE,NA(),(IF(OR(ISNUMBER(AK313)=FALSE,ISNUMBER(AL313)=FALSE),NA(),AL313+$AW$4*AK313)))</f>
        <v>#N/A</v>
      </c>
      <c r="AO313" s="57" t="e">
        <f>IF('Grid template'!$B$65=FALSE,NA(),IF(OR(ISNUMBER(AM313)=FALSE,ISNUMBER(AN313)=FALSE),NA(),(AN313-AM313)/(2*$AW$4)))</f>
        <v>#N/A</v>
      </c>
      <c r="AP313" s="57" t="e">
        <f>IF('Grid template'!$B$65=FALSE,NA(),IF(OR(ISNUMBER(AM313)=FALSE,ISNUMBER(AO313)=FALSE),NA(),AO313*$AW$4+AM313))</f>
        <v>#N/A</v>
      </c>
      <c r="AQ313" s="160"/>
      <c r="AR313" s="160"/>
      <c r="AS313" s="162"/>
      <c r="AT313" s="58"/>
    </row>
    <row r="314" spans="2:46" ht="13.95" customHeight="1" x14ac:dyDescent="0.3">
      <c r="B314" s="62"/>
      <c r="C314" s="38"/>
      <c r="D314" s="188"/>
      <c r="E314" s="188"/>
      <c r="F314" s="188"/>
      <c r="G314" s="188"/>
      <c r="H314" s="188"/>
      <c r="I314" s="188"/>
      <c r="J314" s="188"/>
      <c r="K314" s="188"/>
      <c r="L314" s="188"/>
      <c r="M314" s="168"/>
      <c r="N314" s="56"/>
      <c r="O314" s="57" t="str">
        <f t="shared" si="84"/>
        <v/>
      </c>
      <c r="P314" s="57" t="str">
        <f t="shared" si="85"/>
        <v/>
      </c>
      <c r="Q314" s="57" t="str">
        <f t="shared" si="86"/>
        <v/>
      </c>
      <c r="R314" s="57" t="str">
        <f t="shared" si="87"/>
        <v/>
      </c>
      <c r="S314" s="57" t="e">
        <f t="shared" si="88"/>
        <v>#N/A</v>
      </c>
      <c r="T314" s="57" t="str">
        <f t="shared" si="89"/>
        <v/>
      </c>
      <c r="U314" s="57" t="str">
        <f t="shared" si="90"/>
        <v/>
      </c>
      <c r="V314" s="57" t="e">
        <f t="shared" si="91"/>
        <v>#N/A</v>
      </c>
      <c r="W314" s="57" t="e">
        <f t="shared" si="92"/>
        <v>#N/A</v>
      </c>
      <c r="X314" s="57" t="e">
        <f t="shared" si="93"/>
        <v>#N/A</v>
      </c>
      <c r="Y314" s="57" t="str">
        <f t="shared" si="94"/>
        <v/>
      </c>
      <c r="Z314" s="57" t="e">
        <f t="shared" si="95"/>
        <v>#N/A</v>
      </c>
      <c r="AA314" s="57" t="e">
        <f t="shared" si="96"/>
        <v>#VALUE!</v>
      </c>
      <c r="AB314" s="57" t="e">
        <f t="shared" si="97"/>
        <v>#N/A</v>
      </c>
      <c r="AC314" s="57" t="str">
        <f t="shared" si="98"/>
        <v/>
      </c>
      <c r="AD314" s="57" t="str">
        <f t="shared" si="99"/>
        <v/>
      </c>
      <c r="AE314" s="57" t="str">
        <f t="shared" si="100"/>
        <v/>
      </c>
      <c r="AF314" s="57" t="str">
        <f t="shared" si="101"/>
        <v/>
      </c>
      <c r="AG314" s="57" t="str">
        <f t="shared" si="102"/>
        <v/>
      </c>
      <c r="AH314" s="57" t="str">
        <f t="shared" si="103"/>
        <v/>
      </c>
      <c r="AI314" s="57" t="e">
        <f>IF('Grid template'!$B$65=FALSE,NA(),IF(OR(ISNUMBER(AC314)=FALSE,ISNUMBER(AD314)=FALSE),NA(),$AW$3*AC314+AD314))</f>
        <v>#N/A</v>
      </c>
      <c r="AJ314" s="57" t="e">
        <f>IF('Grid template'!$B$65=FALSE,NA(),IF(OR(ISNUMBER(AC314)=FALSE,ISNUMBER(AD314)=FALSE),NA(),$AW$2*AC314))</f>
        <v>#N/A</v>
      </c>
      <c r="AK314" s="57" t="e">
        <f>IF('Grid template'!$B$65=FALSE,NA(),IF(OR(ISNUMBER(AF314)=FALSE,ISNUMBER(AG314)=FALSE),NA(),$AW$3*AF314+AG314+1+'Grid template'!$B$17))</f>
        <v>#N/A</v>
      </c>
      <c r="AL314" s="57" t="e">
        <f>IF('Grid template'!$B$65=FALSE,NA(),IF(OR(ISNUMBER(AF314)=FALSE,ISNUMBER(AG314)=FALSE),NA(),$AW$2*AF314))</f>
        <v>#N/A</v>
      </c>
      <c r="AM314" s="57" t="e">
        <f>IF('Grid template'!$B$65=FALSE,NA(),(IF(OR(ISNUMBER(AJ314)=FALSE,ISNUMBER(AI314)=FALSE),NA(),AJ314-$AW$4*AI314)))</f>
        <v>#N/A</v>
      </c>
      <c r="AN314" s="57" t="e">
        <f>IF('Grid template'!$B$65=FALSE,NA(),(IF(OR(ISNUMBER(AK314)=FALSE,ISNUMBER(AL314)=FALSE),NA(),AL314+$AW$4*AK314)))</f>
        <v>#N/A</v>
      </c>
      <c r="AO314" s="57" t="e">
        <f>IF('Grid template'!$B$65=FALSE,NA(),IF(OR(ISNUMBER(AM314)=FALSE,ISNUMBER(AN314)=FALSE),NA(),(AN314-AM314)/(2*$AW$4)))</f>
        <v>#N/A</v>
      </c>
      <c r="AP314" s="57" t="e">
        <f>IF('Grid template'!$B$65=FALSE,NA(),IF(OR(ISNUMBER(AM314)=FALSE,ISNUMBER(AO314)=FALSE),NA(),AO314*$AW$4+AM314))</f>
        <v>#N/A</v>
      </c>
      <c r="AQ314" s="160"/>
      <c r="AR314" s="160"/>
      <c r="AS314" s="162"/>
      <c r="AT314" s="58"/>
    </row>
    <row r="315" spans="2:46" ht="13.95" customHeight="1" x14ac:dyDescent="0.3">
      <c r="B315" s="62"/>
      <c r="C315" s="38"/>
      <c r="D315" s="188"/>
      <c r="E315" s="188"/>
      <c r="F315" s="188"/>
      <c r="G315" s="188"/>
      <c r="H315" s="188"/>
      <c r="I315" s="188"/>
      <c r="J315" s="188"/>
      <c r="K315" s="188"/>
      <c r="L315" s="188"/>
      <c r="M315" s="168"/>
      <c r="N315" s="56"/>
      <c r="O315" s="57" t="str">
        <f t="shared" si="84"/>
        <v/>
      </c>
      <c r="P315" s="57" t="str">
        <f t="shared" si="85"/>
        <v/>
      </c>
      <c r="Q315" s="57" t="str">
        <f t="shared" si="86"/>
        <v/>
      </c>
      <c r="R315" s="57" t="str">
        <f t="shared" si="87"/>
        <v/>
      </c>
      <c r="S315" s="57" t="e">
        <f t="shared" si="88"/>
        <v>#N/A</v>
      </c>
      <c r="T315" s="57" t="str">
        <f t="shared" si="89"/>
        <v/>
      </c>
      <c r="U315" s="57" t="str">
        <f t="shared" si="90"/>
        <v/>
      </c>
      <c r="V315" s="57" t="e">
        <f t="shared" si="91"/>
        <v>#N/A</v>
      </c>
      <c r="W315" s="57" t="e">
        <f t="shared" si="92"/>
        <v>#N/A</v>
      </c>
      <c r="X315" s="57" t="e">
        <f t="shared" si="93"/>
        <v>#N/A</v>
      </c>
      <c r="Y315" s="57" t="str">
        <f t="shared" si="94"/>
        <v/>
      </c>
      <c r="Z315" s="57" t="e">
        <f t="shared" si="95"/>
        <v>#N/A</v>
      </c>
      <c r="AA315" s="57" t="e">
        <f t="shared" si="96"/>
        <v>#VALUE!</v>
      </c>
      <c r="AB315" s="57" t="e">
        <f t="shared" si="97"/>
        <v>#N/A</v>
      </c>
      <c r="AC315" s="57" t="str">
        <f t="shared" si="98"/>
        <v/>
      </c>
      <c r="AD315" s="57" t="str">
        <f t="shared" si="99"/>
        <v/>
      </c>
      <c r="AE315" s="57" t="str">
        <f t="shared" si="100"/>
        <v/>
      </c>
      <c r="AF315" s="57" t="str">
        <f t="shared" si="101"/>
        <v/>
      </c>
      <c r="AG315" s="57" t="str">
        <f t="shared" si="102"/>
        <v/>
      </c>
      <c r="AH315" s="57" t="str">
        <f t="shared" si="103"/>
        <v/>
      </c>
      <c r="AI315" s="57" t="e">
        <f>IF('Grid template'!$B$65=FALSE,NA(),IF(OR(ISNUMBER(AC315)=FALSE,ISNUMBER(AD315)=FALSE),NA(),$AW$3*AC315+AD315))</f>
        <v>#N/A</v>
      </c>
      <c r="AJ315" s="57" t="e">
        <f>IF('Grid template'!$B$65=FALSE,NA(),IF(OR(ISNUMBER(AC315)=FALSE,ISNUMBER(AD315)=FALSE),NA(),$AW$2*AC315))</f>
        <v>#N/A</v>
      </c>
      <c r="AK315" s="57" t="e">
        <f>IF('Grid template'!$B$65=FALSE,NA(),IF(OR(ISNUMBER(AF315)=FALSE,ISNUMBER(AG315)=FALSE),NA(),$AW$3*AF315+AG315+1+'Grid template'!$B$17))</f>
        <v>#N/A</v>
      </c>
      <c r="AL315" s="57" t="e">
        <f>IF('Grid template'!$B$65=FALSE,NA(),IF(OR(ISNUMBER(AF315)=FALSE,ISNUMBER(AG315)=FALSE),NA(),$AW$2*AF315))</f>
        <v>#N/A</v>
      </c>
      <c r="AM315" s="57" t="e">
        <f>IF('Grid template'!$B$65=FALSE,NA(),(IF(OR(ISNUMBER(AJ315)=FALSE,ISNUMBER(AI315)=FALSE),NA(),AJ315-$AW$4*AI315)))</f>
        <v>#N/A</v>
      </c>
      <c r="AN315" s="57" t="e">
        <f>IF('Grid template'!$B$65=FALSE,NA(),(IF(OR(ISNUMBER(AK315)=FALSE,ISNUMBER(AL315)=FALSE),NA(),AL315+$AW$4*AK315)))</f>
        <v>#N/A</v>
      </c>
      <c r="AO315" s="57" t="e">
        <f>IF('Grid template'!$B$65=FALSE,NA(),IF(OR(ISNUMBER(AM315)=FALSE,ISNUMBER(AN315)=FALSE),NA(),(AN315-AM315)/(2*$AW$4)))</f>
        <v>#N/A</v>
      </c>
      <c r="AP315" s="57" t="e">
        <f>IF('Grid template'!$B$65=FALSE,NA(),IF(OR(ISNUMBER(AM315)=FALSE,ISNUMBER(AO315)=FALSE),NA(),AO315*$AW$4+AM315))</f>
        <v>#N/A</v>
      </c>
      <c r="AQ315" s="160"/>
      <c r="AR315" s="160"/>
      <c r="AS315" s="162"/>
      <c r="AT315" s="58"/>
    </row>
    <row r="316" spans="2:46" ht="13.95" customHeight="1" x14ac:dyDescent="0.3">
      <c r="B316" s="62"/>
      <c r="C316" s="38"/>
      <c r="D316" s="188"/>
      <c r="E316" s="188"/>
      <c r="F316" s="188"/>
      <c r="G316" s="188"/>
      <c r="H316" s="188"/>
      <c r="I316" s="188"/>
      <c r="J316" s="188"/>
      <c r="K316" s="188"/>
      <c r="L316" s="188"/>
      <c r="M316" s="168"/>
      <c r="N316" s="56"/>
      <c r="O316" s="57" t="str">
        <f t="shared" si="84"/>
        <v/>
      </c>
      <c r="P316" s="57" t="str">
        <f t="shared" si="85"/>
        <v/>
      </c>
      <c r="Q316" s="57" t="str">
        <f t="shared" si="86"/>
        <v/>
      </c>
      <c r="R316" s="57" t="str">
        <f t="shared" si="87"/>
        <v/>
      </c>
      <c r="S316" s="57" t="e">
        <f t="shared" si="88"/>
        <v>#N/A</v>
      </c>
      <c r="T316" s="57" t="str">
        <f t="shared" si="89"/>
        <v/>
      </c>
      <c r="U316" s="57" t="str">
        <f t="shared" si="90"/>
        <v/>
      </c>
      <c r="V316" s="57" t="e">
        <f t="shared" si="91"/>
        <v>#N/A</v>
      </c>
      <c r="W316" s="57" t="e">
        <f t="shared" si="92"/>
        <v>#N/A</v>
      </c>
      <c r="X316" s="57" t="e">
        <f t="shared" si="93"/>
        <v>#N/A</v>
      </c>
      <c r="Y316" s="57" t="str">
        <f t="shared" si="94"/>
        <v/>
      </c>
      <c r="Z316" s="57" t="e">
        <f t="shared" si="95"/>
        <v>#N/A</v>
      </c>
      <c r="AA316" s="57" t="e">
        <f t="shared" si="96"/>
        <v>#VALUE!</v>
      </c>
      <c r="AB316" s="57" t="e">
        <f t="shared" si="97"/>
        <v>#N/A</v>
      </c>
      <c r="AC316" s="57" t="str">
        <f t="shared" si="98"/>
        <v/>
      </c>
      <c r="AD316" s="57" t="str">
        <f t="shared" si="99"/>
        <v/>
      </c>
      <c r="AE316" s="57" t="str">
        <f t="shared" si="100"/>
        <v/>
      </c>
      <c r="AF316" s="57" t="str">
        <f t="shared" si="101"/>
        <v/>
      </c>
      <c r="AG316" s="57" t="str">
        <f t="shared" si="102"/>
        <v/>
      </c>
      <c r="AH316" s="57" t="str">
        <f t="shared" si="103"/>
        <v/>
      </c>
      <c r="AI316" s="57" t="e">
        <f>IF('Grid template'!$B$65=FALSE,NA(),IF(OR(ISNUMBER(AC316)=FALSE,ISNUMBER(AD316)=FALSE),NA(),$AW$3*AC316+AD316))</f>
        <v>#N/A</v>
      </c>
      <c r="AJ316" s="57" t="e">
        <f>IF('Grid template'!$B$65=FALSE,NA(),IF(OR(ISNUMBER(AC316)=FALSE,ISNUMBER(AD316)=FALSE),NA(),$AW$2*AC316))</f>
        <v>#N/A</v>
      </c>
      <c r="AK316" s="57" t="e">
        <f>IF('Grid template'!$B$65=FALSE,NA(),IF(OR(ISNUMBER(AF316)=FALSE,ISNUMBER(AG316)=FALSE),NA(),$AW$3*AF316+AG316+1+'Grid template'!$B$17))</f>
        <v>#N/A</v>
      </c>
      <c r="AL316" s="57" t="e">
        <f>IF('Grid template'!$B$65=FALSE,NA(),IF(OR(ISNUMBER(AF316)=FALSE,ISNUMBER(AG316)=FALSE),NA(),$AW$2*AF316))</f>
        <v>#N/A</v>
      </c>
      <c r="AM316" s="57" t="e">
        <f>IF('Grid template'!$B$65=FALSE,NA(),(IF(OR(ISNUMBER(AJ316)=FALSE,ISNUMBER(AI316)=FALSE),NA(),AJ316-$AW$4*AI316)))</f>
        <v>#N/A</v>
      </c>
      <c r="AN316" s="57" t="e">
        <f>IF('Grid template'!$B$65=FALSE,NA(),(IF(OR(ISNUMBER(AK316)=FALSE,ISNUMBER(AL316)=FALSE),NA(),AL316+$AW$4*AK316)))</f>
        <v>#N/A</v>
      </c>
      <c r="AO316" s="57" t="e">
        <f>IF('Grid template'!$B$65=FALSE,NA(),IF(OR(ISNUMBER(AM316)=FALSE,ISNUMBER(AN316)=FALSE),NA(),(AN316-AM316)/(2*$AW$4)))</f>
        <v>#N/A</v>
      </c>
      <c r="AP316" s="57" t="e">
        <f>IF('Grid template'!$B$65=FALSE,NA(),IF(OR(ISNUMBER(AM316)=FALSE,ISNUMBER(AO316)=FALSE),NA(),AO316*$AW$4+AM316))</f>
        <v>#N/A</v>
      </c>
      <c r="AQ316" s="160"/>
      <c r="AR316" s="160"/>
      <c r="AS316" s="162"/>
      <c r="AT316" s="58"/>
    </row>
    <row r="317" spans="2:46" ht="13.95" customHeight="1" x14ac:dyDescent="0.3">
      <c r="B317" s="62"/>
      <c r="C317" s="38"/>
      <c r="D317" s="188"/>
      <c r="E317" s="188"/>
      <c r="F317" s="188"/>
      <c r="G317" s="188"/>
      <c r="H317" s="188"/>
      <c r="I317" s="188"/>
      <c r="J317" s="188"/>
      <c r="K317" s="188"/>
      <c r="L317" s="188"/>
      <c r="M317" s="168"/>
      <c r="N317" s="56"/>
      <c r="O317" s="57" t="str">
        <f t="shared" si="84"/>
        <v/>
      </c>
      <c r="P317" s="57" t="str">
        <f t="shared" si="85"/>
        <v/>
      </c>
      <c r="Q317" s="57" t="str">
        <f t="shared" si="86"/>
        <v/>
      </c>
      <c r="R317" s="57" t="str">
        <f t="shared" si="87"/>
        <v/>
      </c>
      <c r="S317" s="57" t="e">
        <f t="shared" si="88"/>
        <v>#N/A</v>
      </c>
      <c r="T317" s="57" t="str">
        <f t="shared" si="89"/>
        <v/>
      </c>
      <c r="U317" s="57" t="str">
        <f t="shared" si="90"/>
        <v/>
      </c>
      <c r="V317" s="57" t="e">
        <f t="shared" si="91"/>
        <v>#N/A</v>
      </c>
      <c r="W317" s="57" t="e">
        <f t="shared" si="92"/>
        <v>#N/A</v>
      </c>
      <c r="X317" s="57" t="e">
        <f t="shared" si="93"/>
        <v>#N/A</v>
      </c>
      <c r="Y317" s="57" t="str">
        <f t="shared" si="94"/>
        <v/>
      </c>
      <c r="Z317" s="57" t="e">
        <f t="shared" si="95"/>
        <v>#N/A</v>
      </c>
      <c r="AA317" s="57" t="e">
        <f t="shared" si="96"/>
        <v>#VALUE!</v>
      </c>
      <c r="AB317" s="57" t="e">
        <f t="shared" si="97"/>
        <v>#N/A</v>
      </c>
      <c r="AC317" s="57" t="str">
        <f t="shared" si="98"/>
        <v/>
      </c>
      <c r="AD317" s="57" t="str">
        <f t="shared" si="99"/>
        <v/>
      </c>
      <c r="AE317" s="57" t="str">
        <f t="shared" si="100"/>
        <v/>
      </c>
      <c r="AF317" s="57" t="str">
        <f t="shared" si="101"/>
        <v/>
      </c>
      <c r="AG317" s="57" t="str">
        <f t="shared" si="102"/>
        <v/>
      </c>
      <c r="AH317" s="57" t="str">
        <f t="shared" si="103"/>
        <v/>
      </c>
      <c r="AI317" s="57" t="e">
        <f>IF('Grid template'!$B$65=FALSE,NA(),IF(OR(ISNUMBER(AC317)=FALSE,ISNUMBER(AD317)=FALSE),NA(),$AW$3*AC317+AD317))</f>
        <v>#N/A</v>
      </c>
      <c r="AJ317" s="57" t="e">
        <f>IF('Grid template'!$B$65=FALSE,NA(),IF(OR(ISNUMBER(AC317)=FALSE,ISNUMBER(AD317)=FALSE),NA(),$AW$2*AC317))</f>
        <v>#N/A</v>
      </c>
      <c r="AK317" s="57" t="e">
        <f>IF('Grid template'!$B$65=FALSE,NA(),IF(OR(ISNUMBER(AF317)=FALSE,ISNUMBER(AG317)=FALSE),NA(),$AW$3*AF317+AG317+1+'Grid template'!$B$17))</f>
        <v>#N/A</v>
      </c>
      <c r="AL317" s="57" t="e">
        <f>IF('Grid template'!$B$65=FALSE,NA(),IF(OR(ISNUMBER(AF317)=FALSE,ISNUMBER(AG317)=FALSE),NA(),$AW$2*AF317))</f>
        <v>#N/A</v>
      </c>
      <c r="AM317" s="57" t="e">
        <f>IF('Grid template'!$B$65=FALSE,NA(),(IF(OR(ISNUMBER(AJ317)=FALSE,ISNUMBER(AI317)=FALSE),NA(),AJ317-$AW$4*AI317)))</f>
        <v>#N/A</v>
      </c>
      <c r="AN317" s="57" t="e">
        <f>IF('Grid template'!$B$65=FALSE,NA(),(IF(OR(ISNUMBER(AK317)=FALSE,ISNUMBER(AL317)=FALSE),NA(),AL317+$AW$4*AK317)))</f>
        <v>#N/A</v>
      </c>
      <c r="AO317" s="57" t="e">
        <f>IF('Grid template'!$B$65=FALSE,NA(),IF(OR(ISNUMBER(AM317)=FALSE,ISNUMBER(AN317)=FALSE),NA(),(AN317-AM317)/(2*$AW$4)))</f>
        <v>#N/A</v>
      </c>
      <c r="AP317" s="57" t="e">
        <f>IF('Grid template'!$B$65=FALSE,NA(),IF(OR(ISNUMBER(AM317)=FALSE,ISNUMBER(AO317)=FALSE),NA(),AO317*$AW$4+AM317))</f>
        <v>#N/A</v>
      </c>
      <c r="AQ317" s="160"/>
      <c r="AR317" s="160"/>
      <c r="AS317" s="162"/>
      <c r="AT317" s="58"/>
    </row>
    <row r="318" spans="2:46" ht="13.95" customHeight="1" x14ac:dyDescent="0.3">
      <c r="B318" s="62"/>
      <c r="C318" s="38"/>
      <c r="D318" s="188"/>
      <c r="E318" s="188"/>
      <c r="F318" s="188"/>
      <c r="G318" s="188"/>
      <c r="H318" s="188"/>
      <c r="I318" s="188"/>
      <c r="J318" s="188"/>
      <c r="K318" s="188"/>
      <c r="L318" s="188"/>
      <c r="M318" s="168"/>
      <c r="N318" s="56"/>
      <c r="O318" s="57" t="str">
        <f t="shared" si="84"/>
        <v/>
      </c>
      <c r="P318" s="57" t="str">
        <f t="shared" si="85"/>
        <v/>
      </c>
      <c r="Q318" s="57" t="str">
        <f t="shared" si="86"/>
        <v/>
      </c>
      <c r="R318" s="57" t="str">
        <f t="shared" si="87"/>
        <v/>
      </c>
      <c r="S318" s="57" t="e">
        <f t="shared" si="88"/>
        <v>#N/A</v>
      </c>
      <c r="T318" s="57" t="str">
        <f t="shared" si="89"/>
        <v/>
      </c>
      <c r="U318" s="57" t="str">
        <f t="shared" si="90"/>
        <v/>
      </c>
      <c r="V318" s="57" t="e">
        <f t="shared" si="91"/>
        <v>#N/A</v>
      </c>
      <c r="W318" s="57" t="e">
        <f t="shared" si="92"/>
        <v>#N/A</v>
      </c>
      <c r="X318" s="57" t="e">
        <f t="shared" si="93"/>
        <v>#N/A</v>
      </c>
      <c r="Y318" s="57" t="str">
        <f t="shared" si="94"/>
        <v/>
      </c>
      <c r="Z318" s="57" t="e">
        <f t="shared" si="95"/>
        <v>#N/A</v>
      </c>
      <c r="AA318" s="57" t="e">
        <f t="shared" si="96"/>
        <v>#VALUE!</v>
      </c>
      <c r="AB318" s="57" t="e">
        <f t="shared" si="97"/>
        <v>#N/A</v>
      </c>
      <c r="AC318" s="57" t="str">
        <f t="shared" si="98"/>
        <v/>
      </c>
      <c r="AD318" s="57" t="str">
        <f t="shared" si="99"/>
        <v/>
      </c>
      <c r="AE318" s="57" t="str">
        <f t="shared" si="100"/>
        <v/>
      </c>
      <c r="AF318" s="57" t="str">
        <f t="shared" si="101"/>
        <v/>
      </c>
      <c r="AG318" s="57" t="str">
        <f t="shared" si="102"/>
        <v/>
      </c>
      <c r="AH318" s="57" t="str">
        <f t="shared" si="103"/>
        <v/>
      </c>
      <c r="AI318" s="57" t="e">
        <f>IF('Grid template'!$B$65=FALSE,NA(),IF(OR(ISNUMBER(AC318)=FALSE,ISNUMBER(AD318)=FALSE),NA(),$AW$3*AC318+AD318))</f>
        <v>#N/A</v>
      </c>
      <c r="AJ318" s="57" t="e">
        <f>IF('Grid template'!$B$65=FALSE,NA(),IF(OR(ISNUMBER(AC318)=FALSE,ISNUMBER(AD318)=FALSE),NA(),$AW$2*AC318))</f>
        <v>#N/A</v>
      </c>
      <c r="AK318" s="57" t="e">
        <f>IF('Grid template'!$B$65=FALSE,NA(),IF(OR(ISNUMBER(AF318)=FALSE,ISNUMBER(AG318)=FALSE),NA(),$AW$3*AF318+AG318+1+'Grid template'!$B$17))</f>
        <v>#N/A</v>
      </c>
      <c r="AL318" s="57" t="e">
        <f>IF('Grid template'!$B$65=FALSE,NA(),IF(OR(ISNUMBER(AF318)=FALSE,ISNUMBER(AG318)=FALSE),NA(),$AW$2*AF318))</f>
        <v>#N/A</v>
      </c>
      <c r="AM318" s="57" t="e">
        <f>IF('Grid template'!$B$65=FALSE,NA(),(IF(OR(ISNUMBER(AJ318)=FALSE,ISNUMBER(AI318)=FALSE),NA(),AJ318-$AW$4*AI318)))</f>
        <v>#N/A</v>
      </c>
      <c r="AN318" s="57" t="e">
        <f>IF('Grid template'!$B$65=FALSE,NA(),(IF(OR(ISNUMBER(AK318)=FALSE,ISNUMBER(AL318)=FALSE),NA(),AL318+$AW$4*AK318)))</f>
        <v>#N/A</v>
      </c>
      <c r="AO318" s="57" t="e">
        <f>IF('Grid template'!$B$65=FALSE,NA(),IF(OR(ISNUMBER(AM318)=FALSE,ISNUMBER(AN318)=FALSE),NA(),(AN318-AM318)/(2*$AW$4)))</f>
        <v>#N/A</v>
      </c>
      <c r="AP318" s="57" t="e">
        <f>IF('Grid template'!$B$65=FALSE,NA(),IF(OR(ISNUMBER(AM318)=FALSE,ISNUMBER(AO318)=FALSE),NA(),AO318*$AW$4+AM318))</f>
        <v>#N/A</v>
      </c>
      <c r="AQ318" s="160"/>
      <c r="AR318" s="160"/>
      <c r="AS318" s="162"/>
      <c r="AT318" s="58"/>
    </row>
    <row r="319" spans="2:46" ht="13.95" customHeight="1" x14ac:dyDescent="0.3">
      <c r="B319" s="62"/>
      <c r="C319" s="38"/>
      <c r="D319" s="188"/>
      <c r="E319" s="188"/>
      <c r="F319" s="188"/>
      <c r="G319" s="188"/>
      <c r="H319" s="188"/>
      <c r="I319" s="188"/>
      <c r="J319" s="188"/>
      <c r="K319" s="188"/>
      <c r="L319" s="188"/>
      <c r="M319" s="168"/>
      <c r="N319" s="56"/>
      <c r="O319" s="57" t="str">
        <f t="shared" si="84"/>
        <v/>
      </c>
      <c r="P319" s="57" t="str">
        <f t="shared" si="85"/>
        <v/>
      </c>
      <c r="Q319" s="57" t="str">
        <f t="shared" si="86"/>
        <v/>
      </c>
      <c r="R319" s="57" t="str">
        <f t="shared" si="87"/>
        <v/>
      </c>
      <c r="S319" s="57" t="e">
        <f t="shared" si="88"/>
        <v>#N/A</v>
      </c>
      <c r="T319" s="57" t="str">
        <f t="shared" si="89"/>
        <v/>
      </c>
      <c r="U319" s="57" t="str">
        <f t="shared" si="90"/>
        <v/>
      </c>
      <c r="V319" s="57" t="e">
        <f t="shared" si="91"/>
        <v>#N/A</v>
      </c>
      <c r="W319" s="57" t="e">
        <f t="shared" si="92"/>
        <v>#N/A</v>
      </c>
      <c r="X319" s="57" t="e">
        <f t="shared" si="93"/>
        <v>#N/A</v>
      </c>
      <c r="Y319" s="57" t="str">
        <f t="shared" si="94"/>
        <v/>
      </c>
      <c r="Z319" s="57" t="e">
        <f t="shared" si="95"/>
        <v>#N/A</v>
      </c>
      <c r="AA319" s="57" t="e">
        <f t="shared" si="96"/>
        <v>#VALUE!</v>
      </c>
      <c r="AB319" s="57" t="e">
        <f t="shared" si="97"/>
        <v>#N/A</v>
      </c>
      <c r="AC319" s="57" t="str">
        <f t="shared" si="98"/>
        <v/>
      </c>
      <c r="AD319" s="57" t="str">
        <f t="shared" si="99"/>
        <v/>
      </c>
      <c r="AE319" s="57" t="str">
        <f t="shared" si="100"/>
        <v/>
      </c>
      <c r="AF319" s="57" t="str">
        <f t="shared" si="101"/>
        <v/>
      </c>
      <c r="AG319" s="57" t="str">
        <f t="shared" si="102"/>
        <v/>
      </c>
      <c r="AH319" s="57" t="str">
        <f t="shared" si="103"/>
        <v/>
      </c>
      <c r="AI319" s="57" t="e">
        <f>IF('Grid template'!$B$65=FALSE,NA(),IF(OR(ISNUMBER(AC319)=FALSE,ISNUMBER(AD319)=FALSE),NA(),$AW$3*AC319+AD319))</f>
        <v>#N/A</v>
      </c>
      <c r="AJ319" s="57" t="e">
        <f>IF('Grid template'!$B$65=FALSE,NA(),IF(OR(ISNUMBER(AC319)=FALSE,ISNUMBER(AD319)=FALSE),NA(),$AW$2*AC319))</f>
        <v>#N/A</v>
      </c>
      <c r="AK319" s="57" t="e">
        <f>IF('Grid template'!$B$65=FALSE,NA(),IF(OR(ISNUMBER(AF319)=FALSE,ISNUMBER(AG319)=FALSE),NA(),$AW$3*AF319+AG319+1+'Grid template'!$B$17))</f>
        <v>#N/A</v>
      </c>
      <c r="AL319" s="57" t="e">
        <f>IF('Grid template'!$B$65=FALSE,NA(),IF(OR(ISNUMBER(AF319)=FALSE,ISNUMBER(AG319)=FALSE),NA(),$AW$2*AF319))</f>
        <v>#N/A</v>
      </c>
      <c r="AM319" s="57" t="e">
        <f>IF('Grid template'!$B$65=FALSE,NA(),(IF(OR(ISNUMBER(AJ319)=FALSE,ISNUMBER(AI319)=FALSE),NA(),AJ319-$AW$4*AI319)))</f>
        <v>#N/A</v>
      </c>
      <c r="AN319" s="57" t="e">
        <f>IF('Grid template'!$B$65=FALSE,NA(),(IF(OR(ISNUMBER(AK319)=FALSE,ISNUMBER(AL319)=FALSE),NA(),AL319+$AW$4*AK319)))</f>
        <v>#N/A</v>
      </c>
      <c r="AO319" s="57" t="e">
        <f>IF('Grid template'!$B$65=FALSE,NA(),IF(OR(ISNUMBER(AM319)=FALSE,ISNUMBER(AN319)=FALSE),NA(),(AN319-AM319)/(2*$AW$4)))</f>
        <v>#N/A</v>
      </c>
      <c r="AP319" s="57" t="e">
        <f>IF('Grid template'!$B$65=FALSE,NA(),IF(OR(ISNUMBER(AM319)=FALSE,ISNUMBER(AO319)=FALSE),NA(),AO319*$AW$4+AM319))</f>
        <v>#N/A</v>
      </c>
      <c r="AQ319" s="160"/>
      <c r="AR319" s="160"/>
      <c r="AS319" s="162"/>
      <c r="AT319" s="58"/>
    </row>
    <row r="320" spans="2:46" ht="13.95" customHeight="1" x14ac:dyDescent="0.3">
      <c r="B320" s="62"/>
      <c r="C320" s="38"/>
      <c r="D320" s="188"/>
      <c r="E320" s="188"/>
      <c r="F320" s="188"/>
      <c r="G320" s="188"/>
      <c r="H320" s="188"/>
      <c r="I320" s="188"/>
      <c r="J320" s="188"/>
      <c r="K320" s="188"/>
      <c r="L320" s="188"/>
      <c r="M320" s="168"/>
      <c r="N320" s="56"/>
      <c r="O320" s="57" t="str">
        <f t="shared" si="84"/>
        <v/>
      </c>
      <c r="P320" s="57" t="str">
        <f t="shared" si="85"/>
        <v/>
      </c>
      <c r="Q320" s="57" t="str">
        <f t="shared" si="86"/>
        <v/>
      </c>
      <c r="R320" s="57" t="str">
        <f t="shared" si="87"/>
        <v/>
      </c>
      <c r="S320" s="57" t="e">
        <f t="shared" si="88"/>
        <v>#N/A</v>
      </c>
      <c r="T320" s="57" t="str">
        <f t="shared" si="89"/>
        <v/>
      </c>
      <c r="U320" s="57" t="str">
        <f t="shared" si="90"/>
        <v/>
      </c>
      <c r="V320" s="57" t="e">
        <f t="shared" si="91"/>
        <v>#N/A</v>
      </c>
      <c r="W320" s="57" t="e">
        <f t="shared" si="92"/>
        <v>#N/A</v>
      </c>
      <c r="X320" s="57" t="e">
        <f t="shared" si="93"/>
        <v>#N/A</v>
      </c>
      <c r="Y320" s="57" t="str">
        <f t="shared" si="94"/>
        <v/>
      </c>
      <c r="Z320" s="57" t="e">
        <f t="shared" si="95"/>
        <v>#N/A</v>
      </c>
      <c r="AA320" s="57" t="e">
        <f t="shared" si="96"/>
        <v>#VALUE!</v>
      </c>
      <c r="AB320" s="57" t="e">
        <f t="shared" si="97"/>
        <v>#N/A</v>
      </c>
      <c r="AC320" s="57" t="str">
        <f t="shared" si="98"/>
        <v/>
      </c>
      <c r="AD320" s="57" t="str">
        <f t="shared" si="99"/>
        <v/>
      </c>
      <c r="AE320" s="57" t="str">
        <f t="shared" si="100"/>
        <v/>
      </c>
      <c r="AF320" s="57" t="str">
        <f t="shared" si="101"/>
        <v/>
      </c>
      <c r="AG320" s="57" t="str">
        <f t="shared" si="102"/>
        <v/>
      </c>
      <c r="AH320" s="57" t="str">
        <f t="shared" si="103"/>
        <v/>
      </c>
      <c r="AI320" s="57" t="e">
        <f>IF('Grid template'!$B$65=FALSE,NA(),IF(OR(ISNUMBER(AC320)=FALSE,ISNUMBER(AD320)=FALSE),NA(),$AW$3*AC320+AD320))</f>
        <v>#N/A</v>
      </c>
      <c r="AJ320" s="57" t="e">
        <f>IF('Grid template'!$B$65=FALSE,NA(),IF(OR(ISNUMBER(AC320)=FALSE,ISNUMBER(AD320)=FALSE),NA(),$AW$2*AC320))</f>
        <v>#N/A</v>
      </c>
      <c r="AK320" s="57" t="e">
        <f>IF('Grid template'!$B$65=FALSE,NA(),IF(OR(ISNUMBER(AF320)=FALSE,ISNUMBER(AG320)=FALSE),NA(),$AW$3*AF320+AG320+1+'Grid template'!$B$17))</f>
        <v>#N/A</v>
      </c>
      <c r="AL320" s="57" t="e">
        <f>IF('Grid template'!$B$65=FALSE,NA(),IF(OR(ISNUMBER(AF320)=FALSE,ISNUMBER(AG320)=FALSE),NA(),$AW$2*AF320))</f>
        <v>#N/A</v>
      </c>
      <c r="AM320" s="57" t="e">
        <f>IF('Grid template'!$B$65=FALSE,NA(),(IF(OR(ISNUMBER(AJ320)=FALSE,ISNUMBER(AI320)=FALSE),NA(),AJ320-$AW$4*AI320)))</f>
        <v>#N/A</v>
      </c>
      <c r="AN320" s="57" t="e">
        <f>IF('Grid template'!$B$65=FALSE,NA(),(IF(OR(ISNUMBER(AK320)=FALSE,ISNUMBER(AL320)=FALSE),NA(),AL320+$AW$4*AK320)))</f>
        <v>#N/A</v>
      </c>
      <c r="AO320" s="57" t="e">
        <f>IF('Grid template'!$B$65=FALSE,NA(),IF(OR(ISNUMBER(AM320)=FALSE,ISNUMBER(AN320)=FALSE),NA(),(AN320-AM320)/(2*$AW$4)))</f>
        <v>#N/A</v>
      </c>
      <c r="AP320" s="57" t="e">
        <f>IF('Grid template'!$B$65=FALSE,NA(),IF(OR(ISNUMBER(AM320)=FALSE,ISNUMBER(AO320)=FALSE),NA(),AO320*$AW$4+AM320))</f>
        <v>#N/A</v>
      </c>
      <c r="AQ320" s="160"/>
      <c r="AR320" s="160"/>
      <c r="AS320" s="162"/>
      <c r="AT320" s="58"/>
    </row>
    <row r="321" spans="2:46" ht="13.95" customHeight="1" x14ac:dyDescent="0.3">
      <c r="B321" s="62"/>
      <c r="C321" s="38"/>
      <c r="D321" s="188"/>
      <c r="E321" s="188"/>
      <c r="F321" s="188"/>
      <c r="G321" s="188"/>
      <c r="H321" s="188"/>
      <c r="I321" s="188"/>
      <c r="J321" s="188"/>
      <c r="K321" s="188"/>
      <c r="L321" s="188"/>
      <c r="M321" s="168"/>
      <c r="N321" s="56"/>
      <c r="O321" s="57" t="str">
        <f t="shared" si="84"/>
        <v/>
      </c>
      <c r="P321" s="57" t="str">
        <f t="shared" si="85"/>
        <v/>
      </c>
      <c r="Q321" s="57" t="str">
        <f t="shared" si="86"/>
        <v/>
      </c>
      <c r="R321" s="57" t="str">
        <f t="shared" si="87"/>
        <v/>
      </c>
      <c r="S321" s="57" t="e">
        <f t="shared" si="88"/>
        <v>#N/A</v>
      </c>
      <c r="T321" s="57" t="str">
        <f t="shared" si="89"/>
        <v/>
      </c>
      <c r="U321" s="57" t="str">
        <f t="shared" si="90"/>
        <v/>
      </c>
      <c r="V321" s="57" t="e">
        <f t="shared" si="91"/>
        <v>#N/A</v>
      </c>
      <c r="W321" s="57" t="e">
        <f t="shared" si="92"/>
        <v>#N/A</v>
      </c>
      <c r="X321" s="57" t="e">
        <f t="shared" si="93"/>
        <v>#N/A</v>
      </c>
      <c r="Y321" s="57" t="str">
        <f t="shared" si="94"/>
        <v/>
      </c>
      <c r="Z321" s="57" t="e">
        <f t="shared" si="95"/>
        <v>#N/A</v>
      </c>
      <c r="AA321" s="57" t="e">
        <f t="shared" si="96"/>
        <v>#VALUE!</v>
      </c>
      <c r="AB321" s="57" t="e">
        <f t="shared" si="97"/>
        <v>#N/A</v>
      </c>
      <c r="AC321" s="57" t="str">
        <f t="shared" si="98"/>
        <v/>
      </c>
      <c r="AD321" s="57" t="str">
        <f t="shared" si="99"/>
        <v/>
      </c>
      <c r="AE321" s="57" t="str">
        <f t="shared" si="100"/>
        <v/>
      </c>
      <c r="AF321" s="57" t="str">
        <f t="shared" si="101"/>
        <v/>
      </c>
      <c r="AG321" s="57" t="str">
        <f t="shared" si="102"/>
        <v/>
      </c>
      <c r="AH321" s="57" t="str">
        <f t="shared" si="103"/>
        <v/>
      </c>
      <c r="AI321" s="57" t="e">
        <f>IF('Grid template'!$B$65=FALSE,NA(),IF(OR(ISNUMBER(AC321)=FALSE,ISNUMBER(AD321)=FALSE),NA(),$AW$3*AC321+AD321))</f>
        <v>#N/A</v>
      </c>
      <c r="AJ321" s="57" t="e">
        <f>IF('Grid template'!$B$65=FALSE,NA(),IF(OR(ISNUMBER(AC321)=FALSE,ISNUMBER(AD321)=FALSE),NA(),$AW$2*AC321))</f>
        <v>#N/A</v>
      </c>
      <c r="AK321" s="57" t="e">
        <f>IF('Grid template'!$B$65=FALSE,NA(),IF(OR(ISNUMBER(AF321)=FALSE,ISNUMBER(AG321)=FALSE),NA(),$AW$3*AF321+AG321+1+'Grid template'!$B$17))</f>
        <v>#N/A</v>
      </c>
      <c r="AL321" s="57" t="e">
        <f>IF('Grid template'!$B$65=FALSE,NA(),IF(OR(ISNUMBER(AF321)=FALSE,ISNUMBER(AG321)=FALSE),NA(),$AW$2*AF321))</f>
        <v>#N/A</v>
      </c>
      <c r="AM321" s="57" t="e">
        <f>IF('Grid template'!$B$65=FALSE,NA(),(IF(OR(ISNUMBER(AJ321)=FALSE,ISNUMBER(AI321)=FALSE),NA(),AJ321-$AW$4*AI321)))</f>
        <v>#N/A</v>
      </c>
      <c r="AN321" s="57" t="e">
        <f>IF('Grid template'!$B$65=FALSE,NA(),(IF(OR(ISNUMBER(AK321)=FALSE,ISNUMBER(AL321)=FALSE),NA(),AL321+$AW$4*AK321)))</f>
        <v>#N/A</v>
      </c>
      <c r="AO321" s="57" t="e">
        <f>IF('Grid template'!$B$65=FALSE,NA(),IF(OR(ISNUMBER(AM321)=FALSE,ISNUMBER(AN321)=FALSE),NA(),(AN321-AM321)/(2*$AW$4)))</f>
        <v>#N/A</v>
      </c>
      <c r="AP321" s="57" t="e">
        <f>IF('Grid template'!$B$65=FALSE,NA(),IF(OR(ISNUMBER(AM321)=FALSE,ISNUMBER(AO321)=FALSE),NA(),AO321*$AW$4+AM321))</f>
        <v>#N/A</v>
      </c>
      <c r="AQ321" s="160"/>
      <c r="AR321" s="160"/>
      <c r="AS321" s="162"/>
      <c r="AT321" s="58"/>
    </row>
    <row r="322" spans="2:46" ht="13.95" customHeight="1" x14ac:dyDescent="0.3">
      <c r="B322" s="62"/>
      <c r="C322" s="38"/>
      <c r="D322" s="188"/>
      <c r="E322" s="188"/>
      <c r="F322" s="188"/>
      <c r="G322" s="188"/>
      <c r="H322" s="188"/>
      <c r="I322" s="188"/>
      <c r="J322" s="188"/>
      <c r="K322" s="188"/>
      <c r="L322" s="188"/>
      <c r="M322" s="168"/>
      <c r="N322" s="56"/>
      <c r="O322" s="57" t="str">
        <f t="shared" si="84"/>
        <v/>
      </c>
      <c r="P322" s="57" t="str">
        <f t="shared" si="85"/>
        <v/>
      </c>
      <c r="Q322" s="57" t="str">
        <f t="shared" si="86"/>
        <v/>
      </c>
      <c r="R322" s="57" t="str">
        <f t="shared" si="87"/>
        <v/>
      </c>
      <c r="S322" s="57" t="e">
        <f t="shared" si="88"/>
        <v>#N/A</v>
      </c>
      <c r="T322" s="57" t="str">
        <f t="shared" si="89"/>
        <v/>
      </c>
      <c r="U322" s="57" t="str">
        <f t="shared" si="90"/>
        <v/>
      </c>
      <c r="V322" s="57" t="e">
        <f t="shared" si="91"/>
        <v>#N/A</v>
      </c>
      <c r="W322" s="57" t="e">
        <f t="shared" si="92"/>
        <v>#N/A</v>
      </c>
      <c r="X322" s="57" t="e">
        <f t="shared" si="93"/>
        <v>#N/A</v>
      </c>
      <c r="Y322" s="57" t="str">
        <f t="shared" si="94"/>
        <v/>
      </c>
      <c r="Z322" s="57" t="e">
        <f t="shared" si="95"/>
        <v>#N/A</v>
      </c>
      <c r="AA322" s="57" t="e">
        <f t="shared" si="96"/>
        <v>#VALUE!</v>
      </c>
      <c r="AB322" s="57" t="e">
        <f t="shared" si="97"/>
        <v>#N/A</v>
      </c>
      <c r="AC322" s="57" t="str">
        <f t="shared" si="98"/>
        <v/>
      </c>
      <c r="AD322" s="57" t="str">
        <f t="shared" si="99"/>
        <v/>
      </c>
      <c r="AE322" s="57" t="str">
        <f t="shared" si="100"/>
        <v/>
      </c>
      <c r="AF322" s="57" t="str">
        <f t="shared" si="101"/>
        <v/>
      </c>
      <c r="AG322" s="57" t="str">
        <f t="shared" si="102"/>
        <v/>
      </c>
      <c r="AH322" s="57" t="str">
        <f t="shared" si="103"/>
        <v/>
      </c>
      <c r="AI322" s="57" t="e">
        <f>IF('Grid template'!$B$65=FALSE,NA(),IF(OR(ISNUMBER(AC322)=FALSE,ISNUMBER(AD322)=FALSE),NA(),$AW$3*AC322+AD322))</f>
        <v>#N/A</v>
      </c>
      <c r="AJ322" s="57" t="e">
        <f>IF('Grid template'!$B$65=FALSE,NA(),IF(OR(ISNUMBER(AC322)=FALSE,ISNUMBER(AD322)=FALSE),NA(),$AW$2*AC322))</f>
        <v>#N/A</v>
      </c>
      <c r="AK322" s="57" t="e">
        <f>IF('Grid template'!$B$65=FALSE,NA(),IF(OR(ISNUMBER(AF322)=FALSE,ISNUMBER(AG322)=FALSE),NA(),$AW$3*AF322+AG322+1+'Grid template'!$B$17))</f>
        <v>#N/A</v>
      </c>
      <c r="AL322" s="57" t="e">
        <f>IF('Grid template'!$B$65=FALSE,NA(),IF(OR(ISNUMBER(AF322)=FALSE,ISNUMBER(AG322)=FALSE),NA(),$AW$2*AF322))</f>
        <v>#N/A</v>
      </c>
      <c r="AM322" s="57" t="e">
        <f>IF('Grid template'!$B$65=FALSE,NA(),(IF(OR(ISNUMBER(AJ322)=FALSE,ISNUMBER(AI322)=FALSE),NA(),AJ322-$AW$4*AI322)))</f>
        <v>#N/A</v>
      </c>
      <c r="AN322" s="57" t="e">
        <f>IF('Grid template'!$B$65=FALSE,NA(),(IF(OR(ISNUMBER(AK322)=FALSE,ISNUMBER(AL322)=FALSE),NA(),AL322+$AW$4*AK322)))</f>
        <v>#N/A</v>
      </c>
      <c r="AO322" s="57" t="e">
        <f>IF('Grid template'!$B$65=FALSE,NA(),IF(OR(ISNUMBER(AM322)=FALSE,ISNUMBER(AN322)=FALSE),NA(),(AN322-AM322)/(2*$AW$4)))</f>
        <v>#N/A</v>
      </c>
      <c r="AP322" s="57" t="e">
        <f>IF('Grid template'!$B$65=FALSE,NA(),IF(OR(ISNUMBER(AM322)=FALSE,ISNUMBER(AO322)=FALSE),NA(),AO322*$AW$4+AM322))</f>
        <v>#N/A</v>
      </c>
      <c r="AQ322" s="160"/>
      <c r="AR322" s="160"/>
      <c r="AS322" s="162"/>
      <c r="AT322" s="58"/>
    </row>
    <row r="323" spans="2:46" ht="13.95" customHeight="1" x14ac:dyDescent="0.3">
      <c r="B323" s="62"/>
      <c r="C323" s="38"/>
      <c r="D323" s="188"/>
      <c r="E323" s="188"/>
      <c r="F323" s="188"/>
      <c r="G323" s="188"/>
      <c r="H323" s="188"/>
      <c r="I323" s="188"/>
      <c r="J323" s="188"/>
      <c r="K323" s="188"/>
      <c r="L323" s="188"/>
      <c r="M323" s="168"/>
      <c r="N323" s="56"/>
      <c r="O323" s="57" t="str">
        <f t="shared" ref="O323:O386" si="104">IF(ISNUMBER(D323)=FALSE,"",IF($A$3=2,D323,IF($A$3=1,D323/AZ$2*2,"")))</f>
        <v/>
      </c>
      <c r="P323" s="57" t="str">
        <f t="shared" ref="P323:P386" si="105">IF(ISNUMBER(E323)=FALSE,"",IF($A$3=2,E323,IF($A$3=1,E323/BA$2*2,"")))</f>
        <v/>
      </c>
      <c r="Q323" s="57" t="str">
        <f t="shared" ref="Q323:Q386" si="106">IF(ISNUMBER(F323)=FALSE,"",IF($A$3=2,F323,IF($A$3=1,F323/BB$2,"")))</f>
        <v/>
      </c>
      <c r="R323" s="57" t="str">
        <f t="shared" ref="R323:R386" si="107">IF(ISNUMBER(G323)=FALSE,"",IF($A$3=2,G323,IF($A$3=1,G323/BC$2,"")))</f>
        <v/>
      </c>
      <c r="S323" s="57" t="e">
        <f t="shared" ref="S323:S386" si="108">IF(AND(ISNUMBER(Q323),ISNUMBER(R323)),Q323+R323,IF(ISNUMBER(Q323),Q323,IF(ISNUMBER(R323),R323,NA())))</f>
        <v>#N/A</v>
      </c>
      <c r="T323" s="57" t="str">
        <f t="shared" ref="T323:T386" si="109">IF(ISNUMBER(H323)=FALSE,"",IF($A$3=2,H323,IF($A$3=1,H323/BD$2,"")))</f>
        <v/>
      </c>
      <c r="U323" s="57" t="str">
        <f t="shared" ref="U323:U386" si="110">IF(ISNUMBER(I323)=FALSE,"",IF($A$3=2,I323,IF($A$3=1,I323/BE$2*2,"")))</f>
        <v/>
      </c>
      <c r="V323" s="57" t="e">
        <f t="shared" ref="V323:V386" si="111">IF(AND(ISNUMBER(T323),ISNUMBER(U323)),T323+U323,IF(ISNUMBER(T323),T323,IF(ISNUMBER(U323),U323,NA())))</f>
        <v>#N/A</v>
      </c>
      <c r="W323" s="57" t="e">
        <f t="shared" ref="W323:W386" si="112">IF(ISNUMBER(J323)=FALSE,NA(),IF($A$3=2,J323,IF($A$3=1,J323/BF$2,"")))</f>
        <v>#N/A</v>
      </c>
      <c r="X323" s="57" t="e">
        <f t="shared" ref="X323:X386" si="113">IF(ISNUMBER(K323)=FALSE,NA(),IF($A$3=2,K323,IF($A$3=1,K323/BG$2*2,"")))</f>
        <v>#N/A</v>
      </c>
      <c r="Y323" s="57" t="str">
        <f t="shared" ref="Y323:Y386" si="114">IF(ISNUMBER(L323)=FALSE,"",IF($A$3=2,L323,IF($A$3=1,L323/BH$2,"")))</f>
        <v/>
      </c>
      <c r="Z323" s="57" t="e">
        <f t="shared" ref="Z323:Z386" si="115">IF(AND(ISNUMBER(W323),ISNUMBER(Y323)),W323+Y323,IF(ISNUMBER(W323),W323,IF(ISNUMBER(Y323),Y323,NA())))</f>
        <v>#N/A</v>
      </c>
      <c r="AA323" s="57" t="e">
        <f t="shared" ref="AA323:AA386" si="116">IF(O323+P323+S323&gt;0,O323+P323+S323,"")</f>
        <v>#VALUE!</v>
      </c>
      <c r="AB323" s="57" t="e">
        <f t="shared" ref="AB323:AB386" si="117">IF(V323+X323+Z323&gt;0,V323+X323+Z323,NA())</f>
        <v>#N/A</v>
      </c>
      <c r="AC323" s="57" t="str">
        <f t="shared" ref="AC323:AC386" si="118">IF(ISNUMBER(AA323),P323/AA323,"")</f>
        <v/>
      </c>
      <c r="AD323" s="57" t="str">
        <f t="shared" ref="AD323:AD386" si="119">IF(ISNUMBER(AA323),S323/AA323,"")</f>
        <v/>
      </c>
      <c r="AE323" s="57" t="str">
        <f t="shared" ref="AE323:AE386" si="120">IF(ISNUMBER(AA323),O323/AA323,"")</f>
        <v/>
      </c>
      <c r="AF323" s="57" t="str">
        <f t="shared" ref="AF323:AF386" si="121">IF(ISNUMBER(AB323),X323/AB323,"")</f>
        <v/>
      </c>
      <c r="AG323" s="57" t="str">
        <f t="shared" ref="AG323:AG386" si="122">IF(ISNUMBER(AB323),Z323/AB323,"")</f>
        <v/>
      </c>
      <c r="AH323" s="57" t="str">
        <f t="shared" ref="AH323:AH386" si="123">IF(ISNUMBER(AB323),V323/AB323,"")</f>
        <v/>
      </c>
      <c r="AI323" s="57" t="e">
        <f>IF('Grid template'!$B$65=FALSE,NA(),IF(OR(ISNUMBER(AC323)=FALSE,ISNUMBER(AD323)=FALSE),NA(),$AW$3*AC323+AD323))</f>
        <v>#N/A</v>
      </c>
      <c r="AJ323" s="57" t="e">
        <f>IF('Grid template'!$B$65=FALSE,NA(),IF(OR(ISNUMBER(AC323)=FALSE,ISNUMBER(AD323)=FALSE),NA(),$AW$2*AC323))</f>
        <v>#N/A</v>
      </c>
      <c r="AK323" s="57" t="e">
        <f>IF('Grid template'!$B$65=FALSE,NA(),IF(OR(ISNUMBER(AF323)=FALSE,ISNUMBER(AG323)=FALSE),NA(),$AW$3*AF323+AG323+1+'Grid template'!$B$17))</f>
        <v>#N/A</v>
      </c>
      <c r="AL323" s="57" t="e">
        <f>IF('Grid template'!$B$65=FALSE,NA(),IF(OR(ISNUMBER(AF323)=FALSE,ISNUMBER(AG323)=FALSE),NA(),$AW$2*AF323))</f>
        <v>#N/A</v>
      </c>
      <c r="AM323" s="57" t="e">
        <f>IF('Grid template'!$B$65=FALSE,NA(),(IF(OR(ISNUMBER(AJ323)=FALSE,ISNUMBER(AI323)=FALSE),NA(),AJ323-$AW$4*AI323)))</f>
        <v>#N/A</v>
      </c>
      <c r="AN323" s="57" t="e">
        <f>IF('Grid template'!$B$65=FALSE,NA(),(IF(OR(ISNUMBER(AK323)=FALSE,ISNUMBER(AL323)=FALSE),NA(),AL323+$AW$4*AK323)))</f>
        <v>#N/A</v>
      </c>
      <c r="AO323" s="57" t="e">
        <f>IF('Grid template'!$B$65=FALSE,NA(),IF(OR(ISNUMBER(AM323)=FALSE,ISNUMBER(AN323)=FALSE),NA(),(AN323-AM323)/(2*$AW$4)))</f>
        <v>#N/A</v>
      </c>
      <c r="AP323" s="57" t="e">
        <f>IF('Grid template'!$B$65=FALSE,NA(),IF(OR(ISNUMBER(AM323)=FALSE,ISNUMBER(AO323)=FALSE),NA(),AO323*$AW$4+AM323))</f>
        <v>#N/A</v>
      </c>
      <c r="AQ323" s="160"/>
      <c r="AR323" s="160"/>
      <c r="AS323" s="162"/>
      <c r="AT323" s="58"/>
    </row>
    <row r="324" spans="2:46" ht="13.95" customHeight="1" x14ac:dyDescent="0.3">
      <c r="B324" s="62"/>
      <c r="C324" s="38"/>
      <c r="D324" s="188"/>
      <c r="E324" s="188"/>
      <c r="F324" s="188"/>
      <c r="G324" s="188"/>
      <c r="H324" s="188"/>
      <c r="I324" s="188"/>
      <c r="J324" s="188"/>
      <c r="K324" s="188"/>
      <c r="L324" s="188"/>
      <c r="M324" s="168"/>
      <c r="N324" s="56"/>
      <c r="O324" s="57" t="str">
        <f t="shared" si="104"/>
        <v/>
      </c>
      <c r="P324" s="57" t="str">
        <f t="shared" si="105"/>
        <v/>
      </c>
      <c r="Q324" s="57" t="str">
        <f t="shared" si="106"/>
        <v/>
      </c>
      <c r="R324" s="57" t="str">
        <f t="shared" si="107"/>
        <v/>
      </c>
      <c r="S324" s="57" t="e">
        <f t="shared" si="108"/>
        <v>#N/A</v>
      </c>
      <c r="T324" s="57" t="str">
        <f t="shared" si="109"/>
        <v/>
      </c>
      <c r="U324" s="57" t="str">
        <f t="shared" si="110"/>
        <v/>
      </c>
      <c r="V324" s="57" t="e">
        <f t="shared" si="111"/>
        <v>#N/A</v>
      </c>
      <c r="W324" s="57" t="e">
        <f t="shared" si="112"/>
        <v>#N/A</v>
      </c>
      <c r="X324" s="57" t="e">
        <f t="shared" si="113"/>
        <v>#N/A</v>
      </c>
      <c r="Y324" s="57" t="str">
        <f t="shared" si="114"/>
        <v/>
      </c>
      <c r="Z324" s="57" t="e">
        <f t="shared" si="115"/>
        <v>#N/A</v>
      </c>
      <c r="AA324" s="57" t="e">
        <f t="shared" si="116"/>
        <v>#VALUE!</v>
      </c>
      <c r="AB324" s="57" t="e">
        <f t="shared" si="117"/>
        <v>#N/A</v>
      </c>
      <c r="AC324" s="57" t="str">
        <f t="shared" si="118"/>
        <v/>
      </c>
      <c r="AD324" s="57" t="str">
        <f t="shared" si="119"/>
        <v/>
      </c>
      <c r="AE324" s="57" t="str">
        <f t="shared" si="120"/>
        <v/>
      </c>
      <c r="AF324" s="57" t="str">
        <f t="shared" si="121"/>
        <v/>
      </c>
      <c r="AG324" s="57" t="str">
        <f t="shared" si="122"/>
        <v/>
      </c>
      <c r="AH324" s="57" t="str">
        <f t="shared" si="123"/>
        <v/>
      </c>
      <c r="AI324" s="57" t="e">
        <f>IF('Grid template'!$B$65=FALSE,NA(),IF(OR(ISNUMBER(AC324)=FALSE,ISNUMBER(AD324)=FALSE),NA(),$AW$3*AC324+AD324))</f>
        <v>#N/A</v>
      </c>
      <c r="AJ324" s="57" t="e">
        <f>IF('Grid template'!$B$65=FALSE,NA(),IF(OR(ISNUMBER(AC324)=FALSE,ISNUMBER(AD324)=FALSE),NA(),$AW$2*AC324))</f>
        <v>#N/A</v>
      </c>
      <c r="AK324" s="57" t="e">
        <f>IF('Grid template'!$B$65=FALSE,NA(),IF(OR(ISNUMBER(AF324)=FALSE,ISNUMBER(AG324)=FALSE),NA(),$AW$3*AF324+AG324+1+'Grid template'!$B$17))</f>
        <v>#N/A</v>
      </c>
      <c r="AL324" s="57" t="e">
        <f>IF('Grid template'!$B$65=FALSE,NA(),IF(OR(ISNUMBER(AF324)=FALSE,ISNUMBER(AG324)=FALSE),NA(),$AW$2*AF324))</f>
        <v>#N/A</v>
      </c>
      <c r="AM324" s="57" t="e">
        <f>IF('Grid template'!$B$65=FALSE,NA(),(IF(OR(ISNUMBER(AJ324)=FALSE,ISNUMBER(AI324)=FALSE),NA(),AJ324-$AW$4*AI324)))</f>
        <v>#N/A</v>
      </c>
      <c r="AN324" s="57" t="e">
        <f>IF('Grid template'!$B$65=FALSE,NA(),(IF(OR(ISNUMBER(AK324)=FALSE,ISNUMBER(AL324)=FALSE),NA(),AL324+$AW$4*AK324)))</f>
        <v>#N/A</v>
      </c>
      <c r="AO324" s="57" t="e">
        <f>IF('Grid template'!$B$65=FALSE,NA(),IF(OR(ISNUMBER(AM324)=FALSE,ISNUMBER(AN324)=FALSE),NA(),(AN324-AM324)/(2*$AW$4)))</f>
        <v>#N/A</v>
      </c>
      <c r="AP324" s="57" t="e">
        <f>IF('Grid template'!$B$65=FALSE,NA(),IF(OR(ISNUMBER(AM324)=FALSE,ISNUMBER(AO324)=FALSE),NA(),AO324*$AW$4+AM324))</f>
        <v>#N/A</v>
      </c>
      <c r="AQ324" s="160"/>
      <c r="AR324" s="160"/>
      <c r="AS324" s="162"/>
      <c r="AT324" s="58"/>
    </row>
    <row r="325" spans="2:46" ht="13.95" customHeight="1" x14ac:dyDescent="0.3">
      <c r="B325" s="62"/>
      <c r="C325" s="38"/>
      <c r="D325" s="188"/>
      <c r="E325" s="188"/>
      <c r="F325" s="188"/>
      <c r="G325" s="188"/>
      <c r="H325" s="188"/>
      <c r="I325" s="188"/>
      <c r="J325" s="188"/>
      <c r="K325" s="188"/>
      <c r="L325" s="188"/>
      <c r="M325" s="168"/>
      <c r="N325" s="56"/>
      <c r="O325" s="57" t="str">
        <f t="shared" si="104"/>
        <v/>
      </c>
      <c r="P325" s="57" t="str">
        <f t="shared" si="105"/>
        <v/>
      </c>
      <c r="Q325" s="57" t="str">
        <f t="shared" si="106"/>
        <v/>
      </c>
      <c r="R325" s="57" t="str">
        <f t="shared" si="107"/>
        <v/>
      </c>
      <c r="S325" s="57" t="e">
        <f t="shared" si="108"/>
        <v>#N/A</v>
      </c>
      <c r="T325" s="57" t="str">
        <f t="shared" si="109"/>
        <v/>
      </c>
      <c r="U325" s="57" t="str">
        <f t="shared" si="110"/>
        <v/>
      </c>
      <c r="V325" s="57" t="e">
        <f t="shared" si="111"/>
        <v>#N/A</v>
      </c>
      <c r="W325" s="57" t="e">
        <f t="shared" si="112"/>
        <v>#N/A</v>
      </c>
      <c r="X325" s="57" t="e">
        <f t="shared" si="113"/>
        <v>#N/A</v>
      </c>
      <c r="Y325" s="57" t="str">
        <f t="shared" si="114"/>
        <v/>
      </c>
      <c r="Z325" s="57" t="e">
        <f t="shared" si="115"/>
        <v>#N/A</v>
      </c>
      <c r="AA325" s="57" t="e">
        <f t="shared" si="116"/>
        <v>#VALUE!</v>
      </c>
      <c r="AB325" s="57" t="e">
        <f t="shared" si="117"/>
        <v>#N/A</v>
      </c>
      <c r="AC325" s="57" t="str">
        <f t="shared" si="118"/>
        <v/>
      </c>
      <c r="AD325" s="57" t="str">
        <f t="shared" si="119"/>
        <v/>
      </c>
      <c r="AE325" s="57" t="str">
        <f t="shared" si="120"/>
        <v/>
      </c>
      <c r="AF325" s="57" t="str">
        <f t="shared" si="121"/>
        <v/>
      </c>
      <c r="AG325" s="57" t="str">
        <f t="shared" si="122"/>
        <v/>
      </c>
      <c r="AH325" s="57" t="str">
        <f t="shared" si="123"/>
        <v/>
      </c>
      <c r="AI325" s="57" t="e">
        <f>IF('Grid template'!$B$65=FALSE,NA(),IF(OR(ISNUMBER(AC325)=FALSE,ISNUMBER(AD325)=FALSE),NA(),$AW$3*AC325+AD325))</f>
        <v>#N/A</v>
      </c>
      <c r="AJ325" s="57" t="e">
        <f>IF('Grid template'!$B$65=FALSE,NA(),IF(OR(ISNUMBER(AC325)=FALSE,ISNUMBER(AD325)=FALSE),NA(),$AW$2*AC325))</f>
        <v>#N/A</v>
      </c>
      <c r="AK325" s="57" t="e">
        <f>IF('Grid template'!$B$65=FALSE,NA(),IF(OR(ISNUMBER(AF325)=FALSE,ISNUMBER(AG325)=FALSE),NA(),$AW$3*AF325+AG325+1+'Grid template'!$B$17))</f>
        <v>#N/A</v>
      </c>
      <c r="AL325" s="57" t="e">
        <f>IF('Grid template'!$B$65=FALSE,NA(),IF(OR(ISNUMBER(AF325)=FALSE,ISNUMBER(AG325)=FALSE),NA(),$AW$2*AF325))</f>
        <v>#N/A</v>
      </c>
      <c r="AM325" s="57" t="e">
        <f>IF('Grid template'!$B$65=FALSE,NA(),(IF(OR(ISNUMBER(AJ325)=FALSE,ISNUMBER(AI325)=FALSE),NA(),AJ325-$AW$4*AI325)))</f>
        <v>#N/A</v>
      </c>
      <c r="AN325" s="57" t="e">
        <f>IF('Grid template'!$B$65=FALSE,NA(),(IF(OR(ISNUMBER(AK325)=FALSE,ISNUMBER(AL325)=FALSE),NA(),AL325+$AW$4*AK325)))</f>
        <v>#N/A</v>
      </c>
      <c r="AO325" s="57" t="e">
        <f>IF('Grid template'!$B$65=FALSE,NA(),IF(OR(ISNUMBER(AM325)=FALSE,ISNUMBER(AN325)=FALSE),NA(),(AN325-AM325)/(2*$AW$4)))</f>
        <v>#N/A</v>
      </c>
      <c r="AP325" s="57" t="e">
        <f>IF('Grid template'!$B$65=FALSE,NA(),IF(OR(ISNUMBER(AM325)=FALSE,ISNUMBER(AO325)=FALSE),NA(),AO325*$AW$4+AM325))</f>
        <v>#N/A</v>
      </c>
      <c r="AQ325" s="160"/>
      <c r="AR325" s="160"/>
      <c r="AS325" s="162"/>
      <c r="AT325" s="58"/>
    </row>
    <row r="326" spans="2:46" ht="13.95" customHeight="1" x14ac:dyDescent="0.3">
      <c r="B326" s="62"/>
      <c r="C326" s="38"/>
      <c r="D326" s="188"/>
      <c r="E326" s="188"/>
      <c r="F326" s="188"/>
      <c r="G326" s="188"/>
      <c r="H326" s="188"/>
      <c r="I326" s="188"/>
      <c r="J326" s="188"/>
      <c r="K326" s="188"/>
      <c r="L326" s="188"/>
      <c r="M326" s="168"/>
      <c r="N326" s="56"/>
      <c r="O326" s="57" t="str">
        <f t="shared" si="104"/>
        <v/>
      </c>
      <c r="P326" s="57" t="str">
        <f t="shared" si="105"/>
        <v/>
      </c>
      <c r="Q326" s="57" t="str">
        <f t="shared" si="106"/>
        <v/>
      </c>
      <c r="R326" s="57" t="str">
        <f t="shared" si="107"/>
        <v/>
      </c>
      <c r="S326" s="57" t="e">
        <f t="shared" si="108"/>
        <v>#N/A</v>
      </c>
      <c r="T326" s="57" t="str">
        <f t="shared" si="109"/>
        <v/>
      </c>
      <c r="U326" s="57" t="str">
        <f t="shared" si="110"/>
        <v/>
      </c>
      <c r="V326" s="57" t="e">
        <f t="shared" si="111"/>
        <v>#N/A</v>
      </c>
      <c r="W326" s="57" t="e">
        <f t="shared" si="112"/>
        <v>#N/A</v>
      </c>
      <c r="X326" s="57" t="e">
        <f t="shared" si="113"/>
        <v>#N/A</v>
      </c>
      <c r="Y326" s="57" t="str">
        <f t="shared" si="114"/>
        <v/>
      </c>
      <c r="Z326" s="57" t="e">
        <f t="shared" si="115"/>
        <v>#N/A</v>
      </c>
      <c r="AA326" s="57" t="e">
        <f t="shared" si="116"/>
        <v>#VALUE!</v>
      </c>
      <c r="AB326" s="57" t="e">
        <f t="shared" si="117"/>
        <v>#N/A</v>
      </c>
      <c r="AC326" s="57" t="str">
        <f t="shared" si="118"/>
        <v/>
      </c>
      <c r="AD326" s="57" t="str">
        <f t="shared" si="119"/>
        <v/>
      </c>
      <c r="AE326" s="57" t="str">
        <f t="shared" si="120"/>
        <v/>
      </c>
      <c r="AF326" s="57" t="str">
        <f t="shared" si="121"/>
        <v/>
      </c>
      <c r="AG326" s="57" t="str">
        <f t="shared" si="122"/>
        <v/>
      </c>
      <c r="AH326" s="57" t="str">
        <f t="shared" si="123"/>
        <v/>
      </c>
      <c r="AI326" s="57" t="e">
        <f>IF('Grid template'!$B$65=FALSE,NA(),IF(OR(ISNUMBER(AC326)=FALSE,ISNUMBER(AD326)=FALSE),NA(),$AW$3*AC326+AD326))</f>
        <v>#N/A</v>
      </c>
      <c r="AJ326" s="57" t="e">
        <f>IF('Grid template'!$B$65=FALSE,NA(),IF(OR(ISNUMBER(AC326)=FALSE,ISNUMBER(AD326)=FALSE),NA(),$AW$2*AC326))</f>
        <v>#N/A</v>
      </c>
      <c r="AK326" s="57" t="e">
        <f>IF('Grid template'!$B$65=FALSE,NA(),IF(OR(ISNUMBER(AF326)=FALSE,ISNUMBER(AG326)=FALSE),NA(),$AW$3*AF326+AG326+1+'Grid template'!$B$17))</f>
        <v>#N/A</v>
      </c>
      <c r="AL326" s="57" t="e">
        <f>IF('Grid template'!$B$65=FALSE,NA(),IF(OR(ISNUMBER(AF326)=FALSE,ISNUMBER(AG326)=FALSE),NA(),$AW$2*AF326))</f>
        <v>#N/A</v>
      </c>
      <c r="AM326" s="57" t="e">
        <f>IF('Grid template'!$B$65=FALSE,NA(),(IF(OR(ISNUMBER(AJ326)=FALSE,ISNUMBER(AI326)=FALSE),NA(),AJ326-$AW$4*AI326)))</f>
        <v>#N/A</v>
      </c>
      <c r="AN326" s="57" t="e">
        <f>IF('Grid template'!$B$65=FALSE,NA(),(IF(OR(ISNUMBER(AK326)=FALSE,ISNUMBER(AL326)=FALSE),NA(),AL326+$AW$4*AK326)))</f>
        <v>#N/A</v>
      </c>
      <c r="AO326" s="57" t="e">
        <f>IF('Grid template'!$B$65=FALSE,NA(),IF(OR(ISNUMBER(AM326)=FALSE,ISNUMBER(AN326)=FALSE),NA(),(AN326-AM326)/(2*$AW$4)))</f>
        <v>#N/A</v>
      </c>
      <c r="AP326" s="57" t="e">
        <f>IF('Grid template'!$B$65=FALSE,NA(),IF(OR(ISNUMBER(AM326)=FALSE,ISNUMBER(AO326)=FALSE),NA(),AO326*$AW$4+AM326))</f>
        <v>#N/A</v>
      </c>
      <c r="AQ326" s="160"/>
      <c r="AR326" s="160"/>
      <c r="AS326" s="162"/>
      <c r="AT326" s="58"/>
    </row>
    <row r="327" spans="2:46" ht="13.95" customHeight="1" x14ac:dyDescent="0.3">
      <c r="B327" s="62"/>
      <c r="C327" s="38"/>
      <c r="D327" s="188"/>
      <c r="E327" s="188"/>
      <c r="F327" s="188"/>
      <c r="G327" s="188"/>
      <c r="H327" s="188"/>
      <c r="I327" s="188"/>
      <c r="J327" s="188"/>
      <c r="K327" s="188"/>
      <c r="L327" s="188"/>
      <c r="M327" s="168"/>
      <c r="N327" s="56"/>
      <c r="O327" s="57" t="str">
        <f t="shared" si="104"/>
        <v/>
      </c>
      <c r="P327" s="57" t="str">
        <f t="shared" si="105"/>
        <v/>
      </c>
      <c r="Q327" s="57" t="str">
        <f t="shared" si="106"/>
        <v/>
      </c>
      <c r="R327" s="57" t="str">
        <f t="shared" si="107"/>
        <v/>
      </c>
      <c r="S327" s="57" t="e">
        <f t="shared" si="108"/>
        <v>#N/A</v>
      </c>
      <c r="T327" s="57" t="str">
        <f t="shared" si="109"/>
        <v/>
      </c>
      <c r="U327" s="57" t="str">
        <f t="shared" si="110"/>
        <v/>
      </c>
      <c r="V327" s="57" t="e">
        <f t="shared" si="111"/>
        <v>#N/A</v>
      </c>
      <c r="W327" s="57" t="e">
        <f t="shared" si="112"/>
        <v>#N/A</v>
      </c>
      <c r="X327" s="57" t="e">
        <f t="shared" si="113"/>
        <v>#N/A</v>
      </c>
      <c r="Y327" s="57" t="str">
        <f t="shared" si="114"/>
        <v/>
      </c>
      <c r="Z327" s="57" t="e">
        <f t="shared" si="115"/>
        <v>#N/A</v>
      </c>
      <c r="AA327" s="57" t="e">
        <f t="shared" si="116"/>
        <v>#VALUE!</v>
      </c>
      <c r="AB327" s="57" t="e">
        <f t="shared" si="117"/>
        <v>#N/A</v>
      </c>
      <c r="AC327" s="57" t="str">
        <f t="shared" si="118"/>
        <v/>
      </c>
      <c r="AD327" s="57" t="str">
        <f t="shared" si="119"/>
        <v/>
      </c>
      <c r="AE327" s="57" t="str">
        <f t="shared" si="120"/>
        <v/>
      </c>
      <c r="AF327" s="57" t="str">
        <f t="shared" si="121"/>
        <v/>
      </c>
      <c r="AG327" s="57" t="str">
        <f t="shared" si="122"/>
        <v/>
      </c>
      <c r="AH327" s="57" t="str">
        <f t="shared" si="123"/>
        <v/>
      </c>
      <c r="AI327" s="57" t="e">
        <f>IF('Grid template'!$B$65=FALSE,NA(),IF(OR(ISNUMBER(AC327)=FALSE,ISNUMBER(AD327)=FALSE),NA(),$AW$3*AC327+AD327))</f>
        <v>#N/A</v>
      </c>
      <c r="AJ327" s="57" t="e">
        <f>IF('Grid template'!$B$65=FALSE,NA(),IF(OR(ISNUMBER(AC327)=FALSE,ISNUMBER(AD327)=FALSE),NA(),$AW$2*AC327))</f>
        <v>#N/A</v>
      </c>
      <c r="AK327" s="57" t="e">
        <f>IF('Grid template'!$B$65=FALSE,NA(),IF(OR(ISNUMBER(AF327)=FALSE,ISNUMBER(AG327)=FALSE),NA(),$AW$3*AF327+AG327+1+'Grid template'!$B$17))</f>
        <v>#N/A</v>
      </c>
      <c r="AL327" s="57" t="e">
        <f>IF('Grid template'!$B$65=FALSE,NA(),IF(OR(ISNUMBER(AF327)=FALSE,ISNUMBER(AG327)=FALSE),NA(),$AW$2*AF327))</f>
        <v>#N/A</v>
      </c>
      <c r="AM327" s="57" t="e">
        <f>IF('Grid template'!$B$65=FALSE,NA(),(IF(OR(ISNUMBER(AJ327)=FALSE,ISNUMBER(AI327)=FALSE),NA(),AJ327-$AW$4*AI327)))</f>
        <v>#N/A</v>
      </c>
      <c r="AN327" s="57" t="e">
        <f>IF('Grid template'!$B$65=FALSE,NA(),(IF(OR(ISNUMBER(AK327)=FALSE,ISNUMBER(AL327)=FALSE),NA(),AL327+$AW$4*AK327)))</f>
        <v>#N/A</v>
      </c>
      <c r="AO327" s="57" t="e">
        <f>IF('Grid template'!$B$65=FALSE,NA(),IF(OR(ISNUMBER(AM327)=FALSE,ISNUMBER(AN327)=FALSE),NA(),(AN327-AM327)/(2*$AW$4)))</f>
        <v>#N/A</v>
      </c>
      <c r="AP327" s="57" t="e">
        <f>IF('Grid template'!$B$65=FALSE,NA(),IF(OR(ISNUMBER(AM327)=FALSE,ISNUMBER(AO327)=FALSE),NA(),AO327*$AW$4+AM327))</f>
        <v>#N/A</v>
      </c>
      <c r="AQ327" s="160"/>
      <c r="AR327" s="160"/>
      <c r="AS327" s="162"/>
      <c r="AT327" s="58"/>
    </row>
    <row r="328" spans="2:46" ht="13.95" customHeight="1" x14ac:dyDescent="0.3">
      <c r="B328" s="62"/>
      <c r="C328" s="38"/>
      <c r="D328" s="188"/>
      <c r="E328" s="188"/>
      <c r="F328" s="188"/>
      <c r="G328" s="188"/>
      <c r="H328" s="188"/>
      <c r="I328" s="188"/>
      <c r="J328" s="188"/>
      <c r="K328" s="188"/>
      <c r="L328" s="188"/>
      <c r="M328" s="168"/>
      <c r="N328" s="56"/>
      <c r="O328" s="57" t="str">
        <f t="shared" si="104"/>
        <v/>
      </c>
      <c r="P328" s="57" t="str">
        <f t="shared" si="105"/>
        <v/>
      </c>
      <c r="Q328" s="57" t="str">
        <f t="shared" si="106"/>
        <v/>
      </c>
      <c r="R328" s="57" t="str">
        <f t="shared" si="107"/>
        <v/>
      </c>
      <c r="S328" s="57" t="e">
        <f t="shared" si="108"/>
        <v>#N/A</v>
      </c>
      <c r="T328" s="57" t="str">
        <f t="shared" si="109"/>
        <v/>
      </c>
      <c r="U328" s="57" t="str">
        <f t="shared" si="110"/>
        <v/>
      </c>
      <c r="V328" s="57" t="e">
        <f t="shared" si="111"/>
        <v>#N/A</v>
      </c>
      <c r="W328" s="57" t="e">
        <f t="shared" si="112"/>
        <v>#N/A</v>
      </c>
      <c r="X328" s="57" t="e">
        <f t="shared" si="113"/>
        <v>#N/A</v>
      </c>
      <c r="Y328" s="57" t="str">
        <f t="shared" si="114"/>
        <v/>
      </c>
      <c r="Z328" s="57" t="e">
        <f t="shared" si="115"/>
        <v>#N/A</v>
      </c>
      <c r="AA328" s="57" t="e">
        <f t="shared" si="116"/>
        <v>#VALUE!</v>
      </c>
      <c r="AB328" s="57" t="e">
        <f t="shared" si="117"/>
        <v>#N/A</v>
      </c>
      <c r="AC328" s="57" t="str">
        <f t="shared" si="118"/>
        <v/>
      </c>
      <c r="AD328" s="57" t="str">
        <f t="shared" si="119"/>
        <v/>
      </c>
      <c r="AE328" s="57" t="str">
        <f t="shared" si="120"/>
        <v/>
      </c>
      <c r="AF328" s="57" t="str">
        <f t="shared" si="121"/>
        <v/>
      </c>
      <c r="AG328" s="57" t="str">
        <f t="shared" si="122"/>
        <v/>
      </c>
      <c r="AH328" s="57" t="str">
        <f t="shared" si="123"/>
        <v/>
      </c>
      <c r="AI328" s="57" t="e">
        <f>IF('Grid template'!$B$65=FALSE,NA(),IF(OR(ISNUMBER(AC328)=FALSE,ISNUMBER(AD328)=FALSE),NA(),$AW$3*AC328+AD328))</f>
        <v>#N/A</v>
      </c>
      <c r="AJ328" s="57" t="e">
        <f>IF('Grid template'!$B$65=FALSE,NA(),IF(OR(ISNUMBER(AC328)=FALSE,ISNUMBER(AD328)=FALSE),NA(),$AW$2*AC328))</f>
        <v>#N/A</v>
      </c>
      <c r="AK328" s="57" t="e">
        <f>IF('Grid template'!$B$65=FALSE,NA(),IF(OR(ISNUMBER(AF328)=FALSE,ISNUMBER(AG328)=FALSE),NA(),$AW$3*AF328+AG328+1+'Grid template'!$B$17))</f>
        <v>#N/A</v>
      </c>
      <c r="AL328" s="57" t="e">
        <f>IF('Grid template'!$B$65=FALSE,NA(),IF(OR(ISNUMBER(AF328)=FALSE,ISNUMBER(AG328)=FALSE),NA(),$AW$2*AF328))</f>
        <v>#N/A</v>
      </c>
      <c r="AM328" s="57" t="e">
        <f>IF('Grid template'!$B$65=FALSE,NA(),(IF(OR(ISNUMBER(AJ328)=FALSE,ISNUMBER(AI328)=FALSE),NA(),AJ328-$AW$4*AI328)))</f>
        <v>#N/A</v>
      </c>
      <c r="AN328" s="57" t="e">
        <f>IF('Grid template'!$B$65=FALSE,NA(),(IF(OR(ISNUMBER(AK328)=FALSE,ISNUMBER(AL328)=FALSE),NA(),AL328+$AW$4*AK328)))</f>
        <v>#N/A</v>
      </c>
      <c r="AO328" s="57" t="e">
        <f>IF('Grid template'!$B$65=FALSE,NA(),IF(OR(ISNUMBER(AM328)=FALSE,ISNUMBER(AN328)=FALSE),NA(),(AN328-AM328)/(2*$AW$4)))</f>
        <v>#N/A</v>
      </c>
      <c r="AP328" s="57" t="e">
        <f>IF('Grid template'!$B$65=FALSE,NA(),IF(OR(ISNUMBER(AM328)=FALSE,ISNUMBER(AO328)=FALSE),NA(),AO328*$AW$4+AM328))</f>
        <v>#N/A</v>
      </c>
      <c r="AQ328" s="160"/>
      <c r="AR328" s="160"/>
      <c r="AS328" s="162"/>
      <c r="AT328" s="58"/>
    </row>
    <row r="329" spans="2:46" ht="13.95" customHeight="1" x14ac:dyDescent="0.3">
      <c r="B329" s="62"/>
      <c r="C329" s="38"/>
      <c r="D329" s="188"/>
      <c r="E329" s="188"/>
      <c r="F329" s="188"/>
      <c r="G329" s="188"/>
      <c r="H329" s="188"/>
      <c r="I329" s="188"/>
      <c r="J329" s="188"/>
      <c r="K329" s="188"/>
      <c r="L329" s="188"/>
      <c r="M329" s="168"/>
      <c r="N329" s="56"/>
      <c r="O329" s="57" t="str">
        <f t="shared" si="104"/>
        <v/>
      </c>
      <c r="P329" s="57" t="str">
        <f t="shared" si="105"/>
        <v/>
      </c>
      <c r="Q329" s="57" t="str">
        <f t="shared" si="106"/>
        <v/>
      </c>
      <c r="R329" s="57" t="str">
        <f t="shared" si="107"/>
        <v/>
      </c>
      <c r="S329" s="57" t="e">
        <f t="shared" si="108"/>
        <v>#N/A</v>
      </c>
      <c r="T329" s="57" t="str">
        <f t="shared" si="109"/>
        <v/>
      </c>
      <c r="U329" s="57" t="str">
        <f t="shared" si="110"/>
        <v/>
      </c>
      <c r="V329" s="57" t="e">
        <f t="shared" si="111"/>
        <v>#N/A</v>
      </c>
      <c r="W329" s="57" t="e">
        <f t="shared" si="112"/>
        <v>#N/A</v>
      </c>
      <c r="X329" s="57" t="e">
        <f t="shared" si="113"/>
        <v>#N/A</v>
      </c>
      <c r="Y329" s="57" t="str">
        <f t="shared" si="114"/>
        <v/>
      </c>
      <c r="Z329" s="57" t="e">
        <f t="shared" si="115"/>
        <v>#N/A</v>
      </c>
      <c r="AA329" s="57" t="e">
        <f t="shared" si="116"/>
        <v>#VALUE!</v>
      </c>
      <c r="AB329" s="57" t="e">
        <f t="shared" si="117"/>
        <v>#N/A</v>
      </c>
      <c r="AC329" s="57" t="str">
        <f t="shared" si="118"/>
        <v/>
      </c>
      <c r="AD329" s="57" t="str">
        <f t="shared" si="119"/>
        <v/>
      </c>
      <c r="AE329" s="57" t="str">
        <f t="shared" si="120"/>
        <v/>
      </c>
      <c r="AF329" s="57" t="str">
        <f t="shared" si="121"/>
        <v/>
      </c>
      <c r="AG329" s="57" t="str">
        <f t="shared" si="122"/>
        <v/>
      </c>
      <c r="AH329" s="57" t="str">
        <f t="shared" si="123"/>
        <v/>
      </c>
      <c r="AI329" s="57" t="e">
        <f>IF('Grid template'!$B$65=FALSE,NA(),IF(OR(ISNUMBER(AC329)=FALSE,ISNUMBER(AD329)=FALSE),NA(),$AW$3*AC329+AD329))</f>
        <v>#N/A</v>
      </c>
      <c r="AJ329" s="57" t="e">
        <f>IF('Grid template'!$B$65=FALSE,NA(),IF(OR(ISNUMBER(AC329)=FALSE,ISNUMBER(AD329)=FALSE),NA(),$AW$2*AC329))</f>
        <v>#N/A</v>
      </c>
      <c r="AK329" s="57" t="e">
        <f>IF('Grid template'!$B$65=FALSE,NA(),IF(OR(ISNUMBER(AF329)=FALSE,ISNUMBER(AG329)=FALSE),NA(),$AW$3*AF329+AG329+1+'Grid template'!$B$17))</f>
        <v>#N/A</v>
      </c>
      <c r="AL329" s="57" t="e">
        <f>IF('Grid template'!$B$65=FALSE,NA(),IF(OR(ISNUMBER(AF329)=FALSE,ISNUMBER(AG329)=FALSE),NA(),$AW$2*AF329))</f>
        <v>#N/A</v>
      </c>
      <c r="AM329" s="57" t="e">
        <f>IF('Grid template'!$B$65=FALSE,NA(),(IF(OR(ISNUMBER(AJ329)=FALSE,ISNUMBER(AI329)=FALSE),NA(),AJ329-$AW$4*AI329)))</f>
        <v>#N/A</v>
      </c>
      <c r="AN329" s="57" t="e">
        <f>IF('Grid template'!$B$65=FALSE,NA(),(IF(OR(ISNUMBER(AK329)=FALSE,ISNUMBER(AL329)=FALSE),NA(),AL329+$AW$4*AK329)))</f>
        <v>#N/A</v>
      </c>
      <c r="AO329" s="57" t="e">
        <f>IF('Grid template'!$B$65=FALSE,NA(),IF(OR(ISNUMBER(AM329)=FALSE,ISNUMBER(AN329)=FALSE),NA(),(AN329-AM329)/(2*$AW$4)))</f>
        <v>#N/A</v>
      </c>
      <c r="AP329" s="57" t="e">
        <f>IF('Grid template'!$B$65=FALSE,NA(),IF(OR(ISNUMBER(AM329)=FALSE,ISNUMBER(AO329)=FALSE),NA(),AO329*$AW$4+AM329))</f>
        <v>#N/A</v>
      </c>
      <c r="AQ329" s="160"/>
      <c r="AR329" s="160"/>
      <c r="AS329" s="162"/>
      <c r="AT329" s="58"/>
    </row>
    <row r="330" spans="2:46" ht="13.95" customHeight="1" x14ac:dyDescent="0.3">
      <c r="B330" s="62"/>
      <c r="C330" s="38"/>
      <c r="D330" s="188"/>
      <c r="E330" s="188"/>
      <c r="F330" s="188"/>
      <c r="G330" s="188"/>
      <c r="H330" s="188"/>
      <c r="I330" s="188"/>
      <c r="J330" s="188"/>
      <c r="K330" s="188"/>
      <c r="L330" s="188"/>
      <c r="M330" s="168"/>
      <c r="N330" s="56"/>
      <c r="O330" s="57" t="str">
        <f t="shared" si="104"/>
        <v/>
      </c>
      <c r="P330" s="57" t="str">
        <f t="shared" si="105"/>
        <v/>
      </c>
      <c r="Q330" s="57" t="str">
        <f t="shared" si="106"/>
        <v/>
      </c>
      <c r="R330" s="57" t="str">
        <f t="shared" si="107"/>
        <v/>
      </c>
      <c r="S330" s="57" t="e">
        <f t="shared" si="108"/>
        <v>#N/A</v>
      </c>
      <c r="T330" s="57" t="str">
        <f t="shared" si="109"/>
        <v/>
      </c>
      <c r="U330" s="57" t="str">
        <f t="shared" si="110"/>
        <v/>
      </c>
      <c r="V330" s="57" t="e">
        <f t="shared" si="111"/>
        <v>#N/A</v>
      </c>
      <c r="W330" s="57" t="e">
        <f t="shared" si="112"/>
        <v>#N/A</v>
      </c>
      <c r="X330" s="57" t="e">
        <f t="shared" si="113"/>
        <v>#N/A</v>
      </c>
      <c r="Y330" s="57" t="str">
        <f t="shared" si="114"/>
        <v/>
      </c>
      <c r="Z330" s="57" t="e">
        <f t="shared" si="115"/>
        <v>#N/A</v>
      </c>
      <c r="AA330" s="57" t="e">
        <f t="shared" si="116"/>
        <v>#VALUE!</v>
      </c>
      <c r="AB330" s="57" t="e">
        <f t="shared" si="117"/>
        <v>#N/A</v>
      </c>
      <c r="AC330" s="57" t="str">
        <f t="shared" si="118"/>
        <v/>
      </c>
      <c r="AD330" s="57" t="str">
        <f t="shared" si="119"/>
        <v/>
      </c>
      <c r="AE330" s="57" t="str">
        <f t="shared" si="120"/>
        <v/>
      </c>
      <c r="AF330" s="57" t="str">
        <f t="shared" si="121"/>
        <v/>
      </c>
      <c r="AG330" s="57" t="str">
        <f t="shared" si="122"/>
        <v/>
      </c>
      <c r="AH330" s="57" t="str">
        <f t="shared" si="123"/>
        <v/>
      </c>
      <c r="AI330" s="57" t="e">
        <f>IF('Grid template'!$B$65=FALSE,NA(),IF(OR(ISNUMBER(AC330)=FALSE,ISNUMBER(AD330)=FALSE),NA(),$AW$3*AC330+AD330))</f>
        <v>#N/A</v>
      </c>
      <c r="AJ330" s="57" t="e">
        <f>IF('Grid template'!$B$65=FALSE,NA(),IF(OR(ISNUMBER(AC330)=FALSE,ISNUMBER(AD330)=FALSE),NA(),$AW$2*AC330))</f>
        <v>#N/A</v>
      </c>
      <c r="AK330" s="57" t="e">
        <f>IF('Grid template'!$B$65=FALSE,NA(),IF(OR(ISNUMBER(AF330)=FALSE,ISNUMBER(AG330)=FALSE),NA(),$AW$3*AF330+AG330+1+'Grid template'!$B$17))</f>
        <v>#N/A</v>
      </c>
      <c r="AL330" s="57" t="e">
        <f>IF('Grid template'!$B$65=FALSE,NA(),IF(OR(ISNUMBER(AF330)=FALSE,ISNUMBER(AG330)=FALSE),NA(),$AW$2*AF330))</f>
        <v>#N/A</v>
      </c>
      <c r="AM330" s="57" t="e">
        <f>IF('Grid template'!$B$65=FALSE,NA(),(IF(OR(ISNUMBER(AJ330)=FALSE,ISNUMBER(AI330)=FALSE),NA(),AJ330-$AW$4*AI330)))</f>
        <v>#N/A</v>
      </c>
      <c r="AN330" s="57" t="e">
        <f>IF('Grid template'!$B$65=FALSE,NA(),(IF(OR(ISNUMBER(AK330)=FALSE,ISNUMBER(AL330)=FALSE),NA(),AL330+$AW$4*AK330)))</f>
        <v>#N/A</v>
      </c>
      <c r="AO330" s="57" t="e">
        <f>IF('Grid template'!$B$65=FALSE,NA(),IF(OR(ISNUMBER(AM330)=FALSE,ISNUMBER(AN330)=FALSE),NA(),(AN330-AM330)/(2*$AW$4)))</f>
        <v>#N/A</v>
      </c>
      <c r="AP330" s="57" t="e">
        <f>IF('Grid template'!$B$65=FALSE,NA(),IF(OR(ISNUMBER(AM330)=FALSE,ISNUMBER(AO330)=FALSE),NA(),AO330*$AW$4+AM330))</f>
        <v>#N/A</v>
      </c>
      <c r="AQ330" s="160"/>
      <c r="AR330" s="160"/>
      <c r="AS330" s="162"/>
      <c r="AT330" s="58"/>
    </row>
    <row r="331" spans="2:46" ht="13.95" customHeight="1" x14ac:dyDescent="0.3">
      <c r="B331" s="62"/>
      <c r="C331" s="38"/>
      <c r="D331" s="188"/>
      <c r="E331" s="188"/>
      <c r="F331" s="188"/>
      <c r="G331" s="188"/>
      <c r="H331" s="188"/>
      <c r="I331" s="188"/>
      <c r="J331" s="188"/>
      <c r="K331" s="188"/>
      <c r="L331" s="188"/>
      <c r="M331" s="168"/>
      <c r="N331" s="56"/>
      <c r="O331" s="57" t="str">
        <f t="shared" si="104"/>
        <v/>
      </c>
      <c r="P331" s="57" t="str">
        <f t="shared" si="105"/>
        <v/>
      </c>
      <c r="Q331" s="57" t="str">
        <f t="shared" si="106"/>
        <v/>
      </c>
      <c r="R331" s="57" t="str">
        <f t="shared" si="107"/>
        <v/>
      </c>
      <c r="S331" s="57" t="e">
        <f t="shared" si="108"/>
        <v>#N/A</v>
      </c>
      <c r="T331" s="57" t="str">
        <f t="shared" si="109"/>
        <v/>
      </c>
      <c r="U331" s="57" t="str">
        <f t="shared" si="110"/>
        <v/>
      </c>
      <c r="V331" s="57" t="e">
        <f t="shared" si="111"/>
        <v>#N/A</v>
      </c>
      <c r="W331" s="57" t="e">
        <f t="shared" si="112"/>
        <v>#N/A</v>
      </c>
      <c r="X331" s="57" t="e">
        <f t="shared" si="113"/>
        <v>#N/A</v>
      </c>
      <c r="Y331" s="57" t="str">
        <f t="shared" si="114"/>
        <v/>
      </c>
      <c r="Z331" s="57" t="e">
        <f t="shared" si="115"/>
        <v>#N/A</v>
      </c>
      <c r="AA331" s="57" t="e">
        <f t="shared" si="116"/>
        <v>#VALUE!</v>
      </c>
      <c r="AB331" s="57" t="e">
        <f t="shared" si="117"/>
        <v>#N/A</v>
      </c>
      <c r="AC331" s="57" t="str">
        <f t="shared" si="118"/>
        <v/>
      </c>
      <c r="AD331" s="57" t="str">
        <f t="shared" si="119"/>
        <v/>
      </c>
      <c r="AE331" s="57" t="str">
        <f t="shared" si="120"/>
        <v/>
      </c>
      <c r="AF331" s="57" t="str">
        <f t="shared" si="121"/>
        <v/>
      </c>
      <c r="AG331" s="57" t="str">
        <f t="shared" si="122"/>
        <v/>
      </c>
      <c r="AH331" s="57" t="str">
        <f t="shared" si="123"/>
        <v/>
      </c>
      <c r="AI331" s="57" t="e">
        <f>IF('Grid template'!$B$65=FALSE,NA(),IF(OR(ISNUMBER(AC331)=FALSE,ISNUMBER(AD331)=FALSE),NA(),$AW$3*AC331+AD331))</f>
        <v>#N/A</v>
      </c>
      <c r="AJ331" s="57" t="e">
        <f>IF('Grid template'!$B$65=FALSE,NA(),IF(OR(ISNUMBER(AC331)=FALSE,ISNUMBER(AD331)=FALSE),NA(),$AW$2*AC331))</f>
        <v>#N/A</v>
      </c>
      <c r="AK331" s="57" t="e">
        <f>IF('Grid template'!$B$65=FALSE,NA(),IF(OR(ISNUMBER(AF331)=FALSE,ISNUMBER(AG331)=FALSE),NA(),$AW$3*AF331+AG331+1+'Grid template'!$B$17))</f>
        <v>#N/A</v>
      </c>
      <c r="AL331" s="57" t="e">
        <f>IF('Grid template'!$B$65=FALSE,NA(),IF(OR(ISNUMBER(AF331)=FALSE,ISNUMBER(AG331)=FALSE),NA(),$AW$2*AF331))</f>
        <v>#N/A</v>
      </c>
      <c r="AM331" s="57" t="e">
        <f>IF('Grid template'!$B$65=FALSE,NA(),(IF(OR(ISNUMBER(AJ331)=FALSE,ISNUMBER(AI331)=FALSE),NA(),AJ331-$AW$4*AI331)))</f>
        <v>#N/A</v>
      </c>
      <c r="AN331" s="57" t="e">
        <f>IF('Grid template'!$B$65=FALSE,NA(),(IF(OR(ISNUMBER(AK331)=FALSE,ISNUMBER(AL331)=FALSE),NA(),AL331+$AW$4*AK331)))</f>
        <v>#N/A</v>
      </c>
      <c r="AO331" s="57" t="e">
        <f>IF('Grid template'!$B$65=FALSE,NA(),IF(OR(ISNUMBER(AM331)=FALSE,ISNUMBER(AN331)=FALSE),NA(),(AN331-AM331)/(2*$AW$4)))</f>
        <v>#N/A</v>
      </c>
      <c r="AP331" s="57" t="e">
        <f>IF('Grid template'!$B$65=FALSE,NA(),IF(OR(ISNUMBER(AM331)=FALSE,ISNUMBER(AO331)=FALSE),NA(),AO331*$AW$4+AM331))</f>
        <v>#N/A</v>
      </c>
      <c r="AQ331" s="160"/>
      <c r="AR331" s="160"/>
      <c r="AS331" s="162"/>
      <c r="AT331" s="58"/>
    </row>
    <row r="332" spans="2:46" ht="13.95" customHeight="1" x14ac:dyDescent="0.3">
      <c r="B332" s="62"/>
      <c r="C332" s="38"/>
      <c r="D332" s="188"/>
      <c r="E332" s="188"/>
      <c r="F332" s="188"/>
      <c r="G332" s="188"/>
      <c r="H332" s="188"/>
      <c r="I332" s="188"/>
      <c r="J332" s="188"/>
      <c r="K332" s="188"/>
      <c r="L332" s="188"/>
      <c r="M332" s="168"/>
      <c r="N332" s="56"/>
      <c r="O332" s="57" t="str">
        <f t="shared" si="104"/>
        <v/>
      </c>
      <c r="P332" s="57" t="str">
        <f t="shared" si="105"/>
        <v/>
      </c>
      <c r="Q332" s="57" t="str">
        <f t="shared" si="106"/>
        <v/>
      </c>
      <c r="R332" s="57" t="str">
        <f t="shared" si="107"/>
        <v/>
      </c>
      <c r="S332" s="57" t="e">
        <f t="shared" si="108"/>
        <v>#N/A</v>
      </c>
      <c r="T332" s="57" t="str">
        <f t="shared" si="109"/>
        <v/>
      </c>
      <c r="U332" s="57" t="str">
        <f t="shared" si="110"/>
        <v/>
      </c>
      <c r="V332" s="57" t="e">
        <f t="shared" si="111"/>
        <v>#N/A</v>
      </c>
      <c r="W332" s="57" t="e">
        <f t="shared" si="112"/>
        <v>#N/A</v>
      </c>
      <c r="X332" s="57" t="e">
        <f t="shared" si="113"/>
        <v>#N/A</v>
      </c>
      <c r="Y332" s="57" t="str">
        <f t="shared" si="114"/>
        <v/>
      </c>
      <c r="Z332" s="57" t="e">
        <f t="shared" si="115"/>
        <v>#N/A</v>
      </c>
      <c r="AA332" s="57" t="e">
        <f t="shared" si="116"/>
        <v>#VALUE!</v>
      </c>
      <c r="AB332" s="57" t="e">
        <f t="shared" si="117"/>
        <v>#N/A</v>
      </c>
      <c r="AC332" s="57" t="str">
        <f t="shared" si="118"/>
        <v/>
      </c>
      <c r="AD332" s="57" t="str">
        <f t="shared" si="119"/>
        <v/>
      </c>
      <c r="AE332" s="57" t="str">
        <f t="shared" si="120"/>
        <v/>
      </c>
      <c r="AF332" s="57" t="str">
        <f t="shared" si="121"/>
        <v/>
      </c>
      <c r="AG332" s="57" t="str">
        <f t="shared" si="122"/>
        <v/>
      </c>
      <c r="AH332" s="57" t="str">
        <f t="shared" si="123"/>
        <v/>
      </c>
      <c r="AI332" s="57" t="e">
        <f>IF('Grid template'!$B$65=FALSE,NA(),IF(OR(ISNUMBER(AC332)=FALSE,ISNUMBER(AD332)=FALSE),NA(),$AW$3*AC332+AD332))</f>
        <v>#N/A</v>
      </c>
      <c r="AJ332" s="57" t="e">
        <f>IF('Grid template'!$B$65=FALSE,NA(),IF(OR(ISNUMBER(AC332)=FALSE,ISNUMBER(AD332)=FALSE),NA(),$AW$2*AC332))</f>
        <v>#N/A</v>
      </c>
      <c r="AK332" s="57" t="e">
        <f>IF('Grid template'!$B$65=FALSE,NA(),IF(OR(ISNUMBER(AF332)=FALSE,ISNUMBER(AG332)=FALSE),NA(),$AW$3*AF332+AG332+1+'Grid template'!$B$17))</f>
        <v>#N/A</v>
      </c>
      <c r="AL332" s="57" t="e">
        <f>IF('Grid template'!$B$65=FALSE,NA(),IF(OR(ISNUMBER(AF332)=FALSE,ISNUMBER(AG332)=FALSE),NA(),$AW$2*AF332))</f>
        <v>#N/A</v>
      </c>
      <c r="AM332" s="57" t="e">
        <f>IF('Grid template'!$B$65=FALSE,NA(),(IF(OR(ISNUMBER(AJ332)=FALSE,ISNUMBER(AI332)=FALSE),NA(),AJ332-$AW$4*AI332)))</f>
        <v>#N/A</v>
      </c>
      <c r="AN332" s="57" t="e">
        <f>IF('Grid template'!$B$65=FALSE,NA(),(IF(OR(ISNUMBER(AK332)=FALSE,ISNUMBER(AL332)=FALSE),NA(),AL332+$AW$4*AK332)))</f>
        <v>#N/A</v>
      </c>
      <c r="AO332" s="57" t="e">
        <f>IF('Grid template'!$B$65=FALSE,NA(),IF(OR(ISNUMBER(AM332)=FALSE,ISNUMBER(AN332)=FALSE),NA(),(AN332-AM332)/(2*$AW$4)))</f>
        <v>#N/A</v>
      </c>
      <c r="AP332" s="57" t="e">
        <f>IF('Grid template'!$B$65=FALSE,NA(),IF(OR(ISNUMBER(AM332)=FALSE,ISNUMBER(AO332)=FALSE),NA(),AO332*$AW$4+AM332))</f>
        <v>#N/A</v>
      </c>
      <c r="AQ332" s="160"/>
      <c r="AR332" s="160"/>
      <c r="AS332" s="162"/>
      <c r="AT332" s="58"/>
    </row>
    <row r="333" spans="2:46" ht="13.95" customHeight="1" x14ac:dyDescent="0.3">
      <c r="B333" s="62"/>
      <c r="C333" s="38"/>
      <c r="D333" s="188"/>
      <c r="E333" s="188"/>
      <c r="F333" s="188"/>
      <c r="G333" s="188"/>
      <c r="H333" s="188"/>
      <c r="I333" s="188"/>
      <c r="J333" s="188"/>
      <c r="K333" s="188"/>
      <c r="L333" s="188"/>
      <c r="M333" s="168"/>
      <c r="N333" s="56"/>
      <c r="O333" s="57" t="str">
        <f t="shared" si="104"/>
        <v/>
      </c>
      <c r="P333" s="57" t="str">
        <f t="shared" si="105"/>
        <v/>
      </c>
      <c r="Q333" s="57" t="str">
        <f t="shared" si="106"/>
        <v/>
      </c>
      <c r="R333" s="57" t="str">
        <f t="shared" si="107"/>
        <v/>
      </c>
      <c r="S333" s="57" t="e">
        <f t="shared" si="108"/>
        <v>#N/A</v>
      </c>
      <c r="T333" s="57" t="str">
        <f t="shared" si="109"/>
        <v/>
      </c>
      <c r="U333" s="57" t="str">
        <f t="shared" si="110"/>
        <v/>
      </c>
      <c r="V333" s="57" t="e">
        <f t="shared" si="111"/>
        <v>#N/A</v>
      </c>
      <c r="W333" s="57" t="e">
        <f t="shared" si="112"/>
        <v>#N/A</v>
      </c>
      <c r="X333" s="57" t="e">
        <f t="shared" si="113"/>
        <v>#N/A</v>
      </c>
      <c r="Y333" s="57" t="str">
        <f t="shared" si="114"/>
        <v/>
      </c>
      <c r="Z333" s="57" t="e">
        <f t="shared" si="115"/>
        <v>#N/A</v>
      </c>
      <c r="AA333" s="57" t="e">
        <f t="shared" si="116"/>
        <v>#VALUE!</v>
      </c>
      <c r="AB333" s="57" t="e">
        <f t="shared" si="117"/>
        <v>#N/A</v>
      </c>
      <c r="AC333" s="57" t="str">
        <f t="shared" si="118"/>
        <v/>
      </c>
      <c r="AD333" s="57" t="str">
        <f t="shared" si="119"/>
        <v/>
      </c>
      <c r="AE333" s="57" t="str">
        <f t="shared" si="120"/>
        <v/>
      </c>
      <c r="AF333" s="57" t="str">
        <f t="shared" si="121"/>
        <v/>
      </c>
      <c r="AG333" s="57" t="str">
        <f t="shared" si="122"/>
        <v/>
      </c>
      <c r="AH333" s="57" t="str">
        <f t="shared" si="123"/>
        <v/>
      </c>
      <c r="AI333" s="57" t="e">
        <f>IF('Grid template'!$B$65=FALSE,NA(),IF(OR(ISNUMBER(AC333)=FALSE,ISNUMBER(AD333)=FALSE),NA(),$AW$3*AC333+AD333))</f>
        <v>#N/A</v>
      </c>
      <c r="AJ333" s="57" t="e">
        <f>IF('Grid template'!$B$65=FALSE,NA(),IF(OR(ISNUMBER(AC333)=FALSE,ISNUMBER(AD333)=FALSE),NA(),$AW$2*AC333))</f>
        <v>#N/A</v>
      </c>
      <c r="AK333" s="57" t="e">
        <f>IF('Grid template'!$B$65=FALSE,NA(),IF(OR(ISNUMBER(AF333)=FALSE,ISNUMBER(AG333)=FALSE),NA(),$AW$3*AF333+AG333+1+'Grid template'!$B$17))</f>
        <v>#N/A</v>
      </c>
      <c r="AL333" s="57" t="e">
        <f>IF('Grid template'!$B$65=FALSE,NA(),IF(OR(ISNUMBER(AF333)=FALSE,ISNUMBER(AG333)=FALSE),NA(),$AW$2*AF333))</f>
        <v>#N/A</v>
      </c>
      <c r="AM333" s="57" t="e">
        <f>IF('Grid template'!$B$65=FALSE,NA(),(IF(OR(ISNUMBER(AJ333)=FALSE,ISNUMBER(AI333)=FALSE),NA(),AJ333-$AW$4*AI333)))</f>
        <v>#N/A</v>
      </c>
      <c r="AN333" s="57" t="e">
        <f>IF('Grid template'!$B$65=FALSE,NA(),(IF(OR(ISNUMBER(AK333)=FALSE,ISNUMBER(AL333)=FALSE),NA(),AL333+$AW$4*AK333)))</f>
        <v>#N/A</v>
      </c>
      <c r="AO333" s="57" t="e">
        <f>IF('Grid template'!$B$65=FALSE,NA(),IF(OR(ISNUMBER(AM333)=FALSE,ISNUMBER(AN333)=FALSE),NA(),(AN333-AM333)/(2*$AW$4)))</f>
        <v>#N/A</v>
      </c>
      <c r="AP333" s="57" t="e">
        <f>IF('Grid template'!$B$65=FALSE,NA(),IF(OR(ISNUMBER(AM333)=FALSE,ISNUMBER(AO333)=FALSE),NA(),AO333*$AW$4+AM333))</f>
        <v>#N/A</v>
      </c>
      <c r="AQ333" s="160"/>
      <c r="AR333" s="160"/>
      <c r="AS333" s="162"/>
      <c r="AT333" s="58"/>
    </row>
    <row r="334" spans="2:46" ht="13.95" customHeight="1" x14ac:dyDescent="0.3">
      <c r="B334" s="62"/>
      <c r="C334" s="38"/>
      <c r="D334" s="188"/>
      <c r="E334" s="188"/>
      <c r="F334" s="188"/>
      <c r="G334" s="188"/>
      <c r="H334" s="188"/>
      <c r="I334" s="188"/>
      <c r="J334" s="188"/>
      <c r="K334" s="188"/>
      <c r="L334" s="188"/>
      <c r="M334" s="168"/>
      <c r="N334" s="56"/>
      <c r="O334" s="57" t="str">
        <f t="shared" si="104"/>
        <v/>
      </c>
      <c r="P334" s="57" t="str">
        <f t="shared" si="105"/>
        <v/>
      </c>
      <c r="Q334" s="57" t="str">
        <f t="shared" si="106"/>
        <v/>
      </c>
      <c r="R334" s="57" t="str">
        <f t="shared" si="107"/>
        <v/>
      </c>
      <c r="S334" s="57" t="e">
        <f t="shared" si="108"/>
        <v>#N/A</v>
      </c>
      <c r="T334" s="57" t="str">
        <f t="shared" si="109"/>
        <v/>
      </c>
      <c r="U334" s="57" t="str">
        <f t="shared" si="110"/>
        <v/>
      </c>
      <c r="V334" s="57" t="e">
        <f t="shared" si="111"/>
        <v>#N/A</v>
      </c>
      <c r="W334" s="57" t="e">
        <f t="shared" si="112"/>
        <v>#N/A</v>
      </c>
      <c r="X334" s="57" t="e">
        <f t="shared" si="113"/>
        <v>#N/A</v>
      </c>
      <c r="Y334" s="57" t="str">
        <f t="shared" si="114"/>
        <v/>
      </c>
      <c r="Z334" s="57" t="e">
        <f t="shared" si="115"/>
        <v>#N/A</v>
      </c>
      <c r="AA334" s="57" t="e">
        <f t="shared" si="116"/>
        <v>#VALUE!</v>
      </c>
      <c r="AB334" s="57" t="e">
        <f t="shared" si="117"/>
        <v>#N/A</v>
      </c>
      <c r="AC334" s="57" t="str">
        <f t="shared" si="118"/>
        <v/>
      </c>
      <c r="AD334" s="57" t="str">
        <f t="shared" si="119"/>
        <v/>
      </c>
      <c r="AE334" s="57" t="str">
        <f t="shared" si="120"/>
        <v/>
      </c>
      <c r="AF334" s="57" t="str">
        <f t="shared" si="121"/>
        <v/>
      </c>
      <c r="AG334" s="57" t="str">
        <f t="shared" si="122"/>
        <v/>
      </c>
      <c r="AH334" s="57" t="str">
        <f t="shared" si="123"/>
        <v/>
      </c>
      <c r="AI334" s="57" t="e">
        <f>IF('Grid template'!$B$65=FALSE,NA(),IF(OR(ISNUMBER(AC334)=FALSE,ISNUMBER(AD334)=FALSE),NA(),$AW$3*AC334+AD334))</f>
        <v>#N/A</v>
      </c>
      <c r="AJ334" s="57" t="e">
        <f>IF('Grid template'!$B$65=FALSE,NA(),IF(OR(ISNUMBER(AC334)=FALSE,ISNUMBER(AD334)=FALSE),NA(),$AW$2*AC334))</f>
        <v>#N/A</v>
      </c>
      <c r="AK334" s="57" t="e">
        <f>IF('Grid template'!$B$65=FALSE,NA(),IF(OR(ISNUMBER(AF334)=FALSE,ISNUMBER(AG334)=FALSE),NA(),$AW$3*AF334+AG334+1+'Grid template'!$B$17))</f>
        <v>#N/A</v>
      </c>
      <c r="AL334" s="57" t="e">
        <f>IF('Grid template'!$B$65=FALSE,NA(),IF(OR(ISNUMBER(AF334)=FALSE,ISNUMBER(AG334)=FALSE),NA(),$AW$2*AF334))</f>
        <v>#N/A</v>
      </c>
      <c r="AM334" s="57" t="e">
        <f>IF('Grid template'!$B$65=FALSE,NA(),(IF(OR(ISNUMBER(AJ334)=FALSE,ISNUMBER(AI334)=FALSE),NA(),AJ334-$AW$4*AI334)))</f>
        <v>#N/A</v>
      </c>
      <c r="AN334" s="57" t="e">
        <f>IF('Grid template'!$B$65=FALSE,NA(),(IF(OR(ISNUMBER(AK334)=FALSE,ISNUMBER(AL334)=FALSE),NA(),AL334+$AW$4*AK334)))</f>
        <v>#N/A</v>
      </c>
      <c r="AO334" s="57" t="e">
        <f>IF('Grid template'!$B$65=FALSE,NA(),IF(OR(ISNUMBER(AM334)=FALSE,ISNUMBER(AN334)=FALSE),NA(),(AN334-AM334)/(2*$AW$4)))</f>
        <v>#N/A</v>
      </c>
      <c r="AP334" s="57" t="e">
        <f>IF('Grid template'!$B$65=FALSE,NA(),IF(OR(ISNUMBER(AM334)=FALSE,ISNUMBER(AO334)=FALSE),NA(),AO334*$AW$4+AM334))</f>
        <v>#N/A</v>
      </c>
      <c r="AQ334" s="160"/>
      <c r="AR334" s="160"/>
      <c r="AS334" s="162"/>
      <c r="AT334" s="58"/>
    </row>
    <row r="335" spans="2:46" ht="13.95" customHeight="1" x14ac:dyDescent="0.3">
      <c r="B335" s="62"/>
      <c r="C335" s="38"/>
      <c r="D335" s="188"/>
      <c r="E335" s="188"/>
      <c r="F335" s="188"/>
      <c r="G335" s="188"/>
      <c r="H335" s="188"/>
      <c r="I335" s="188"/>
      <c r="J335" s="188"/>
      <c r="K335" s="188"/>
      <c r="L335" s="188"/>
      <c r="M335" s="168"/>
      <c r="N335" s="56"/>
      <c r="O335" s="57" t="str">
        <f t="shared" si="104"/>
        <v/>
      </c>
      <c r="P335" s="57" t="str">
        <f t="shared" si="105"/>
        <v/>
      </c>
      <c r="Q335" s="57" t="str">
        <f t="shared" si="106"/>
        <v/>
      </c>
      <c r="R335" s="57" t="str">
        <f t="shared" si="107"/>
        <v/>
      </c>
      <c r="S335" s="57" t="e">
        <f t="shared" si="108"/>
        <v>#N/A</v>
      </c>
      <c r="T335" s="57" t="str">
        <f t="shared" si="109"/>
        <v/>
      </c>
      <c r="U335" s="57" t="str">
        <f t="shared" si="110"/>
        <v/>
      </c>
      <c r="V335" s="57" t="e">
        <f t="shared" si="111"/>
        <v>#N/A</v>
      </c>
      <c r="W335" s="57" t="e">
        <f t="shared" si="112"/>
        <v>#N/A</v>
      </c>
      <c r="X335" s="57" t="e">
        <f t="shared" si="113"/>
        <v>#N/A</v>
      </c>
      <c r="Y335" s="57" t="str">
        <f t="shared" si="114"/>
        <v/>
      </c>
      <c r="Z335" s="57" t="e">
        <f t="shared" si="115"/>
        <v>#N/A</v>
      </c>
      <c r="AA335" s="57" t="e">
        <f t="shared" si="116"/>
        <v>#VALUE!</v>
      </c>
      <c r="AB335" s="57" t="e">
        <f t="shared" si="117"/>
        <v>#N/A</v>
      </c>
      <c r="AC335" s="57" t="str">
        <f t="shared" si="118"/>
        <v/>
      </c>
      <c r="AD335" s="57" t="str">
        <f t="shared" si="119"/>
        <v/>
      </c>
      <c r="AE335" s="57" t="str">
        <f t="shared" si="120"/>
        <v/>
      </c>
      <c r="AF335" s="57" t="str">
        <f t="shared" si="121"/>
        <v/>
      </c>
      <c r="AG335" s="57" t="str">
        <f t="shared" si="122"/>
        <v/>
      </c>
      <c r="AH335" s="57" t="str">
        <f t="shared" si="123"/>
        <v/>
      </c>
      <c r="AI335" s="57" t="e">
        <f>IF('Grid template'!$B$65=FALSE,NA(),IF(OR(ISNUMBER(AC335)=FALSE,ISNUMBER(AD335)=FALSE),NA(),$AW$3*AC335+AD335))</f>
        <v>#N/A</v>
      </c>
      <c r="AJ335" s="57" t="e">
        <f>IF('Grid template'!$B$65=FALSE,NA(),IF(OR(ISNUMBER(AC335)=FALSE,ISNUMBER(AD335)=FALSE),NA(),$AW$2*AC335))</f>
        <v>#N/A</v>
      </c>
      <c r="AK335" s="57" t="e">
        <f>IF('Grid template'!$B$65=FALSE,NA(),IF(OR(ISNUMBER(AF335)=FALSE,ISNUMBER(AG335)=FALSE),NA(),$AW$3*AF335+AG335+1+'Grid template'!$B$17))</f>
        <v>#N/A</v>
      </c>
      <c r="AL335" s="57" t="e">
        <f>IF('Grid template'!$B$65=FALSE,NA(),IF(OR(ISNUMBER(AF335)=FALSE,ISNUMBER(AG335)=FALSE),NA(),$AW$2*AF335))</f>
        <v>#N/A</v>
      </c>
      <c r="AM335" s="57" t="e">
        <f>IF('Grid template'!$B$65=FALSE,NA(),(IF(OR(ISNUMBER(AJ335)=FALSE,ISNUMBER(AI335)=FALSE),NA(),AJ335-$AW$4*AI335)))</f>
        <v>#N/A</v>
      </c>
      <c r="AN335" s="57" t="e">
        <f>IF('Grid template'!$B$65=FALSE,NA(),(IF(OR(ISNUMBER(AK335)=FALSE,ISNUMBER(AL335)=FALSE),NA(),AL335+$AW$4*AK335)))</f>
        <v>#N/A</v>
      </c>
      <c r="AO335" s="57" t="e">
        <f>IF('Grid template'!$B$65=FALSE,NA(),IF(OR(ISNUMBER(AM335)=FALSE,ISNUMBER(AN335)=FALSE),NA(),(AN335-AM335)/(2*$AW$4)))</f>
        <v>#N/A</v>
      </c>
      <c r="AP335" s="57" t="e">
        <f>IF('Grid template'!$B$65=FALSE,NA(),IF(OR(ISNUMBER(AM335)=FALSE,ISNUMBER(AO335)=FALSE),NA(),AO335*$AW$4+AM335))</f>
        <v>#N/A</v>
      </c>
      <c r="AQ335" s="160"/>
      <c r="AR335" s="160"/>
      <c r="AS335" s="162"/>
      <c r="AT335" s="58"/>
    </row>
    <row r="336" spans="2:46" ht="13.95" customHeight="1" x14ac:dyDescent="0.3">
      <c r="B336" s="62"/>
      <c r="C336" s="38"/>
      <c r="D336" s="188"/>
      <c r="E336" s="188"/>
      <c r="F336" s="188"/>
      <c r="G336" s="188"/>
      <c r="H336" s="188"/>
      <c r="I336" s="188"/>
      <c r="J336" s="188"/>
      <c r="K336" s="188"/>
      <c r="L336" s="188"/>
      <c r="M336" s="168"/>
      <c r="N336" s="56"/>
      <c r="O336" s="57" t="str">
        <f t="shared" si="104"/>
        <v/>
      </c>
      <c r="P336" s="57" t="str">
        <f t="shared" si="105"/>
        <v/>
      </c>
      <c r="Q336" s="57" t="str">
        <f t="shared" si="106"/>
        <v/>
      </c>
      <c r="R336" s="57" t="str">
        <f t="shared" si="107"/>
        <v/>
      </c>
      <c r="S336" s="57" t="e">
        <f t="shared" si="108"/>
        <v>#N/A</v>
      </c>
      <c r="T336" s="57" t="str">
        <f t="shared" si="109"/>
        <v/>
      </c>
      <c r="U336" s="57" t="str">
        <f t="shared" si="110"/>
        <v/>
      </c>
      <c r="V336" s="57" t="e">
        <f t="shared" si="111"/>
        <v>#N/A</v>
      </c>
      <c r="W336" s="57" t="e">
        <f t="shared" si="112"/>
        <v>#N/A</v>
      </c>
      <c r="X336" s="57" t="e">
        <f t="shared" si="113"/>
        <v>#N/A</v>
      </c>
      <c r="Y336" s="57" t="str">
        <f t="shared" si="114"/>
        <v/>
      </c>
      <c r="Z336" s="57" t="e">
        <f t="shared" si="115"/>
        <v>#N/A</v>
      </c>
      <c r="AA336" s="57" t="e">
        <f t="shared" si="116"/>
        <v>#VALUE!</v>
      </c>
      <c r="AB336" s="57" t="e">
        <f t="shared" si="117"/>
        <v>#N/A</v>
      </c>
      <c r="AC336" s="57" t="str">
        <f t="shared" si="118"/>
        <v/>
      </c>
      <c r="AD336" s="57" t="str">
        <f t="shared" si="119"/>
        <v/>
      </c>
      <c r="AE336" s="57" t="str">
        <f t="shared" si="120"/>
        <v/>
      </c>
      <c r="AF336" s="57" t="str">
        <f t="shared" si="121"/>
        <v/>
      </c>
      <c r="AG336" s="57" t="str">
        <f t="shared" si="122"/>
        <v/>
      </c>
      <c r="AH336" s="57" t="str">
        <f t="shared" si="123"/>
        <v/>
      </c>
      <c r="AI336" s="57" t="e">
        <f>IF('Grid template'!$B$65=FALSE,NA(),IF(OR(ISNUMBER(AC336)=FALSE,ISNUMBER(AD336)=FALSE),NA(),$AW$3*AC336+AD336))</f>
        <v>#N/A</v>
      </c>
      <c r="AJ336" s="57" t="e">
        <f>IF('Grid template'!$B$65=FALSE,NA(),IF(OR(ISNUMBER(AC336)=FALSE,ISNUMBER(AD336)=FALSE),NA(),$AW$2*AC336))</f>
        <v>#N/A</v>
      </c>
      <c r="AK336" s="57" t="e">
        <f>IF('Grid template'!$B$65=FALSE,NA(),IF(OR(ISNUMBER(AF336)=FALSE,ISNUMBER(AG336)=FALSE),NA(),$AW$3*AF336+AG336+1+'Grid template'!$B$17))</f>
        <v>#N/A</v>
      </c>
      <c r="AL336" s="57" t="e">
        <f>IF('Grid template'!$B$65=FALSE,NA(),IF(OR(ISNUMBER(AF336)=FALSE,ISNUMBER(AG336)=FALSE),NA(),$AW$2*AF336))</f>
        <v>#N/A</v>
      </c>
      <c r="AM336" s="57" t="e">
        <f>IF('Grid template'!$B$65=FALSE,NA(),(IF(OR(ISNUMBER(AJ336)=FALSE,ISNUMBER(AI336)=FALSE),NA(),AJ336-$AW$4*AI336)))</f>
        <v>#N/A</v>
      </c>
      <c r="AN336" s="57" t="e">
        <f>IF('Grid template'!$B$65=FALSE,NA(),(IF(OR(ISNUMBER(AK336)=FALSE,ISNUMBER(AL336)=FALSE),NA(),AL336+$AW$4*AK336)))</f>
        <v>#N/A</v>
      </c>
      <c r="AO336" s="57" t="e">
        <f>IF('Grid template'!$B$65=FALSE,NA(),IF(OR(ISNUMBER(AM336)=FALSE,ISNUMBER(AN336)=FALSE),NA(),(AN336-AM336)/(2*$AW$4)))</f>
        <v>#N/A</v>
      </c>
      <c r="AP336" s="57" t="e">
        <f>IF('Grid template'!$B$65=FALSE,NA(),IF(OR(ISNUMBER(AM336)=FALSE,ISNUMBER(AO336)=FALSE),NA(),AO336*$AW$4+AM336))</f>
        <v>#N/A</v>
      </c>
      <c r="AQ336" s="160"/>
      <c r="AR336" s="160"/>
      <c r="AS336" s="162"/>
      <c r="AT336" s="58"/>
    </row>
    <row r="337" spans="2:46" ht="13.95" customHeight="1" x14ac:dyDescent="0.3">
      <c r="B337" s="62"/>
      <c r="C337" s="38"/>
      <c r="D337" s="188"/>
      <c r="E337" s="188"/>
      <c r="F337" s="188"/>
      <c r="G337" s="188"/>
      <c r="H337" s="188"/>
      <c r="I337" s="188"/>
      <c r="J337" s="188"/>
      <c r="K337" s="188"/>
      <c r="L337" s="188"/>
      <c r="M337" s="168"/>
      <c r="N337" s="56"/>
      <c r="O337" s="57" t="str">
        <f t="shared" si="104"/>
        <v/>
      </c>
      <c r="P337" s="57" t="str">
        <f t="shared" si="105"/>
        <v/>
      </c>
      <c r="Q337" s="57" t="str">
        <f t="shared" si="106"/>
        <v/>
      </c>
      <c r="R337" s="57" t="str">
        <f t="shared" si="107"/>
        <v/>
      </c>
      <c r="S337" s="57" t="e">
        <f t="shared" si="108"/>
        <v>#N/A</v>
      </c>
      <c r="T337" s="57" t="str">
        <f t="shared" si="109"/>
        <v/>
      </c>
      <c r="U337" s="57" t="str">
        <f t="shared" si="110"/>
        <v/>
      </c>
      <c r="V337" s="57" t="e">
        <f t="shared" si="111"/>
        <v>#N/A</v>
      </c>
      <c r="W337" s="57" t="e">
        <f t="shared" si="112"/>
        <v>#N/A</v>
      </c>
      <c r="X337" s="57" t="e">
        <f t="shared" si="113"/>
        <v>#N/A</v>
      </c>
      <c r="Y337" s="57" t="str">
        <f t="shared" si="114"/>
        <v/>
      </c>
      <c r="Z337" s="57" t="e">
        <f t="shared" si="115"/>
        <v>#N/A</v>
      </c>
      <c r="AA337" s="57" t="e">
        <f t="shared" si="116"/>
        <v>#VALUE!</v>
      </c>
      <c r="AB337" s="57" t="e">
        <f t="shared" si="117"/>
        <v>#N/A</v>
      </c>
      <c r="AC337" s="57" t="str">
        <f t="shared" si="118"/>
        <v/>
      </c>
      <c r="AD337" s="57" t="str">
        <f t="shared" si="119"/>
        <v/>
      </c>
      <c r="AE337" s="57" t="str">
        <f t="shared" si="120"/>
        <v/>
      </c>
      <c r="AF337" s="57" t="str">
        <f t="shared" si="121"/>
        <v/>
      </c>
      <c r="AG337" s="57" t="str">
        <f t="shared" si="122"/>
        <v/>
      </c>
      <c r="AH337" s="57" t="str">
        <f t="shared" si="123"/>
        <v/>
      </c>
      <c r="AI337" s="57" t="e">
        <f>IF('Grid template'!$B$65=FALSE,NA(),IF(OR(ISNUMBER(AC337)=FALSE,ISNUMBER(AD337)=FALSE),NA(),$AW$3*AC337+AD337))</f>
        <v>#N/A</v>
      </c>
      <c r="AJ337" s="57" t="e">
        <f>IF('Grid template'!$B$65=FALSE,NA(),IF(OR(ISNUMBER(AC337)=FALSE,ISNUMBER(AD337)=FALSE),NA(),$AW$2*AC337))</f>
        <v>#N/A</v>
      </c>
      <c r="AK337" s="57" t="e">
        <f>IF('Grid template'!$B$65=FALSE,NA(),IF(OR(ISNUMBER(AF337)=FALSE,ISNUMBER(AG337)=FALSE),NA(),$AW$3*AF337+AG337+1+'Grid template'!$B$17))</f>
        <v>#N/A</v>
      </c>
      <c r="AL337" s="57" t="e">
        <f>IF('Grid template'!$B$65=FALSE,NA(),IF(OR(ISNUMBER(AF337)=FALSE,ISNUMBER(AG337)=FALSE),NA(),$AW$2*AF337))</f>
        <v>#N/A</v>
      </c>
      <c r="AM337" s="57" t="e">
        <f>IF('Grid template'!$B$65=FALSE,NA(),(IF(OR(ISNUMBER(AJ337)=FALSE,ISNUMBER(AI337)=FALSE),NA(),AJ337-$AW$4*AI337)))</f>
        <v>#N/A</v>
      </c>
      <c r="AN337" s="57" t="e">
        <f>IF('Grid template'!$B$65=FALSE,NA(),(IF(OR(ISNUMBER(AK337)=FALSE,ISNUMBER(AL337)=FALSE),NA(),AL337+$AW$4*AK337)))</f>
        <v>#N/A</v>
      </c>
      <c r="AO337" s="57" t="e">
        <f>IF('Grid template'!$B$65=FALSE,NA(),IF(OR(ISNUMBER(AM337)=FALSE,ISNUMBER(AN337)=FALSE),NA(),(AN337-AM337)/(2*$AW$4)))</f>
        <v>#N/A</v>
      </c>
      <c r="AP337" s="57" t="e">
        <f>IF('Grid template'!$B$65=FALSE,NA(),IF(OR(ISNUMBER(AM337)=FALSE,ISNUMBER(AO337)=FALSE),NA(),AO337*$AW$4+AM337))</f>
        <v>#N/A</v>
      </c>
      <c r="AQ337" s="160"/>
      <c r="AR337" s="160"/>
      <c r="AS337" s="162"/>
      <c r="AT337" s="58"/>
    </row>
    <row r="338" spans="2:46" ht="13.95" customHeight="1" x14ac:dyDescent="0.3">
      <c r="B338" s="62"/>
      <c r="C338" s="38"/>
      <c r="D338" s="188"/>
      <c r="E338" s="188"/>
      <c r="F338" s="188"/>
      <c r="G338" s="188"/>
      <c r="H338" s="188"/>
      <c r="I338" s="188"/>
      <c r="J338" s="188"/>
      <c r="K338" s="188"/>
      <c r="L338" s="188"/>
      <c r="M338" s="168"/>
      <c r="N338" s="56"/>
      <c r="O338" s="57" t="str">
        <f t="shared" si="104"/>
        <v/>
      </c>
      <c r="P338" s="57" t="str">
        <f t="shared" si="105"/>
        <v/>
      </c>
      <c r="Q338" s="57" t="str">
        <f t="shared" si="106"/>
        <v/>
      </c>
      <c r="R338" s="57" t="str">
        <f t="shared" si="107"/>
        <v/>
      </c>
      <c r="S338" s="57" t="e">
        <f t="shared" si="108"/>
        <v>#N/A</v>
      </c>
      <c r="T338" s="57" t="str">
        <f t="shared" si="109"/>
        <v/>
      </c>
      <c r="U338" s="57" t="str">
        <f t="shared" si="110"/>
        <v/>
      </c>
      <c r="V338" s="57" t="e">
        <f t="shared" si="111"/>
        <v>#N/A</v>
      </c>
      <c r="W338" s="57" t="e">
        <f t="shared" si="112"/>
        <v>#N/A</v>
      </c>
      <c r="X338" s="57" t="e">
        <f t="shared" si="113"/>
        <v>#N/A</v>
      </c>
      <c r="Y338" s="57" t="str">
        <f t="shared" si="114"/>
        <v/>
      </c>
      <c r="Z338" s="57" t="e">
        <f t="shared" si="115"/>
        <v>#N/A</v>
      </c>
      <c r="AA338" s="57" t="e">
        <f t="shared" si="116"/>
        <v>#VALUE!</v>
      </c>
      <c r="AB338" s="57" t="e">
        <f t="shared" si="117"/>
        <v>#N/A</v>
      </c>
      <c r="AC338" s="57" t="str">
        <f t="shared" si="118"/>
        <v/>
      </c>
      <c r="AD338" s="57" t="str">
        <f t="shared" si="119"/>
        <v/>
      </c>
      <c r="AE338" s="57" t="str">
        <f t="shared" si="120"/>
        <v/>
      </c>
      <c r="AF338" s="57" t="str">
        <f t="shared" si="121"/>
        <v/>
      </c>
      <c r="AG338" s="57" t="str">
        <f t="shared" si="122"/>
        <v/>
      </c>
      <c r="AH338" s="57" t="str">
        <f t="shared" si="123"/>
        <v/>
      </c>
      <c r="AI338" s="57" t="e">
        <f>IF('Grid template'!$B$65=FALSE,NA(),IF(OR(ISNUMBER(AC338)=FALSE,ISNUMBER(AD338)=FALSE),NA(),$AW$3*AC338+AD338))</f>
        <v>#N/A</v>
      </c>
      <c r="AJ338" s="57" t="e">
        <f>IF('Grid template'!$B$65=FALSE,NA(),IF(OR(ISNUMBER(AC338)=FALSE,ISNUMBER(AD338)=FALSE),NA(),$AW$2*AC338))</f>
        <v>#N/A</v>
      </c>
      <c r="AK338" s="57" t="e">
        <f>IF('Grid template'!$B$65=FALSE,NA(),IF(OR(ISNUMBER(AF338)=FALSE,ISNUMBER(AG338)=FALSE),NA(),$AW$3*AF338+AG338+1+'Grid template'!$B$17))</f>
        <v>#N/A</v>
      </c>
      <c r="AL338" s="57" t="e">
        <f>IF('Grid template'!$B$65=FALSE,NA(),IF(OR(ISNUMBER(AF338)=FALSE,ISNUMBER(AG338)=FALSE),NA(),$AW$2*AF338))</f>
        <v>#N/A</v>
      </c>
      <c r="AM338" s="57" t="e">
        <f>IF('Grid template'!$B$65=FALSE,NA(),(IF(OR(ISNUMBER(AJ338)=FALSE,ISNUMBER(AI338)=FALSE),NA(),AJ338-$AW$4*AI338)))</f>
        <v>#N/A</v>
      </c>
      <c r="AN338" s="57" t="e">
        <f>IF('Grid template'!$B$65=FALSE,NA(),(IF(OR(ISNUMBER(AK338)=FALSE,ISNUMBER(AL338)=FALSE),NA(),AL338+$AW$4*AK338)))</f>
        <v>#N/A</v>
      </c>
      <c r="AO338" s="57" t="e">
        <f>IF('Grid template'!$B$65=FALSE,NA(),IF(OR(ISNUMBER(AM338)=FALSE,ISNUMBER(AN338)=FALSE),NA(),(AN338-AM338)/(2*$AW$4)))</f>
        <v>#N/A</v>
      </c>
      <c r="AP338" s="57" t="e">
        <f>IF('Grid template'!$B$65=FALSE,NA(),IF(OR(ISNUMBER(AM338)=FALSE,ISNUMBER(AO338)=FALSE),NA(),AO338*$AW$4+AM338))</f>
        <v>#N/A</v>
      </c>
      <c r="AQ338" s="160"/>
      <c r="AR338" s="160"/>
      <c r="AS338" s="162"/>
      <c r="AT338" s="58"/>
    </row>
    <row r="339" spans="2:46" ht="13.95" customHeight="1" x14ac:dyDescent="0.3">
      <c r="B339" s="62"/>
      <c r="C339" s="221"/>
      <c r="D339" s="222"/>
      <c r="E339" s="222"/>
      <c r="F339" s="222"/>
      <c r="G339" s="222"/>
      <c r="H339" s="223"/>
      <c r="I339" s="223"/>
      <c r="J339" s="222"/>
      <c r="K339" s="222"/>
      <c r="L339" s="222"/>
      <c r="M339" s="168"/>
      <c r="N339" s="56"/>
      <c r="O339" s="57" t="str">
        <f t="shared" si="104"/>
        <v/>
      </c>
      <c r="P339" s="57" t="str">
        <f t="shared" si="105"/>
        <v/>
      </c>
      <c r="Q339" s="57" t="str">
        <f t="shared" si="106"/>
        <v/>
      </c>
      <c r="R339" s="57" t="str">
        <f t="shared" si="107"/>
        <v/>
      </c>
      <c r="S339" s="57" t="e">
        <f t="shared" si="108"/>
        <v>#N/A</v>
      </c>
      <c r="T339" s="57" t="str">
        <f t="shared" si="109"/>
        <v/>
      </c>
      <c r="U339" s="57" t="str">
        <f t="shared" si="110"/>
        <v/>
      </c>
      <c r="V339" s="57" t="e">
        <f t="shared" si="111"/>
        <v>#N/A</v>
      </c>
      <c r="W339" s="57" t="e">
        <f t="shared" si="112"/>
        <v>#N/A</v>
      </c>
      <c r="X339" s="57" t="e">
        <f t="shared" si="113"/>
        <v>#N/A</v>
      </c>
      <c r="Y339" s="57" t="str">
        <f t="shared" si="114"/>
        <v/>
      </c>
      <c r="Z339" s="57" t="e">
        <f t="shared" si="115"/>
        <v>#N/A</v>
      </c>
      <c r="AA339" s="57" t="e">
        <f t="shared" si="116"/>
        <v>#VALUE!</v>
      </c>
      <c r="AB339" s="57" t="e">
        <f t="shared" si="117"/>
        <v>#N/A</v>
      </c>
      <c r="AC339" s="57" t="str">
        <f t="shared" si="118"/>
        <v/>
      </c>
      <c r="AD339" s="57" t="str">
        <f t="shared" si="119"/>
        <v/>
      </c>
      <c r="AE339" s="57" t="str">
        <f t="shared" si="120"/>
        <v/>
      </c>
      <c r="AF339" s="57" t="str">
        <f t="shared" si="121"/>
        <v/>
      </c>
      <c r="AG339" s="57" t="str">
        <f t="shared" si="122"/>
        <v/>
      </c>
      <c r="AH339" s="57" t="str">
        <f t="shared" si="123"/>
        <v/>
      </c>
      <c r="AI339" s="57" t="e">
        <f>IF('Grid template'!$B$65=FALSE,NA(),IF(OR(ISNUMBER(AC339)=FALSE,ISNUMBER(AD339)=FALSE),NA(),$AW$3*AC339+AD339))</f>
        <v>#N/A</v>
      </c>
      <c r="AJ339" s="57" t="e">
        <f>IF('Grid template'!$B$65=FALSE,NA(),IF(OR(ISNUMBER(AC339)=FALSE,ISNUMBER(AD339)=FALSE),NA(),$AW$2*AC339))</f>
        <v>#N/A</v>
      </c>
      <c r="AK339" s="57" t="e">
        <f>IF('Grid template'!$B$65=FALSE,NA(),IF(OR(ISNUMBER(AF339)=FALSE,ISNUMBER(AG339)=FALSE),NA(),$AW$3*AF339+AG339+1+'Grid template'!$B$17))</f>
        <v>#N/A</v>
      </c>
      <c r="AL339" s="57" t="e">
        <f>IF('Grid template'!$B$65=FALSE,NA(),IF(OR(ISNUMBER(AF339)=FALSE,ISNUMBER(AG339)=FALSE),NA(),$AW$2*AF339))</f>
        <v>#N/A</v>
      </c>
      <c r="AM339" s="57" t="e">
        <f>IF('Grid template'!$B$65=FALSE,NA(),(IF(OR(ISNUMBER(AJ339)=FALSE,ISNUMBER(AI339)=FALSE),NA(),AJ339-$AW$4*AI339)))</f>
        <v>#N/A</v>
      </c>
      <c r="AN339" s="57" t="e">
        <f>IF('Grid template'!$B$65=FALSE,NA(),(IF(OR(ISNUMBER(AK339)=FALSE,ISNUMBER(AL339)=FALSE),NA(),AL339+$AW$4*AK339)))</f>
        <v>#N/A</v>
      </c>
      <c r="AO339" s="57" t="e">
        <f>IF('Grid template'!$B$65=FALSE,NA(),IF(OR(ISNUMBER(AM339)=FALSE,ISNUMBER(AN339)=FALSE),NA(),(AN339-AM339)/(2*$AW$4)))</f>
        <v>#N/A</v>
      </c>
      <c r="AP339" s="57" t="e">
        <f>IF('Grid template'!$B$65=FALSE,NA(),IF(OR(ISNUMBER(AM339)=FALSE,ISNUMBER(AO339)=FALSE),NA(),AO339*$AW$4+AM339))</f>
        <v>#N/A</v>
      </c>
      <c r="AQ339" s="160"/>
      <c r="AR339" s="160"/>
      <c r="AS339" s="162"/>
      <c r="AT339" s="58"/>
    </row>
    <row r="340" spans="2:46" ht="13.95" customHeight="1" x14ac:dyDescent="0.3">
      <c r="B340" s="62"/>
      <c r="C340" s="221"/>
      <c r="D340" s="222"/>
      <c r="E340" s="222"/>
      <c r="F340" s="222"/>
      <c r="G340" s="222"/>
      <c r="H340" s="223"/>
      <c r="I340" s="223"/>
      <c r="J340" s="222"/>
      <c r="K340" s="222"/>
      <c r="L340" s="222"/>
      <c r="M340" s="168"/>
      <c r="N340" s="56"/>
      <c r="O340" s="57" t="str">
        <f t="shared" si="104"/>
        <v/>
      </c>
      <c r="P340" s="57" t="str">
        <f t="shared" si="105"/>
        <v/>
      </c>
      <c r="Q340" s="57" t="str">
        <f t="shared" si="106"/>
        <v/>
      </c>
      <c r="R340" s="57" t="str">
        <f t="shared" si="107"/>
        <v/>
      </c>
      <c r="S340" s="57" t="e">
        <f t="shared" si="108"/>
        <v>#N/A</v>
      </c>
      <c r="T340" s="57" t="str">
        <f t="shared" si="109"/>
        <v/>
      </c>
      <c r="U340" s="57" t="str">
        <f t="shared" si="110"/>
        <v/>
      </c>
      <c r="V340" s="57" t="e">
        <f t="shared" si="111"/>
        <v>#N/A</v>
      </c>
      <c r="W340" s="57" t="e">
        <f t="shared" si="112"/>
        <v>#N/A</v>
      </c>
      <c r="X340" s="57" t="e">
        <f t="shared" si="113"/>
        <v>#N/A</v>
      </c>
      <c r="Y340" s="57" t="str">
        <f t="shared" si="114"/>
        <v/>
      </c>
      <c r="Z340" s="57" t="e">
        <f t="shared" si="115"/>
        <v>#N/A</v>
      </c>
      <c r="AA340" s="57" t="e">
        <f t="shared" si="116"/>
        <v>#VALUE!</v>
      </c>
      <c r="AB340" s="57" t="e">
        <f t="shared" si="117"/>
        <v>#N/A</v>
      </c>
      <c r="AC340" s="57" t="str">
        <f t="shared" si="118"/>
        <v/>
      </c>
      <c r="AD340" s="57" t="str">
        <f t="shared" si="119"/>
        <v/>
      </c>
      <c r="AE340" s="57" t="str">
        <f t="shared" si="120"/>
        <v/>
      </c>
      <c r="AF340" s="57" t="str">
        <f t="shared" si="121"/>
        <v/>
      </c>
      <c r="AG340" s="57" t="str">
        <f t="shared" si="122"/>
        <v/>
      </c>
      <c r="AH340" s="57" t="str">
        <f t="shared" si="123"/>
        <v/>
      </c>
      <c r="AI340" s="57" t="e">
        <f>IF('Grid template'!$B$65=FALSE,NA(),IF(OR(ISNUMBER(AC340)=FALSE,ISNUMBER(AD340)=FALSE),NA(),$AW$3*AC340+AD340))</f>
        <v>#N/A</v>
      </c>
      <c r="AJ340" s="57" t="e">
        <f>IF('Grid template'!$B$65=FALSE,NA(),IF(OR(ISNUMBER(AC340)=FALSE,ISNUMBER(AD340)=FALSE),NA(),$AW$2*AC340))</f>
        <v>#N/A</v>
      </c>
      <c r="AK340" s="57" t="e">
        <f>IF('Grid template'!$B$65=FALSE,NA(),IF(OR(ISNUMBER(AF340)=FALSE,ISNUMBER(AG340)=FALSE),NA(),$AW$3*AF340+AG340+1+'Grid template'!$B$17))</f>
        <v>#N/A</v>
      </c>
      <c r="AL340" s="57" t="e">
        <f>IF('Grid template'!$B$65=FALSE,NA(),IF(OR(ISNUMBER(AF340)=FALSE,ISNUMBER(AG340)=FALSE),NA(),$AW$2*AF340))</f>
        <v>#N/A</v>
      </c>
      <c r="AM340" s="57" t="e">
        <f>IF('Grid template'!$B$65=FALSE,NA(),(IF(OR(ISNUMBER(AJ340)=FALSE,ISNUMBER(AI340)=FALSE),NA(),AJ340-$AW$4*AI340)))</f>
        <v>#N/A</v>
      </c>
      <c r="AN340" s="57" t="e">
        <f>IF('Grid template'!$B$65=FALSE,NA(),(IF(OR(ISNUMBER(AK340)=FALSE,ISNUMBER(AL340)=FALSE),NA(),AL340+$AW$4*AK340)))</f>
        <v>#N/A</v>
      </c>
      <c r="AO340" s="57" t="e">
        <f>IF('Grid template'!$B$65=FALSE,NA(),IF(OR(ISNUMBER(AM340)=FALSE,ISNUMBER(AN340)=FALSE),NA(),(AN340-AM340)/(2*$AW$4)))</f>
        <v>#N/A</v>
      </c>
      <c r="AP340" s="57" t="e">
        <f>IF('Grid template'!$B$65=FALSE,NA(),IF(OR(ISNUMBER(AM340)=FALSE,ISNUMBER(AO340)=FALSE),NA(),AO340*$AW$4+AM340))</f>
        <v>#N/A</v>
      </c>
      <c r="AQ340" s="160"/>
      <c r="AR340" s="160"/>
      <c r="AS340" s="162"/>
      <c r="AT340" s="58"/>
    </row>
    <row r="341" spans="2:46" ht="13.95" customHeight="1" x14ac:dyDescent="0.3">
      <c r="B341" s="62"/>
      <c r="C341" s="221"/>
      <c r="D341" s="222"/>
      <c r="E341" s="222"/>
      <c r="F341" s="222"/>
      <c r="G341" s="222"/>
      <c r="H341" s="223"/>
      <c r="I341" s="223"/>
      <c r="J341" s="222"/>
      <c r="K341" s="222"/>
      <c r="L341" s="222"/>
      <c r="M341" s="168"/>
      <c r="N341" s="56"/>
      <c r="O341" s="57" t="str">
        <f t="shared" si="104"/>
        <v/>
      </c>
      <c r="P341" s="57" t="str">
        <f t="shared" si="105"/>
        <v/>
      </c>
      <c r="Q341" s="57" t="str">
        <f t="shared" si="106"/>
        <v/>
      </c>
      <c r="R341" s="57" t="str">
        <f t="shared" si="107"/>
        <v/>
      </c>
      <c r="S341" s="57" t="e">
        <f t="shared" si="108"/>
        <v>#N/A</v>
      </c>
      <c r="T341" s="57" t="str">
        <f t="shared" si="109"/>
        <v/>
      </c>
      <c r="U341" s="57" t="str">
        <f t="shared" si="110"/>
        <v/>
      </c>
      <c r="V341" s="57" t="e">
        <f t="shared" si="111"/>
        <v>#N/A</v>
      </c>
      <c r="W341" s="57" t="e">
        <f t="shared" si="112"/>
        <v>#N/A</v>
      </c>
      <c r="X341" s="57" t="e">
        <f t="shared" si="113"/>
        <v>#N/A</v>
      </c>
      <c r="Y341" s="57" t="str">
        <f t="shared" si="114"/>
        <v/>
      </c>
      <c r="Z341" s="57" t="e">
        <f t="shared" si="115"/>
        <v>#N/A</v>
      </c>
      <c r="AA341" s="57" t="e">
        <f t="shared" si="116"/>
        <v>#VALUE!</v>
      </c>
      <c r="AB341" s="57" t="e">
        <f t="shared" si="117"/>
        <v>#N/A</v>
      </c>
      <c r="AC341" s="57" t="str">
        <f t="shared" si="118"/>
        <v/>
      </c>
      <c r="AD341" s="57" t="str">
        <f t="shared" si="119"/>
        <v/>
      </c>
      <c r="AE341" s="57" t="str">
        <f t="shared" si="120"/>
        <v/>
      </c>
      <c r="AF341" s="57" t="str">
        <f t="shared" si="121"/>
        <v/>
      </c>
      <c r="AG341" s="57" t="str">
        <f t="shared" si="122"/>
        <v/>
      </c>
      <c r="AH341" s="57" t="str">
        <f t="shared" si="123"/>
        <v/>
      </c>
      <c r="AI341" s="57" t="e">
        <f>IF('Grid template'!$B$65=FALSE,NA(),IF(OR(ISNUMBER(AC341)=FALSE,ISNUMBER(AD341)=FALSE),NA(),$AW$3*AC341+AD341))</f>
        <v>#N/A</v>
      </c>
      <c r="AJ341" s="57" t="e">
        <f>IF('Grid template'!$B$65=FALSE,NA(),IF(OR(ISNUMBER(AC341)=FALSE,ISNUMBER(AD341)=FALSE),NA(),$AW$2*AC341))</f>
        <v>#N/A</v>
      </c>
      <c r="AK341" s="57" t="e">
        <f>IF('Grid template'!$B$65=FALSE,NA(),IF(OR(ISNUMBER(AF341)=FALSE,ISNUMBER(AG341)=FALSE),NA(),$AW$3*AF341+AG341+1+'Grid template'!$B$17))</f>
        <v>#N/A</v>
      </c>
      <c r="AL341" s="57" t="e">
        <f>IF('Grid template'!$B$65=FALSE,NA(),IF(OR(ISNUMBER(AF341)=FALSE,ISNUMBER(AG341)=FALSE),NA(),$AW$2*AF341))</f>
        <v>#N/A</v>
      </c>
      <c r="AM341" s="57" t="e">
        <f>IF('Grid template'!$B$65=FALSE,NA(),(IF(OR(ISNUMBER(AJ341)=FALSE,ISNUMBER(AI341)=FALSE),NA(),AJ341-$AW$4*AI341)))</f>
        <v>#N/A</v>
      </c>
      <c r="AN341" s="57" t="e">
        <f>IF('Grid template'!$B$65=FALSE,NA(),(IF(OR(ISNUMBER(AK341)=FALSE,ISNUMBER(AL341)=FALSE),NA(),AL341+$AW$4*AK341)))</f>
        <v>#N/A</v>
      </c>
      <c r="AO341" s="57" t="e">
        <f>IF('Grid template'!$B$65=FALSE,NA(),IF(OR(ISNUMBER(AM341)=FALSE,ISNUMBER(AN341)=FALSE),NA(),(AN341-AM341)/(2*$AW$4)))</f>
        <v>#N/A</v>
      </c>
      <c r="AP341" s="57" t="e">
        <f>IF('Grid template'!$B$65=FALSE,NA(),IF(OR(ISNUMBER(AM341)=FALSE,ISNUMBER(AO341)=FALSE),NA(),AO341*$AW$4+AM341))</f>
        <v>#N/A</v>
      </c>
      <c r="AQ341" s="160"/>
      <c r="AR341" s="160"/>
      <c r="AS341" s="162"/>
      <c r="AT341" s="58"/>
    </row>
    <row r="342" spans="2:46" ht="13.95" customHeight="1" x14ac:dyDescent="0.3">
      <c r="B342" s="62"/>
      <c r="C342" s="221"/>
      <c r="D342" s="222"/>
      <c r="E342" s="222"/>
      <c r="F342" s="222"/>
      <c r="G342" s="222"/>
      <c r="H342" s="223"/>
      <c r="I342" s="223"/>
      <c r="J342" s="222"/>
      <c r="K342" s="222"/>
      <c r="L342" s="222"/>
      <c r="M342" s="168"/>
      <c r="N342" s="56"/>
      <c r="O342" s="57" t="str">
        <f t="shared" si="104"/>
        <v/>
      </c>
      <c r="P342" s="57" t="str">
        <f t="shared" si="105"/>
        <v/>
      </c>
      <c r="Q342" s="57" t="str">
        <f t="shared" si="106"/>
        <v/>
      </c>
      <c r="R342" s="57" t="str">
        <f t="shared" si="107"/>
        <v/>
      </c>
      <c r="S342" s="57" t="e">
        <f t="shared" si="108"/>
        <v>#N/A</v>
      </c>
      <c r="T342" s="57" t="str">
        <f t="shared" si="109"/>
        <v/>
      </c>
      <c r="U342" s="57" t="str">
        <f t="shared" si="110"/>
        <v/>
      </c>
      <c r="V342" s="57" t="e">
        <f t="shared" si="111"/>
        <v>#N/A</v>
      </c>
      <c r="W342" s="57" t="e">
        <f t="shared" si="112"/>
        <v>#N/A</v>
      </c>
      <c r="X342" s="57" t="e">
        <f t="shared" si="113"/>
        <v>#N/A</v>
      </c>
      <c r="Y342" s="57" t="str">
        <f t="shared" si="114"/>
        <v/>
      </c>
      <c r="Z342" s="57" t="e">
        <f t="shared" si="115"/>
        <v>#N/A</v>
      </c>
      <c r="AA342" s="57" t="e">
        <f t="shared" si="116"/>
        <v>#VALUE!</v>
      </c>
      <c r="AB342" s="57" t="e">
        <f t="shared" si="117"/>
        <v>#N/A</v>
      </c>
      <c r="AC342" s="57" t="str">
        <f t="shared" si="118"/>
        <v/>
      </c>
      <c r="AD342" s="57" t="str">
        <f t="shared" si="119"/>
        <v/>
      </c>
      <c r="AE342" s="57" t="str">
        <f t="shared" si="120"/>
        <v/>
      </c>
      <c r="AF342" s="57" t="str">
        <f t="shared" si="121"/>
        <v/>
      </c>
      <c r="AG342" s="57" t="str">
        <f t="shared" si="122"/>
        <v/>
      </c>
      <c r="AH342" s="57" t="str">
        <f t="shared" si="123"/>
        <v/>
      </c>
      <c r="AI342" s="57" t="e">
        <f>IF('Grid template'!$B$65=FALSE,NA(),IF(OR(ISNUMBER(AC342)=FALSE,ISNUMBER(AD342)=FALSE),NA(),$AW$3*AC342+AD342))</f>
        <v>#N/A</v>
      </c>
      <c r="AJ342" s="57" t="e">
        <f>IF('Grid template'!$B$65=FALSE,NA(),IF(OR(ISNUMBER(AC342)=FALSE,ISNUMBER(AD342)=FALSE),NA(),$AW$2*AC342))</f>
        <v>#N/A</v>
      </c>
      <c r="AK342" s="57" t="e">
        <f>IF('Grid template'!$B$65=FALSE,NA(),IF(OR(ISNUMBER(AF342)=FALSE,ISNUMBER(AG342)=FALSE),NA(),$AW$3*AF342+AG342+1+'Grid template'!$B$17))</f>
        <v>#N/A</v>
      </c>
      <c r="AL342" s="57" t="e">
        <f>IF('Grid template'!$B$65=FALSE,NA(),IF(OR(ISNUMBER(AF342)=FALSE,ISNUMBER(AG342)=FALSE),NA(),$AW$2*AF342))</f>
        <v>#N/A</v>
      </c>
      <c r="AM342" s="57" t="e">
        <f>IF('Grid template'!$B$65=FALSE,NA(),(IF(OR(ISNUMBER(AJ342)=FALSE,ISNUMBER(AI342)=FALSE),NA(),AJ342-$AW$4*AI342)))</f>
        <v>#N/A</v>
      </c>
      <c r="AN342" s="57" t="e">
        <f>IF('Grid template'!$B$65=FALSE,NA(),(IF(OR(ISNUMBER(AK342)=FALSE,ISNUMBER(AL342)=FALSE),NA(),AL342+$AW$4*AK342)))</f>
        <v>#N/A</v>
      </c>
      <c r="AO342" s="57" t="e">
        <f>IF('Grid template'!$B$65=FALSE,NA(),IF(OR(ISNUMBER(AM342)=FALSE,ISNUMBER(AN342)=FALSE),NA(),(AN342-AM342)/(2*$AW$4)))</f>
        <v>#N/A</v>
      </c>
      <c r="AP342" s="57" t="e">
        <f>IF('Grid template'!$B$65=FALSE,NA(),IF(OR(ISNUMBER(AM342)=FALSE,ISNUMBER(AO342)=FALSE),NA(),AO342*$AW$4+AM342))</f>
        <v>#N/A</v>
      </c>
      <c r="AQ342" s="160"/>
      <c r="AR342" s="160"/>
      <c r="AS342" s="162"/>
      <c r="AT342" s="58"/>
    </row>
    <row r="343" spans="2:46" ht="13.95" customHeight="1" x14ac:dyDescent="0.3">
      <c r="B343" s="62"/>
      <c r="C343" s="221"/>
      <c r="D343" s="222"/>
      <c r="E343" s="222"/>
      <c r="F343" s="222"/>
      <c r="G343" s="222"/>
      <c r="H343" s="223"/>
      <c r="I343" s="223"/>
      <c r="J343" s="222"/>
      <c r="K343" s="222"/>
      <c r="L343" s="222"/>
      <c r="M343" s="168"/>
      <c r="N343" s="56"/>
      <c r="O343" s="57" t="str">
        <f t="shared" si="104"/>
        <v/>
      </c>
      <c r="P343" s="57" t="str">
        <f t="shared" si="105"/>
        <v/>
      </c>
      <c r="Q343" s="57" t="str">
        <f t="shared" si="106"/>
        <v/>
      </c>
      <c r="R343" s="57" t="str">
        <f t="shared" si="107"/>
        <v/>
      </c>
      <c r="S343" s="57" t="e">
        <f t="shared" si="108"/>
        <v>#N/A</v>
      </c>
      <c r="T343" s="57" t="str">
        <f t="shared" si="109"/>
        <v/>
      </c>
      <c r="U343" s="57" t="str">
        <f t="shared" si="110"/>
        <v/>
      </c>
      <c r="V343" s="57" t="e">
        <f t="shared" si="111"/>
        <v>#N/A</v>
      </c>
      <c r="W343" s="57" t="e">
        <f t="shared" si="112"/>
        <v>#N/A</v>
      </c>
      <c r="X343" s="57" t="e">
        <f t="shared" si="113"/>
        <v>#N/A</v>
      </c>
      <c r="Y343" s="57" t="str">
        <f t="shared" si="114"/>
        <v/>
      </c>
      <c r="Z343" s="57" t="e">
        <f t="shared" si="115"/>
        <v>#N/A</v>
      </c>
      <c r="AA343" s="57" t="e">
        <f t="shared" si="116"/>
        <v>#VALUE!</v>
      </c>
      <c r="AB343" s="57" t="e">
        <f t="shared" si="117"/>
        <v>#N/A</v>
      </c>
      <c r="AC343" s="57" t="str">
        <f t="shared" si="118"/>
        <v/>
      </c>
      <c r="AD343" s="57" t="str">
        <f t="shared" si="119"/>
        <v/>
      </c>
      <c r="AE343" s="57" t="str">
        <f t="shared" si="120"/>
        <v/>
      </c>
      <c r="AF343" s="57" t="str">
        <f t="shared" si="121"/>
        <v/>
      </c>
      <c r="AG343" s="57" t="str">
        <f t="shared" si="122"/>
        <v/>
      </c>
      <c r="AH343" s="57" t="str">
        <f t="shared" si="123"/>
        <v/>
      </c>
      <c r="AI343" s="57" t="e">
        <f>IF('Grid template'!$B$65=FALSE,NA(),IF(OR(ISNUMBER(AC343)=FALSE,ISNUMBER(AD343)=FALSE),NA(),$AW$3*AC343+AD343))</f>
        <v>#N/A</v>
      </c>
      <c r="AJ343" s="57" t="e">
        <f>IF('Grid template'!$B$65=FALSE,NA(),IF(OR(ISNUMBER(AC343)=FALSE,ISNUMBER(AD343)=FALSE),NA(),$AW$2*AC343))</f>
        <v>#N/A</v>
      </c>
      <c r="AK343" s="57" t="e">
        <f>IF('Grid template'!$B$65=FALSE,NA(),IF(OR(ISNUMBER(AF343)=FALSE,ISNUMBER(AG343)=FALSE),NA(),$AW$3*AF343+AG343+1+'Grid template'!$B$17))</f>
        <v>#N/A</v>
      </c>
      <c r="AL343" s="57" t="e">
        <f>IF('Grid template'!$B$65=FALSE,NA(),IF(OR(ISNUMBER(AF343)=FALSE,ISNUMBER(AG343)=FALSE),NA(),$AW$2*AF343))</f>
        <v>#N/A</v>
      </c>
      <c r="AM343" s="57" t="e">
        <f>IF('Grid template'!$B$65=FALSE,NA(),(IF(OR(ISNUMBER(AJ343)=FALSE,ISNUMBER(AI343)=FALSE),NA(),AJ343-$AW$4*AI343)))</f>
        <v>#N/A</v>
      </c>
      <c r="AN343" s="57" t="e">
        <f>IF('Grid template'!$B$65=FALSE,NA(),(IF(OR(ISNUMBER(AK343)=FALSE,ISNUMBER(AL343)=FALSE),NA(),AL343+$AW$4*AK343)))</f>
        <v>#N/A</v>
      </c>
      <c r="AO343" s="57" t="e">
        <f>IF('Grid template'!$B$65=FALSE,NA(),IF(OR(ISNUMBER(AM343)=FALSE,ISNUMBER(AN343)=FALSE),NA(),(AN343-AM343)/(2*$AW$4)))</f>
        <v>#N/A</v>
      </c>
      <c r="AP343" s="57" t="e">
        <f>IF('Grid template'!$B$65=FALSE,NA(),IF(OR(ISNUMBER(AM343)=FALSE,ISNUMBER(AO343)=FALSE),NA(),AO343*$AW$4+AM343))</f>
        <v>#N/A</v>
      </c>
      <c r="AQ343" s="160"/>
      <c r="AR343" s="160"/>
      <c r="AS343" s="162"/>
      <c r="AT343" s="58"/>
    </row>
    <row r="344" spans="2:46" ht="13.95" customHeight="1" x14ac:dyDescent="0.3">
      <c r="B344" s="62"/>
      <c r="C344" s="221"/>
      <c r="D344" s="222"/>
      <c r="E344" s="222"/>
      <c r="F344" s="222"/>
      <c r="G344" s="222"/>
      <c r="H344" s="223"/>
      <c r="I344" s="223"/>
      <c r="J344" s="222"/>
      <c r="K344" s="222"/>
      <c r="L344" s="222"/>
      <c r="M344" s="168"/>
      <c r="N344" s="56"/>
      <c r="O344" s="57" t="str">
        <f t="shared" si="104"/>
        <v/>
      </c>
      <c r="P344" s="57" t="str">
        <f t="shared" si="105"/>
        <v/>
      </c>
      <c r="Q344" s="57" t="str">
        <f t="shared" si="106"/>
        <v/>
      </c>
      <c r="R344" s="57" t="str">
        <f t="shared" si="107"/>
        <v/>
      </c>
      <c r="S344" s="57" t="e">
        <f t="shared" si="108"/>
        <v>#N/A</v>
      </c>
      <c r="T344" s="57" t="str">
        <f t="shared" si="109"/>
        <v/>
      </c>
      <c r="U344" s="57" t="str">
        <f t="shared" si="110"/>
        <v/>
      </c>
      <c r="V344" s="57" t="e">
        <f t="shared" si="111"/>
        <v>#N/A</v>
      </c>
      <c r="W344" s="57" t="e">
        <f t="shared" si="112"/>
        <v>#N/A</v>
      </c>
      <c r="X344" s="57" t="e">
        <f t="shared" si="113"/>
        <v>#N/A</v>
      </c>
      <c r="Y344" s="57" t="str">
        <f t="shared" si="114"/>
        <v/>
      </c>
      <c r="Z344" s="57" t="e">
        <f t="shared" si="115"/>
        <v>#N/A</v>
      </c>
      <c r="AA344" s="57" t="e">
        <f t="shared" si="116"/>
        <v>#VALUE!</v>
      </c>
      <c r="AB344" s="57" t="e">
        <f t="shared" si="117"/>
        <v>#N/A</v>
      </c>
      <c r="AC344" s="57" t="str">
        <f t="shared" si="118"/>
        <v/>
      </c>
      <c r="AD344" s="57" t="str">
        <f t="shared" si="119"/>
        <v/>
      </c>
      <c r="AE344" s="57" t="str">
        <f t="shared" si="120"/>
        <v/>
      </c>
      <c r="AF344" s="57" t="str">
        <f t="shared" si="121"/>
        <v/>
      </c>
      <c r="AG344" s="57" t="str">
        <f t="shared" si="122"/>
        <v/>
      </c>
      <c r="AH344" s="57" t="str">
        <f t="shared" si="123"/>
        <v/>
      </c>
      <c r="AI344" s="57" t="e">
        <f>IF('Grid template'!$B$65=FALSE,NA(),IF(OR(ISNUMBER(AC344)=FALSE,ISNUMBER(AD344)=FALSE),NA(),$AW$3*AC344+AD344))</f>
        <v>#N/A</v>
      </c>
      <c r="AJ344" s="57" t="e">
        <f>IF('Grid template'!$B$65=FALSE,NA(),IF(OR(ISNUMBER(AC344)=FALSE,ISNUMBER(AD344)=FALSE),NA(),$AW$2*AC344))</f>
        <v>#N/A</v>
      </c>
      <c r="AK344" s="57" t="e">
        <f>IF('Grid template'!$B$65=FALSE,NA(),IF(OR(ISNUMBER(AF344)=FALSE,ISNUMBER(AG344)=FALSE),NA(),$AW$3*AF344+AG344+1+'Grid template'!$B$17))</f>
        <v>#N/A</v>
      </c>
      <c r="AL344" s="57" t="e">
        <f>IF('Grid template'!$B$65=FALSE,NA(),IF(OR(ISNUMBER(AF344)=FALSE,ISNUMBER(AG344)=FALSE),NA(),$AW$2*AF344))</f>
        <v>#N/A</v>
      </c>
      <c r="AM344" s="57" t="e">
        <f>IF('Grid template'!$B$65=FALSE,NA(),(IF(OR(ISNUMBER(AJ344)=FALSE,ISNUMBER(AI344)=FALSE),NA(),AJ344-$AW$4*AI344)))</f>
        <v>#N/A</v>
      </c>
      <c r="AN344" s="57" t="e">
        <f>IF('Grid template'!$B$65=FALSE,NA(),(IF(OR(ISNUMBER(AK344)=FALSE,ISNUMBER(AL344)=FALSE),NA(),AL344+$AW$4*AK344)))</f>
        <v>#N/A</v>
      </c>
      <c r="AO344" s="57" t="e">
        <f>IF('Grid template'!$B$65=FALSE,NA(),IF(OR(ISNUMBER(AM344)=FALSE,ISNUMBER(AN344)=FALSE),NA(),(AN344-AM344)/(2*$AW$4)))</f>
        <v>#N/A</v>
      </c>
      <c r="AP344" s="57" t="e">
        <f>IF('Grid template'!$B$65=FALSE,NA(),IF(OR(ISNUMBER(AM344)=FALSE,ISNUMBER(AO344)=FALSE),NA(),AO344*$AW$4+AM344))</f>
        <v>#N/A</v>
      </c>
      <c r="AQ344" s="160"/>
      <c r="AR344" s="160"/>
      <c r="AS344" s="162"/>
      <c r="AT344" s="58"/>
    </row>
    <row r="345" spans="2:46" ht="13.95" customHeight="1" x14ac:dyDescent="0.3">
      <c r="B345" s="62"/>
      <c r="C345" s="221"/>
      <c r="D345" s="222"/>
      <c r="E345" s="222"/>
      <c r="F345" s="222"/>
      <c r="G345" s="222"/>
      <c r="H345" s="223"/>
      <c r="I345" s="223"/>
      <c r="J345" s="222"/>
      <c r="K345" s="222"/>
      <c r="L345" s="222"/>
      <c r="M345" s="168"/>
      <c r="N345" s="56"/>
      <c r="O345" s="57" t="str">
        <f t="shared" si="104"/>
        <v/>
      </c>
      <c r="P345" s="57" t="str">
        <f t="shared" si="105"/>
        <v/>
      </c>
      <c r="Q345" s="57" t="str">
        <f t="shared" si="106"/>
        <v/>
      </c>
      <c r="R345" s="57" t="str">
        <f t="shared" si="107"/>
        <v/>
      </c>
      <c r="S345" s="57" t="e">
        <f t="shared" si="108"/>
        <v>#N/A</v>
      </c>
      <c r="T345" s="57" t="str">
        <f t="shared" si="109"/>
        <v/>
      </c>
      <c r="U345" s="57" t="str">
        <f t="shared" si="110"/>
        <v/>
      </c>
      <c r="V345" s="57" t="e">
        <f t="shared" si="111"/>
        <v>#N/A</v>
      </c>
      <c r="W345" s="57" t="e">
        <f t="shared" si="112"/>
        <v>#N/A</v>
      </c>
      <c r="X345" s="57" t="e">
        <f t="shared" si="113"/>
        <v>#N/A</v>
      </c>
      <c r="Y345" s="57" t="str">
        <f t="shared" si="114"/>
        <v/>
      </c>
      <c r="Z345" s="57" t="e">
        <f t="shared" si="115"/>
        <v>#N/A</v>
      </c>
      <c r="AA345" s="57" t="e">
        <f t="shared" si="116"/>
        <v>#VALUE!</v>
      </c>
      <c r="AB345" s="57" t="e">
        <f t="shared" si="117"/>
        <v>#N/A</v>
      </c>
      <c r="AC345" s="57" t="str">
        <f t="shared" si="118"/>
        <v/>
      </c>
      <c r="AD345" s="57" t="str">
        <f t="shared" si="119"/>
        <v/>
      </c>
      <c r="AE345" s="57" t="str">
        <f t="shared" si="120"/>
        <v/>
      </c>
      <c r="AF345" s="57" t="str">
        <f t="shared" si="121"/>
        <v/>
      </c>
      <c r="AG345" s="57" t="str">
        <f t="shared" si="122"/>
        <v/>
      </c>
      <c r="AH345" s="57" t="str">
        <f t="shared" si="123"/>
        <v/>
      </c>
      <c r="AI345" s="57" t="e">
        <f>IF('Grid template'!$B$65=FALSE,NA(),IF(OR(ISNUMBER(AC345)=FALSE,ISNUMBER(AD345)=FALSE),NA(),$AW$3*AC345+AD345))</f>
        <v>#N/A</v>
      </c>
      <c r="AJ345" s="57" t="e">
        <f>IF('Grid template'!$B$65=FALSE,NA(),IF(OR(ISNUMBER(AC345)=FALSE,ISNUMBER(AD345)=FALSE),NA(),$AW$2*AC345))</f>
        <v>#N/A</v>
      </c>
      <c r="AK345" s="57" t="e">
        <f>IF('Grid template'!$B$65=FALSE,NA(),IF(OR(ISNUMBER(AF345)=FALSE,ISNUMBER(AG345)=FALSE),NA(),$AW$3*AF345+AG345+1+'Grid template'!$B$17))</f>
        <v>#N/A</v>
      </c>
      <c r="AL345" s="57" t="e">
        <f>IF('Grid template'!$B$65=FALSE,NA(),IF(OR(ISNUMBER(AF345)=FALSE,ISNUMBER(AG345)=FALSE),NA(),$AW$2*AF345))</f>
        <v>#N/A</v>
      </c>
      <c r="AM345" s="57" t="e">
        <f>IF('Grid template'!$B$65=FALSE,NA(),(IF(OR(ISNUMBER(AJ345)=FALSE,ISNUMBER(AI345)=FALSE),NA(),AJ345-$AW$4*AI345)))</f>
        <v>#N/A</v>
      </c>
      <c r="AN345" s="57" t="e">
        <f>IF('Grid template'!$B$65=FALSE,NA(),(IF(OR(ISNUMBER(AK345)=FALSE,ISNUMBER(AL345)=FALSE),NA(),AL345+$AW$4*AK345)))</f>
        <v>#N/A</v>
      </c>
      <c r="AO345" s="57" t="e">
        <f>IF('Grid template'!$B$65=FALSE,NA(),IF(OR(ISNUMBER(AM345)=FALSE,ISNUMBER(AN345)=FALSE),NA(),(AN345-AM345)/(2*$AW$4)))</f>
        <v>#N/A</v>
      </c>
      <c r="AP345" s="57" t="e">
        <f>IF('Grid template'!$B$65=FALSE,NA(),IF(OR(ISNUMBER(AM345)=FALSE,ISNUMBER(AO345)=FALSE),NA(),AO345*$AW$4+AM345))</f>
        <v>#N/A</v>
      </c>
      <c r="AQ345" s="160"/>
      <c r="AR345" s="160"/>
      <c r="AS345" s="162"/>
      <c r="AT345" s="58"/>
    </row>
    <row r="346" spans="2:46" ht="13.95" customHeight="1" x14ac:dyDescent="0.3">
      <c r="B346" s="62"/>
      <c r="C346" s="38"/>
      <c r="D346" s="188"/>
      <c r="E346" s="188"/>
      <c r="F346" s="188"/>
      <c r="G346" s="188"/>
      <c r="H346" s="188"/>
      <c r="I346" s="188"/>
      <c r="J346" s="188"/>
      <c r="K346" s="188"/>
      <c r="L346" s="188"/>
      <c r="M346" s="168"/>
      <c r="N346" s="56"/>
      <c r="O346" s="57" t="str">
        <f t="shared" si="104"/>
        <v/>
      </c>
      <c r="P346" s="57" t="str">
        <f t="shared" si="105"/>
        <v/>
      </c>
      <c r="Q346" s="57" t="str">
        <f t="shared" si="106"/>
        <v/>
      </c>
      <c r="R346" s="57" t="str">
        <f t="shared" si="107"/>
        <v/>
      </c>
      <c r="S346" s="57" t="e">
        <f t="shared" si="108"/>
        <v>#N/A</v>
      </c>
      <c r="T346" s="57" t="str">
        <f t="shared" si="109"/>
        <v/>
      </c>
      <c r="U346" s="57" t="str">
        <f t="shared" si="110"/>
        <v/>
      </c>
      <c r="V346" s="57" t="e">
        <f t="shared" si="111"/>
        <v>#N/A</v>
      </c>
      <c r="W346" s="57" t="e">
        <f t="shared" si="112"/>
        <v>#N/A</v>
      </c>
      <c r="X346" s="57" t="e">
        <f t="shared" si="113"/>
        <v>#N/A</v>
      </c>
      <c r="Y346" s="57" t="str">
        <f t="shared" si="114"/>
        <v/>
      </c>
      <c r="Z346" s="57" t="e">
        <f t="shared" si="115"/>
        <v>#N/A</v>
      </c>
      <c r="AA346" s="57" t="e">
        <f t="shared" si="116"/>
        <v>#VALUE!</v>
      </c>
      <c r="AB346" s="57" t="e">
        <f t="shared" si="117"/>
        <v>#N/A</v>
      </c>
      <c r="AC346" s="57" t="str">
        <f t="shared" si="118"/>
        <v/>
      </c>
      <c r="AD346" s="57" t="str">
        <f t="shared" si="119"/>
        <v/>
      </c>
      <c r="AE346" s="57" t="str">
        <f t="shared" si="120"/>
        <v/>
      </c>
      <c r="AF346" s="57" t="str">
        <f t="shared" si="121"/>
        <v/>
      </c>
      <c r="AG346" s="57" t="str">
        <f t="shared" si="122"/>
        <v/>
      </c>
      <c r="AH346" s="57" t="str">
        <f t="shared" si="123"/>
        <v/>
      </c>
      <c r="AI346" s="57" t="e">
        <f>IF('Grid template'!$B$65=FALSE,NA(),IF(OR(ISNUMBER(AC346)=FALSE,ISNUMBER(AD346)=FALSE),NA(),$AW$3*AC346+AD346))</f>
        <v>#N/A</v>
      </c>
      <c r="AJ346" s="57" t="e">
        <f>IF('Grid template'!$B$65=FALSE,NA(),IF(OR(ISNUMBER(AC346)=FALSE,ISNUMBER(AD346)=FALSE),NA(),$AW$2*AC346))</f>
        <v>#N/A</v>
      </c>
      <c r="AK346" s="57" t="e">
        <f>IF('Grid template'!$B$65=FALSE,NA(),IF(OR(ISNUMBER(AF346)=FALSE,ISNUMBER(AG346)=FALSE),NA(),$AW$3*AF346+AG346+1+'Grid template'!$B$17))</f>
        <v>#N/A</v>
      </c>
      <c r="AL346" s="57" t="e">
        <f>IF('Grid template'!$B$65=FALSE,NA(),IF(OR(ISNUMBER(AF346)=FALSE,ISNUMBER(AG346)=FALSE),NA(),$AW$2*AF346))</f>
        <v>#N/A</v>
      </c>
      <c r="AM346" s="57" t="e">
        <f>IF('Grid template'!$B$65=FALSE,NA(),(IF(OR(ISNUMBER(AJ346)=FALSE,ISNUMBER(AI346)=FALSE),NA(),AJ346-$AW$4*AI346)))</f>
        <v>#N/A</v>
      </c>
      <c r="AN346" s="57" t="e">
        <f>IF('Grid template'!$B$65=FALSE,NA(),(IF(OR(ISNUMBER(AK346)=FALSE,ISNUMBER(AL346)=FALSE),NA(),AL346+$AW$4*AK346)))</f>
        <v>#N/A</v>
      </c>
      <c r="AO346" s="57" t="e">
        <f>IF('Grid template'!$B$65=FALSE,NA(),IF(OR(ISNUMBER(AM346)=FALSE,ISNUMBER(AN346)=FALSE),NA(),(AN346-AM346)/(2*$AW$4)))</f>
        <v>#N/A</v>
      </c>
      <c r="AP346" s="57" t="e">
        <f>IF('Grid template'!$B$65=FALSE,NA(),IF(OR(ISNUMBER(AM346)=FALSE,ISNUMBER(AO346)=FALSE),NA(),AO346*$AW$4+AM346))</f>
        <v>#N/A</v>
      </c>
      <c r="AQ346" s="160"/>
      <c r="AR346" s="160"/>
      <c r="AS346" s="162"/>
      <c r="AT346" s="58"/>
    </row>
    <row r="347" spans="2:46" ht="13.95" customHeight="1" x14ac:dyDescent="0.3">
      <c r="B347" s="62"/>
      <c r="C347" s="38"/>
      <c r="D347" s="188"/>
      <c r="E347" s="188"/>
      <c r="F347" s="188"/>
      <c r="G347" s="188"/>
      <c r="H347" s="188"/>
      <c r="I347" s="188"/>
      <c r="J347" s="188"/>
      <c r="K347" s="188"/>
      <c r="L347" s="188"/>
      <c r="M347" s="168"/>
      <c r="N347" s="56"/>
      <c r="O347" s="57" t="str">
        <f t="shared" si="104"/>
        <v/>
      </c>
      <c r="P347" s="57" t="str">
        <f t="shared" si="105"/>
        <v/>
      </c>
      <c r="Q347" s="57" t="str">
        <f t="shared" si="106"/>
        <v/>
      </c>
      <c r="R347" s="57" t="str">
        <f t="shared" si="107"/>
        <v/>
      </c>
      <c r="S347" s="57" t="e">
        <f t="shared" si="108"/>
        <v>#N/A</v>
      </c>
      <c r="T347" s="57" t="str">
        <f t="shared" si="109"/>
        <v/>
      </c>
      <c r="U347" s="57" t="str">
        <f t="shared" si="110"/>
        <v/>
      </c>
      <c r="V347" s="57" t="e">
        <f t="shared" si="111"/>
        <v>#N/A</v>
      </c>
      <c r="W347" s="57" t="e">
        <f t="shared" si="112"/>
        <v>#N/A</v>
      </c>
      <c r="X347" s="57" t="e">
        <f t="shared" si="113"/>
        <v>#N/A</v>
      </c>
      <c r="Y347" s="57" t="str">
        <f t="shared" si="114"/>
        <v/>
      </c>
      <c r="Z347" s="57" t="e">
        <f t="shared" si="115"/>
        <v>#N/A</v>
      </c>
      <c r="AA347" s="57" t="e">
        <f t="shared" si="116"/>
        <v>#VALUE!</v>
      </c>
      <c r="AB347" s="57" t="e">
        <f t="shared" si="117"/>
        <v>#N/A</v>
      </c>
      <c r="AC347" s="57" t="str">
        <f t="shared" si="118"/>
        <v/>
      </c>
      <c r="AD347" s="57" t="str">
        <f t="shared" si="119"/>
        <v/>
      </c>
      <c r="AE347" s="57" t="str">
        <f t="shared" si="120"/>
        <v/>
      </c>
      <c r="AF347" s="57" t="str">
        <f t="shared" si="121"/>
        <v/>
      </c>
      <c r="AG347" s="57" t="str">
        <f t="shared" si="122"/>
        <v/>
      </c>
      <c r="AH347" s="57" t="str">
        <f t="shared" si="123"/>
        <v/>
      </c>
      <c r="AI347" s="57" t="e">
        <f>IF('Grid template'!$B$65=FALSE,NA(),IF(OR(ISNUMBER(AC347)=FALSE,ISNUMBER(AD347)=FALSE),NA(),$AW$3*AC347+AD347))</f>
        <v>#N/A</v>
      </c>
      <c r="AJ347" s="57" t="e">
        <f>IF('Grid template'!$B$65=FALSE,NA(),IF(OR(ISNUMBER(AC347)=FALSE,ISNUMBER(AD347)=FALSE),NA(),$AW$2*AC347))</f>
        <v>#N/A</v>
      </c>
      <c r="AK347" s="57" t="e">
        <f>IF('Grid template'!$B$65=FALSE,NA(),IF(OR(ISNUMBER(AF347)=FALSE,ISNUMBER(AG347)=FALSE),NA(),$AW$3*AF347+AG347+1+'Grid template'!$B$17))</f>
        <v>#N/A</v>
      </c>
      <c r="AL347" s="57" t="e">
        <f>IF('Grid template'!$B$65=FALSE,NA(),IF(OR(ISNUMBER(AF347)=FALSE,ISNUMBER(AG347)=FALSE),NA(),$AW$2*AF347))</f>
        <v>#N/A</v>
      </c>
      <c r="AM347" s="57" t="e">
        <f>IF('Grid template'!$B$65=FALSE,NA(),(IF(OR(ISNUMBER(AJ347)=FALSE,ISNUMBER(AI347)=FALSE),NA(),AJ347-$AW$4*AI347)))</f>
        <v>#N/A</v>
      </c>
      <c r="AN347" s="57" t="e">
        <f>IF('Grid template'!$B$65=FALSE,NA(),(IF(OR(ISNUMBER(AK347)=FALSE,ISNUMBER(AL347)=FALSE),NA(),AL347+$AW$4*AK347)))</f>
        <v>#N/A</v>
      </c>
      <c r="AO347" s="57" t="e">
        <f>IF('Grid template'!$B$65=FALSE,NA(),IF(OR(ISNUMBER(AM347)=FALSE,ISNUMBER(AN347)=FALSE),NA(),(AN347-AM347)/(2*$AW$4)))</f>
        <v>#N/A</v>
      </c>
      <c r="AP347" s="57" t="e">
        <f>IF('Grid template'!$B$65=FALSE,NA(),IF(OR(ISNUMBER(AM347)=FALSE,ISNUMBER(AO347)=FALSE),NA(),AO347*$AW$4+AM347))</f>
        <v>#N/A</v>
      </c>
      <c r="AQ347" s="160"/>
      <c r="AR347" s="160"/>
      <c r="AS347" s="162"/>
      <c r="AT347" s="58"/>
    </row>
    <row r="348" spans="2:46" ht="13.95" customHeight="1" x14ac:dyDescent="0.3">
      <c r="B348" s="62"/>
      <c r="C348" s="38"/>
      <c r="D348" s="188"/>
      <c r="E348" s="188"/>
      <c r="F348" s="188"/>
      <c r="G348" s="188"/>
      <c r="H348" s="188"/>
      <c r="I348" s="188"/>
      <c r="J348" s="188"/>
      <c r="K348" s="188"/>
      <c r="L348" s="188"/>
      <c r="M348" s="168"/>
      <c r="N348" s="56"/>
      <c r="O348" s="57" t="str">
        <f t="shared" si="104"/>
        <v/>
      </c>
      <c r="P348" s="57" t="str">
        <f t="shared" si="105"/>
        <v/>
      </c>
      <c r="Q348" s="57" t="str">
        <f t="shared" si="106"/>
        <v/>
      </c>
      <c r="R348" s="57" t="str">
        <f t="shared" si="107"/>
        <v/>
      </c>
      <c r="S348" s="57" t="e">
        <f t="shared" si="108"/>
        <v>#N/A</v>
      </c>
      <c r="T348" s="57" t="str">
        <f t="shared" si="109"/>
        <v/>
      </c>
      <c r="U348" s="57" t="str">
        <f t="shared" si="110"/>
        <v/>
      </c>
      <c r="V348" s="57" t="e">
        <f t="shared" si="111"/>
        <v>#N/A</v>
      </c>
      <c r="W348" s="57" t="e">
        <f t="shared" si="112"/>
        <v>#N/A</v>
      </c>
      <c r="X348" s="57" t="e">
        <f t="shared" si="113"/>
        <v>#N/A</v>
      </c>
      <c r="Y348" s="57" t="str">
        <f t="shared" si="114"/>
        <v/>
      </c>
      <c r="Z348" s="57" t="e">
        <f t="shared" si="115"/>
        <v>#N/A</v>
      </c>
      <c r="AA348" s="57" t="e">
        <f t="shared" si="116"/>
        <v>#VALUE!</v>
      </c>
      <c r="AB348" s="57" t="e">
        <f t="shared" si="117"/>
        <v>#N/A</v>
      </c>
      <c r="AC348" s="57" t="str">
        <f t="shared" si="118"/>
        <v/>
      </c>
      <c r="AD348" s="57" t="str">
        <f t="shared" si="119"/>
        <v/>
      </c>
      <c r="AE348" s="57" t="str">
        <f t="shared" si="120"/>
        <v/>
      </c>
      <c r="AF348" s="57" t="str">
        <f t="shared" si="121"/>
        <v/>
      </c>
      <c r="AG348" s="57" t="str">
        <f t="shared" si="122"/>
        <v/>
      </c>
      <c r="AH348" s="57" t="str">
        <f t="shared" si="123"/>
        <v/>
      </c>
      <c r="AI348" s="57" t="e">
        <f>IF('Grid template'!$B$65=FALSE,NA(),IF(OR(ISNUMBER(AC348)=FALSE,ISNUMBER(AD348)=FALSE),NA(),$AW$3*AC348+AD348))</f>
        <v>#N/A</v>
      </c>
      <c r="AJ348" s="57" t="e">
        <f>IF('Grid template'!$B$65=FALSE,NA(),IF(OR(ISNUMBER(AC348)=FALSE,ISNUMBER(AD348)=FALSE),NA(),$AW$2*AC348))</f>
        <v>#N/A</v>
      </c>
      <c r="AK348" s="57" t="e">
        <f>IF('Grid template'!$B$65=FALSE,NA(),IF(OR(ISNUMBER(AF348)=FALSE,ISNUMBER(AG348)=FALSE),NA(),$AW$3*AF348+AG348+1+'Grid template'!$B$17))</f>
        <v>#N/A</v>
      </c>
      <c r="AL348" s="57" t="e">
        <f>IF('Grid template'!$B$65=FALSE,NA(),IF(OR(ISNUMBER(AF348)=FALSE,ISNUMBER(AG348)=FALSE),NA(),$AW$2*AF348))</f>
        <v>#N/A</v>
      </c>
      <c r="AM348" s="57" t="e">
        <f>IF('Grid template'!$B$65=FALSE,NA(),(IF(OR(ISNUMBER(AJ348)=FALSE,ISNUMBER(AI348)=FALSE),NA(),AJ348-$AW$4*AI348)))</f>
        <v>#N/A</v>
      </c>
      <c r="AN348" s="57" t="e">
        <f>IF('Grid template'!$B$65=FALSE,NA(),(IF(OR(ISNUMBER(AK348)=FALSE,ISNUMBER(AL348)=FALSE),NA(),AL348+$AW$4*AK348)))</f>
        <v>#N/A</v>
      </c>
      <c r="AO348" s="57" t="e">
        <f>IF('Grid template'!$B$65=FALSE,NA(),IF(OR(ISNUMBER(AM348)=FALSE,ISNUMBER(AN348)=FALSE),NA(),(AN348-AM348)/(2*$AW$4)))</f>
        <v>#N/A</v>
      </c>
      <c r="AP348" s="57" t="e">
        <f>IF('Grid template'!$B$65=FALSE,NA(),IF(OR(ISNUMBER(AM348)=FALSE,ISNUMBER(AO348)=FALSE),NA(),AO348*$AW$4+AM348))</f>
        <v>#N/A</v>
      </c>
      <c r="AQ348" s="160"/>
      <c r="AR348" s="160"/>
      <c r="AS348" s="162"/>
      <c r="AT348" s="58"/>
    </row>
    <row r="349" spans="2:46" ht="13.95" customHeight="1" x14ac:dyDescent="0.3">
      <c r="B349" s="62"/>
      <c r="C349" s="38"/>
      <c r="D349" s="188"/>
      <c r="E349" s="188"/>
      <c r="F349" s="188"/>
      <c r="G349" s="188"/>
      <c r="H349" s="188"/>
      <c r="I349" s="188"/>
      <c r="J349" s="188"/>
      <c r="K349" s="188"/>
      <c r="L349" s="188"/>
      <c r="M349" s="168"/>
      <c r="N349" s="56"/>
      <c r="O349" s="57" t="str">
        <f t="shared" si="104"/>
        <v/>
      </c>
      <c r="P349" s="57" t="str">
        <f t="shared" si="105"/>
        <v/>
      </c>
      <c r="Q349" s="57" t="str">
        <f t="shared" si="106"/>
        <v/>
      </c>
      <c r="R349" s="57" t="str">
        <f t="shared" si="107"/>
        <v/>
      </c>
      <c r="S349" s="57" t="e">
        <f t="shared" si="108"/>
        <v>#N/A</v>
      </c>
      <c r="T349" s="57" t="str">
        <f t="shared" si="109"/>
        <v/>
      </c>
      <c r="U349" s="57" t="str">
        <f t="shared" si="110"/>
        <v/>
      </c>
      <c r="V349" s="57" t="e">
        <f t="shared" si="111"/>
        <v>#N/A</v>
      </c>
      <c r="W349" s="57" t="e">
        <f t="shared" si="112"/>
        <v>#N/A</v>
      </c>
      <c r="X349" s="57" t="e">
        <f t="shared" si="113"/>
        <v>#N/A</v>
      </c>
      <c r="Y349" s="57" t="str">
        <f t="shared" si="114"/>
        <v/>
      </c>
      <c r="Z349" s="57" t="e">
        <f t="shared" si="115"/>
        <v>#N/A</v>
      </c>
      <c r="AA349" s="57" t="e">
        <f t="shared" si="116"/>
        <v>#VALUE!</v>
      </c>
      <c r="AB349" s="57" t="e">
        <f t="shared" si="117"/>
        <v>#N/A</v>
      </c>
      <c r="AC349" s="57" t="str">
        <f t="shared" si="118"/>
        <v/>
      </c>
      <c r="AD349" s="57" t="str">
        <f t="shared" si="119"/>
        <v/>
      </c>
      <c r="AE349" s="57" t="str">
        <f t="shared" si="120"/>
        <v/>
      </c>
      <c r="AF349" s="57" t="str">
        <f t="shared" si="121"/>
        <v/>
      </c>
      <c r="AG349" s="57" t="str">
        <f t="shared" si="122"/>
        <v/>
      </c>
      <c r="AH349" s="57" t="str">
        <f t="shared" si="123"/>
        <v/>
      </c>
      <c r="AI349" s="57" t="e">
        <f>IF('Grid template'!$B$65=FALSE,NA(),IF(OR(ISNUMBER(AC349)=FALSE,ISNUMBER(AD349)=FALSE),NA(),$AW$3*AC349+AD349))</f>
        <v>#N/A</v>
      </c>
      <c r="AJ349" s="57" t="e">
        <f>IF('Grid template'!$B$65=FALSE,NA(),IF(OR(ISNUMBER(AC349)=FALSE,ISNUMBER(AD349)=FALSE),NA(),$AW$2*AC349))</f>
        <v>#N/A</v>
      </c>
      <c r="AK349" s="57" t="e">
        <f>IF('Grid template'!$B$65=FALSE,NA(),IF(OR(ISNUMBER(AF349)=FALSE,ISNUMBER(AG349)=FALSE),NA(),$AW$3*AF349+AG349+1+'Grid template'!$B$17))</f>
        <v>#N/A</v>
      </c>
      <c r="AL349" s="57" t="e">
        <f>IF('Grid template'!$B$65=FALSE,NA(),IF(OR(ISNUMBER(AF349)=FALSE,ISNUMBER(AG349)=FALSE),NA(),$AW$2*AF349))</f>
        <v>#N/A</v>
      </c>
      <c r="AM349" s="57" t="e">
        <f>IF('Grid template'!$B$65=FALSE,NA(),(IF(OR(ISNUMBER(AJ349)=FALSE,ISNUMBER(AI349)=FALSE),NA(),AJ349-$AW$4*AI349)))</f>
        <v>#N/A</v>
      </c>
      <c r="AN349" s="57" t="e">
        <f>IF('Grid template'!$B$65=FALSE,NA(),(IF(OR(ISNUMBER(AK349)=FALSE,ISNUMBER(AL349)=FALSE),NA(),AL349+$AW$4*AK349)))</f>
        <v>#N/A</v>
      </c>
      <c r="AO349" s="57" t="e">
        <f>IF('Grid template'!$B$65=FALSE,NA(),IF(OR(ISNUMBER(AM349)=FALSE,ISNUMBER(AN349)=FALSE),NA(),(AN349-AM349)/(2*$AW$4)))</f>
        <v>#N/A</v>
      </c>
      <c r="AP349" s="57" t="e">
        <f>IF('Grid template'!$B$65=FALSE,NA(),IF(OR(ISNUMBER(AM349)=FALSE,ISNUMBER(AO349)=FALSE),NA(),AO349*$AW$4+AM349))</f>
        <v>#N/A</v>
      </c>
      <c r="AQ349" s="160"/>
      <c r="AR349" s="160"/>
      <c r="AS349" s="162"/>
      <c r="AT349" s="58"/>
    </row>
    <row r="350" spans="2:46" ht="13.95" customHeight="1" x14ac:dyDescent="0.3">
      <c r="B350" s="62"/>
      <c r="C350" s="38"/>
      <c r="D350" s="188"/>
      <c r="E350" s="188"/>
      <c r="F350" s="188"/>
      <c r="G350" s="188"/>
      <c r="H350" s="188"/>
      <c r="I350" s="188"/>
      <c r="J350" s="188"/>
      <c r="K350" s="188"/>
      <c r="L350" s="188"/>
      <c r="M350" s="168"/>
      <c r="N350" s="56"/>
      <c r="O350" s="57" t="str">
        <f t="shared" si="104"/>
        <v/>
      </c>
      <c r="P350" s="57" t="str">
        <f t="shared" si="105"/>
        <v/>
      </c>
      <c r="Q350" s="57" t="str">
        <f t="shared" si="106"/>
        <v/>
      </c>
      <c r="R350" s="57" t="str">
        <f t="shared" si="107"/>
        <v/>
      </c>
      <c r="S350" s="57" t="e">
        <f t="shared" si="108"/>
        <v>#N/A</v>
      </c>
      <c r="T350" s="57" t="str">
        <f t="shared" si="109"/>
        <v/>
      </c>
      <c r="U350" s="57" t="str">
        <f t="shared" si="110"/>
        <v/>
      </c>
      <c r="V350" s="57" t="e">
        <f t="shared" si="111"/>
        <v>#N/A</v>
      </c>
      <c r="W350" s="57" t="e">
        <f t="shared" si="112"/>
        <v>#N/A</v>
      </c>
      <c r="X350" s="57" t="e">
        <f t="shared" si="113"/>
        <v>#N/A</v>
      </c>
      <c r="Y350" s="57" t="str">
        <f t="shared" si="114"/>
        <v/>
      </c>
      <c r="Z350" s="57" t="e">
        <f t="shared" si="115"/>
        <v>#N/A</v>
      </c>
      <c r="AA350" s="57" t="e">
        <f t="shared" si="116"/>
        <v>#VALUE!</v>
      </c>
      <c r="AB350" s="57" t="e">
        <f t="shared" si="117"/>
        <v>#N/A</v>
      </c>
      <c r="AC350" s="57" t="str">
        <f t="shared" si="118"/>
        <v/>
      </c>
      <c r="AD350" s="57" t="str">
        <f t="shared" si="119"/>
        <v/>
      </c>
      <c r="AE350" s="57" t="str">
        <f t="shared" si="120"/>
        <v/>
      </c>
      <c r="AF350" s="57" t="str">
        <f t="shared" si="121"/>
        <v/>
      </c>
      <c r="AG350" s="57" t="str">
        <f t="shared" si="122"/>
        <v/>
      </c>
      <c r="AH350" s="57" t="str">
        <f t="shared" si="123"/>
        <v/>
      </c>
      <c r="AI350" s="57" t="e">
        <f>IF('Grid template'!$B$65=FALSE,NA(),IF(OR(ISNUMBER(AC350)=FALSE,ISNUMBER(AD350)=FALSE),NA(),$AW$3*AC350+AD350))</f>
        <v>#N/A</v>
      </c>
      <c r="AJ350" s="57" t="e">
        <f>IF('Grid template'!$B$65=FALSE,NA(),IF(OR(ISNUMBER(AC350)=FALSE,ISNUMBER(AD350)=FALSE),NA(),$AW$2*AC350))</f>
        <v>#N/A</v>
      </c>
      <c r="AK350" s="57" t="e">
        <f>IF('Grid template'!$B$65=FALSE,NA(),IF(OR(ISNUMBER(AF350)=FALSE,ISNUMBER(AG350)=FALSE),NA(),$AW$3*AF350+AG350+1+'Grid template'!$B$17))</f>
        <v>#N/A</v>
      </c>
      <c r="AL350" s="57" t="e">
        <f>IF('Grid template'!$B$65=FALSE,NA(),IF(OR(ISNUMBER(AF350)=FALSE,ISNUMBER(AG350)=FALSE),NA(),$AW$2*AF350))</f>
        <v>#N/A</v>
      </c>
      <c r="AM350" s="57" t="e">
        <f>IF('Grid template'!$B$65=FALSE,NA(),(IF(OR(ISNUMBER(AJ350)=FALSE,ISNUMBER(AI350)=FALSE),NA(),AJ350-$AW$4*AI350)))</f>
        <v>#N/A</v>
      </c>
      <c r="AN350" s="57" t="e">
        <f>IF('Grid template'!$B$65=FALSE,NA(),(IF(OR(ISNUMBER(AK350)=FALSE,ISNUMBER(AL350)=FALSE),NA(),AL350+$AW$4*AK350)))</f>
        <v>#N/A</v>
      </c>
      <c r="AO350" s="57" t="e">
        <f>IF('Grid template'!$B$65=FALSE,NA(),IF(OR(ISNUMBER(AM350)=FALSE,ISNUMBER(AN350)=FALSE),NA(),(AN350-AM350)/(2*$AW$4)))</f>
        <v>#N/A</v>
      </c>
      <c r="AP350" s="57" t="e">
        <f>IF('Grid template'!$B$65=FALSE,NA(),IF(OR(ISNUMBER(AM350)=FALSE,ISNUMBER(AO350)=FALSE),NA(),AO350*$AW$4+AM350))</f>
        <v>#N/A</v>
      </c>
      <c r="AQ350" s="160"/>
      <c r="AR350" s="160"/>
      <c r="AS350" s="162"/>
      <c r="AT350" s="58"/>
    </row>
    <row r="351" spans="2:46" ht="13.95" customHeight="1" x14ac:dyDescent="0.3">
      <c r="B351" s="62"/>
      <c r="C351" s="38"/>
      <c r="D351" s="188"/>
      <c r="E351" s="188"/>
      <c r="F351" s="188"/>
      <c r="G351" s="188"/>
      <c r="H351" s="188"/>
      <c r="I351" s="188"/>
      <c r="J351" s="188"/>
      <c r="K351" s="188"/>
      <c r="L351" s="188"/>
      <c r="M351" s="168"/>
      <c r="N351" s="56"/>
      <c r="O351" s="57" t="str">
        <f t="shared" si="104"/>
        <v/>
      </c>
      <c r="P351" s="57" t="str">
        <f t="shared" si="105"/>
        <v/>
      </c>
      <c r="Q351" s="57" t="str">
        <f t="shared" si="106"/>
        <v/>
      </c>
      <c r="R351" s="57" t="str">
        <f t="shared" si="107"/>
        <v/>
      </c>
      <c r="S351" s="57" t="e">
        <f t="shared" si="108"/>
        <v>#N/A</v>
      </c>
      <c r="T351" s="57" t="str">
        <f t="shared" si="109"/>
        <v/>
      </c>
      <c r="U351" s="57" t="str">
        <f t="shared" si="110"/>
        <v/>
      </c>
      <c r="V351" s="57" t="e">
        <f t="shared" si="111"/>
        <v>#N/A</v>
      </c>
      <c r="W351" s="57" t="e">
        <f t="shared" si="112"/>
        <v>#N/A</v>
      </c>
      <c r="X351" s="57" t="e">
        <f t="shared" si="113"/>
        <v>#N/A</v>
      </c>
      <c r="Y351" s="57" t="str">
        <f t="shared" si="114"/>
        <v/>
      </c>
      <c r="Z351" s="57" t="e">
        <f t="shared" si="115"/>
        <v>#N/A</v>
      </c>
      <c r="AA351" s="57" t="e">
        <f t="shared" si="116"/>
        <v>#VALUE!</v>
      </c>
      <c r="AB351" s="57" t="e">
        <f t="shared" si="117"/>
        <v>#N/A</v>
      </c>
      <c r="AC351" s="57" t="str">
        <f t="shared" si="118"/>
        <v/>
      </c>
      <c r="AD351" s="57" t="str">
        <f t="shared" si="119"/>
        <v/>
      </c>
      <c r="AE351" s="57" t="str">
        <f t="shared" si="120"/>
        <v/>
      </c>
      <c r="AF351" s="57" t="str">
        <f t="shared" si="121"/>
        <v/>
      </c>
      <c r="AG351" s="57" t="str">
        <f t="shared" si="122"/>
        <v/>
      </c>
      <c r="AH351" s="57" t="str">
        <f t="shared" si="123"/>
        <v/>
      </c>
      <c r="AI351" s="57" t="e">
        <f>IF('Grid template'!$B$65=FALSE,NA(),IF(OR(ISNUMBER(AC351)=FALSE,ISNUMBER(AD351)=FALSE),NA(),$AW$3*AC351+AD351))</f>
        <v>#N/A</v>
      </c>
      <c r="AJ351" s="57" t="e">
        <f>IF('Grid template'!$B$65=FALSE,NA(),IF(OR(ISNUMBER(AC351)=FALSE,ISNUMBER(AD351)=FALSE),NA(),$AW$2*AC351))</f>
        <v>#N/A</v>
      </c>
      <c r="AK351" s="57" t="e">
        <f>IF('Grid template'!$B$65=FALSE,NA(),IF(OR(ISNUMBER(AF351)=FALSE,ISNUMBER(AG351)=FALSE),NA(),$AW$3*AF351+AG351+1+'Grid template'!$B$17))</f>
        <v>#N/A</v>
      </c>
      <c r="AL351" s="57" t="e">
        <f>IF('Grid template'!$B$65=FALSE,NA(),IF(OR(ISNUMBER(AF351)=FALSE,ISNUMBER(AG351)=FALSE),NA(),$AW$2*AF351))</f>
        <v>#N/A</v>
      </c>
      <c r="AM351" s="57" t="e">
        <f>IF('Grid template'!$B$65=FALSE,NA(),(IF(OR(ISNUMBER(AJ351)=FALSE,ISNUMBER(AI351)=FALSE),NA(),AJ351-$AW$4*AI351)))</f>
        <v>#N/A</v>
      </c>
      <c r="AN351" s="57" t="e">
        <f>IF('Grid template'!$B$65=FALSE,NA(),(IF(OR(ISNUMBER(AK351)=FALSE,ISNUMBER(AL351)=FALSE),NA(),AL351+$AW$4*AK351)))</f>
        <v>#N/A</v>
      </c>
      <c r="AO351" s="57" t="e">
        <f>IF('Grid template'!$B$65=FALSE,NA(),IF(OR(ISNUMBER(AM351)=FALSE,ISNUMBER(AN351)=FALSE),NA(),(AN351-AM351)/(2*$AW$4)))</f>
        <v>#N/A</v>
      </c>
      <c r="AP351" s="57" t="e">
        <f>IF('Grid template'!$B$65=FALSE,NA(),IF(OR(ISNUMBER(AM351)=FALSE,ISNUMBER(AO351)=FALSE),NA(),AO351*$AW$4+AM351))</f>
        <v>#N/A</v>
      </c>
      <c r="AQ351" s="160"/>
      <c r="AR351" s="160"/>
      <c r="AS351" s="162"/>
      <c r="AT351" s="58"/>
    </row>
    <row r="352" spans="2:46" ht="13.95" customHeight="1" x14ac:dyDescent="0.3">
      <c r="B352" s="39" t="s">
        <v>31</v>
      </c>
      <c r="C352" s="39"/>
      <c r="D352" s="189"/>
      <c r="E352" s="189"/>
      <c r="F352" s="189"/>
      <c r="G352" s="189"/>
      <c r="H352" s="189"/>
      <c r="I352" s="189"/>
      <c r="J352" s="189"/>
      <c r="K352" s="189"/>
      <c r="L352" s="189"/>
      <c r="M352" s="168"/>
      <c r="N352" s="59"/>
      <c r="O352" s="60" t="str">
        <f t="shared" si="104"/>
        <v/>
      </c>
      <c r="P352" s="60" t="str">
        <f t="shared" si="105"/>
        <v/>
      </c>
      <c r="Q352" s="60" t="str">
        <f t="shared" si="106"/>
        <v/>
      </c>
      <c r="R352" s="60" t="str">
        <f t="shared" si="107"/>
        <v/>
      </c>
      <c r="S352" s="60" t="e">
        <f t="shared" si="108"/>
        <v>#N/A</v>
      </c>
      <c r="T352" s="60" t="str">
        <f t="shared" si="109"/>
        <v/>
      </c>
      <c r="U352" s="60" t="str">
        <f t="shared" si="110"/>
        <v/>
      </c>
      <c r="V352" s="60" t="e">
        <f t="shared" si="111"/>
        <v>#N/A</v>
      </c>
      <c r="W352" s="60" t="e">
        <f t="shared" si="112"/>
        <v>#N/A</v>
      </c>
      <c r="X352" s="60" t="e">
        <f t="shared" si="113"/>
        <v>#N/A</v>
      </c>
      <c r="Y352" s="60" t="str">
        <f t="shared" si="114"/>
        <v/>
      </c>
      <c r="Z352" s="60" t="e">
        <f t="shared" si="115"/>
        <v>#N/A</v>
      </c>
      <c r="AA352" s="60" t="e">
        <f t="shared" si="116"/>
        <v>#VALUE!</v>
      </c>
      <c r="AB352" s="60" t="e">
        <f t="shared" si="117"/>
        <v>#N/A</v>
      </c>
      <c r="AC352" s="60" t="str">
        <f t="shared" si="118"/>
        <v/>
      </c>
      <c r="AD352" s="60" t="str">
        <f t="shared" si="119"/>
        <v/>
      </c>
      <c r="AE352" s="60" t="str">
        <f t="shared" si="120"/>
        <v/>
      </c>
      <c r="AF352" s="60" t="str">
        <f t="shared" si="121"/>
        <v/>
      </c>
      <c r="AG352" s="60" t="str">
        <f t="shared" si="122"/>
        <v/>
      </c>
      <c r="AH352" s="60" t="str">
        <f t="shared" si="123"/>
        <v/>
      </c>
      <c r="AI352" s="60" t="e">
        <f>IF('Grid template'!$B$66=FALSE,NA(),IF(OR(ISNUMBER(AC352)=FALSE,ISNUMBER(AD352)=FALSE),NA(),$AW$3*AC352+AD352))</f>
        <v>#N/A</v>
      </c>
      <c r="AJ352" s="60" t="e">
        <f>IF('Grid template'!$B$66=FALSE,NA(),IF(OR(ISNUMBER(AC352)=FALSE,ISNUMBER(AD352)=FALSE),NA(),$AW$2*AC352))</f>
        <v>#N/A</v>
      </c>
      <c r="AK352" s="60" t="e">
        <f>IF('Grid template'!$B$66=FALSE,NA(),IF(OR(ISNUMBER(AF352)=FALSE,ISNUMBER(AG352)=FALSE),NA(),$AW$3*AF352+AG352+1+'Grid template'!$B$17))</f>
        <v>#N/A</v>
      </c>
      <c r="AL352" s="60" t="e">
        <f>IF('Grid template'!$B$66=FALSE,NA(),IF(OR(ISNUMBER(AF352)=FALSE,ISNUMBER(AG352)=FALSE),NA(),$AW$2*AF352))</f>
        <v>#N/A</v>
      </c>
      <c r="AM352" s="60" t="e">
        <f>IF('Grid template'!$B$66=FALSE,NA(),(IF(OR(ISNUMBER(AJ352)=FALSE,ISNUMBER(AI352)=FALSE),NA(),AJ352-$AW$4*AI352)))</f>
        <v>#N/A</v>
      </c>
      <c r="AN352" s="60" t="e">
        <f>IF('Grid template'!$B$66=FALSE,NA(),(IF(OR(ISNUMBER(AK352)=FALSE,ISNUMBER(AL352)=FALSE),NA(),AL352+$AW$4*AK352)))</f>
        <v>#N/A</v>
      </c>
      <c r="AO352" s="60" t="e">
        <f>IF('Grid template'!$B$66=FALSE,NA(),IF(OR(ISNUMBER(AM352)=FALSE,ISNUMBER(AN352)=FALSE),NA(),(AN352-AM352)/(2*$AW$4)))</f>
        <v>#N/A</v>
      </c>
      <c r="AP352" s="60" t="e">
        <f>IF('Grid template'!$B$66=FALSE,NA(),IF(OR(ISNUMBER(AM352)=FALSE,ISNUMBER(AO352)=FALSE),NA(),AO352*$AW$4+AM352))</f>
        <v>#N/A</v>
      </c>
      <c r="AQ352" s="160"/>
      <c r="AR352" s="160"/>
      <c r="AS352" s="162"/>
      <c r="AT352" s="61"/>
    </row>
    <row r="353" spans="2:46" ht="13.95" customHeight="1" x14ac:dyDescent="0.3">
      <c r="B353" s="62"/>
      <c r="C353" s="39"/>
      <c r="D353" s="189"/>
      <c r="E353" s="189"/>
      <c r="F353" s="189"/>
      <c r="G353" s="189"/>
      <c r="H353" s="189"/>
      <c r="I353" s="189"/>
      <c r="J353" s="189"/>
      <c r="K353" s="189"/>
      <c r="L353" s="189"/>
      <c r="M353" s="168"/>
      <c r="N353" s="59"/>
      <c r="O353" s="60" t="str">
        <f t="shared" si="104"/>
        <v/>
      </c>
      <c r="P353" s="60" t="str">
        <f t="shared" si="105"/>
        <v/>
      </c>
      <c r="Q353" s="60" t="str">
        <f t="shared" si="106"/>
        <v/>
      </c>
      <c r="R353" s="60" t="str">
        <f t="shared" si="107"/>
        <v/>
      </c>
      <c r="S353" s="60" t="e">
        <f t="shared" si="108"/>
        <v>#N/A</v>
      </c>
      <c r="T353" s="60" t="str">
        <f t="shared" si="109"/>
        <v/>
      </c>
      <c r="U353" s="60" t="str">
        <f t="shared" si="110"/>
        <v/>
      </c>
      <c r="V353" s="60" t="e">
        <f t="shared" si="111"/>
        <v>#N/A</v>
      </c>
      <c r="W353" s="60" t="e">
        <f t="shared" si="112"/>
        <v>#N/A</v>
      </c>
      <c r="X353" s="60" t="e">
        <f t="shared" si="113"/>
        <v>#N/A</v>
      </c>
      <c r="Y353" s="60" t="str">
        <f t="shared" si="114"/>
        <v/>
      </c>
      <c r="Z353" s="60" t="e">
        <f t="shared" si="115"/>
        <v>#N/A</v>
      </c>
      <c r="AA353" s="60" t="e">
        <f t="shared" si="116"/>
        <v>#VALUE!</v>
      </c>
      <c r="AB353" s="60" t="e">
        <f t="shared" si="117"/>
        <v>#N/A</v>
      </c>
      <c r="AC353" s="60" t="str">
        <f t="shared" si="118"/>
        <v/>
      </c>
      <c r="AD353" s="60" t="str">
        <f t="shared" si="119"/>
        <v/>
      </c>
      <c r="AE353" s="60" t="str">
        <f t="shared" si="120"/>
        <v/>
      </c>
      <c r="AF353" s="60" t="str">
        <f t="shared" si="121"/>
        <v/>
      </c>
      <c r="AG353" s="60" t="str">
        <f t="shared" si="122"/>
        <v/>
      </c>
      <c r="AH353" s="60" t="str">
        <f t="shared" si="123"/>
        <v/>
      </c>
      <c r="AI353" s="60" t="e">
        <f>IF('Grid template'!$B$66=FALSE,NA(),IF(OR(ISNUMBER(AC353)=FALSE,ISNUMBER(AD353)=FALSE),NA(),$AW$3*AC353+AD353))</f>
        <v>#N/A</v>
      </c>
      <c r="AJ353" s="60" t="e">
        <f>IF('Grid template'!$B$66=FALSE,NA(),IF(OR(ISNUMBER(AC353)=FALSE,ISNUMBER(AD353)=FALSE),NA(),$AW$2*AC353))</f>
        <v>#N/A</v>
      </c>
      <c r="AK353" s="60" t="e">
        <f>IF('Grid template'!$B$66=FALSE,NA(),IF(OR(ISNUMBER(AF353)=FALSE,ISNUMBER(AG353)=FALSE),NA(),$AW$3*AF353+AG353+1+'Grid template'!$B$17))</f>
        <v>#N/A</v>
      </c>
      <c r="AL353" s="60" t="e">
        <f>IF('Grid template'!$B$66=FALSE,NA(),IF(OR(ISNUMBER(AF353)=FALSE,ISNUMBER(AG353)=FALSE),NA(),$AW$2*AF353))</f>
        <v>#N/A</v>
      </c>
      <c r="AM353" s="60" t="e">
        <f>IF('Grid template'!$B$66=FALSE,NA(),(IF(OR(ISNUMBER(AJ353)=FALSE,ISNUMBER(AI353)=FALSE),NA(),AJ353-$AW$4*AI353)))</f>
        <v>#N/A</v>
      </c>
      <c r="AN353" s="60" t="e">
        <f>IF('Grid template'!$B$66=FALSE,NA(),(IF(OR(ISNUMBER(AK353)=FALSE,ISNUMBER(AL353)=FALSE),NA(),AL353+$AW$4*AK353)))</f>
        <v>#N/A</v>
      </c>
      <c r="AO353" s="60" t="e">
        <f>IF('Grid template'!$B$66=FALSE,NA(),IF(OR(ISNUMBER(AM353)=FALSE,ISNUMBER(AN353)=FALSE),NA(),(AN353-AM353)/(2*$AW$4)))</f>
        <v>#N/A</v>
      </c>
      <c r="AP353" s="60" t="e">
        <f>IF('Grid template'!$B$66=FALSE,NA(),IF(OR(ISNUMBER(AM353)=FALSE,ISNUMBER(AO353)=FALSE),NA(),AO353*$AW$4+AM353))</f>
        <v>#N/A</v>
      </c>
      <c r="AQ353" s="160"/>
      <c r="AR353" s="160"/>
      <c r="AS353" s="162"/>
      <c r="AT353" s="61"/>
    </row>
    <row r="354" spans="2:46" ht="13.95" customHeight="1" x14ac:dyDescent="0.3">
      <c r="B354" s="62"/>
      <c r="C354" s="39"/>
      <c r="D354" s="189"/>
      <c r="E354" s="189"/>
      <c r="F354" s="189"/>
      <c r="G354" s="189"/>
      <c r="H354" s="189"/>
      <c r="I354" s="189"/>
      <c r="J354" s="189"/>
      <c r="K354" s="189"/>
      <c r="L354" s="189"/>
      <c r="M354" s="168"/>
      <c r="N354" s="59"/>
      <c r="O354" s="60" t="str">
        <f t="shared" si="104"/>
        <v/>
      </c>
      <c r="P354" s="60" t="str">
        <f t="shared" si="105"/>
        <v/>
      </c>
      <c r="Q354" s="60" t="str">
        <f t="shared" si="106"/>
        <v/>
      </c>
      <c r="R354" s="60" t="str">
        <f t="shared" si="107"/>
        <v/>
      </c>
      <c r="S354" s="60" t="e">
        <f t="shared" si="108"/>
        <v>#N/A</v>
      </c>
      <c r="T354" s="60" t="str">
        <f t="shared" si="109"/>
        <v/>
      </c>
      <c r="U354" s="60" t="str">
        <f t="shared" si="110"/>
        <v/>
      </c>
      <c r="V354" s="60" t="e">
        <f t="shared" si="111"/>
        <v>#N/A</v>
      </c>
      <c r="W354" s="60" t="e">
        <f t="shared" si="112"/>
        <v>#N/A</v>
      </c>
      <c r="X354" s="60" t="e">
        <f t="shared" si="113"/>
        <v>#N/A</v>
      </c>
      <c r="Y354" s="60" t="str">
        <f t="shared" si="114"/>
        <v/>
      </c>
      <c r="Z354" s="60" t="e">
        <f t="shared" si="115"/>
        <v>#N/A</v>
      </c>
      <c r="AA354" s="60" t="e">
        <f t="shared" si="116"/>
        <v>#VALUE!</v>
      </c>
      <c r="AB354" s="60" t="e">
        <f t="shared" si="117"/>
        <v>#N/A</v>
      </c>
      <c r="AC354" s="60" t="str">
        <f t="shared" si="118"/>
        <v/>
      </c>
      <c r="AD354" s="60" t="str">
        <f t="shared" si="119"/>
        <v/>
      </c>
      <c r="AE354" s="60" t="str">
        <f t="shared" si="120"/>
        <v/>
      </c>
      <c r="AF354" s="60" t="str">
        <f t="shared" si="121"/>
        <v/>
      </c>
      <c r="AG354" s="60" t="str">
        <f t="shared" si="122"/>
        <v/>
      </c>
      <c r="AH354" s="60" t="str">
        <f t="shared" si="123"/>
        <v/>
      </c>
      <c r="AI354" s="60" t="e">
        <f>IF('Grid template'!$B$66=FALSE,NA(),IF(OR(ISNUMBER(AC354)=FALSE,ISNUMBER(AD354)=FALSE),NA(),$AW$3*AC354+AD354))</f>
        <v>#N/A</v>
      </c>
      <c r="AJ354" s="60" t="e">
        <f>IF('Grid template'!$B$66=FALSE,NA(),IF(OR(ISNUMBER(AC354)=FALSE,ISNUMBER(AD354)=FALSE),NA(),$AW$2*AC354))</f>
        <v>#N/A</v>
      </c>
      <c r="AK354" s="60" t="e">
        <f>IF('Grid template'!$B$66=FALSE,NA(),IF(OR(ISNUMBER(AF354)=FALSE,ISNUMBER(AG354)=FALSE),NA(),$AW$3*AF354+AG354+1+'Grid template'!$B$17))</f>
        <v>#N/A</v>
      </c>
      <c r="AL354" s="60" t="e">
        <f>IF('Grid template'!$B$66=FALSE,NA(),IF(OR(ISNUMBER(AF354)=FALSE,ISNUMBER(AG354)=FALSE),NA(),$AW$2*AF354))</f>
        <v>#N/A</v>
      </c>
      <c r="AM354" s="60" t="e">
        <f>IF('Grid template'!$B$66=FALSE,NA(),(IF(OR(ISNUMBER(AJ354)=FALSE,ISNUMBER(AI354)=FALSE),NA(),AJ354-$AW$4*AI354)))</f>
        <v>#N/A</v>
      </c>
      <c r="AN354" s="60" t="e">
        <f>IF('Grid template'!$B$66=FALSE,NA(),(IF(OR(ISNUMBER(AK354)=FALSE,ISNUMBER(AL354)=FALSE),NA(),AL354+$AW$4*AK354)))</f>
        <v>#N/A</v>
      </c>
      <c r="AO354" s="60" t="e">
        <f>IF('Grid template'!$B$66=FALSE,NA(),IF(OR(ISNUMBER(AM354)=FALSE,ISNUMBER(AN354)=FALSE),NA(),(AN354-AM354)/(2*$AW$4)))</f>
        <v>#N/A</v>
      </c>
      <c r="AP354" s="60" t="e">
        <f>IF('Grid template'!$B$66=FALSE,NA(),IF(OR(ISNUMBER(AM354)=FALSE,ISNUMBER(AO354)=FALSE),NA(),AO354*$AW$4+AM354))</f>
        <v>#N/A</v>
      </c>
      <c r="AQ354" s="160"/>
      <c r="AR354" s="160"/>
      <c r="AS354" s="162"/>
      <c r="AT354" s="61"/>
    </row>
    <row r="355" spans="2:46" ht="13.95" customHeight="1" x14ac:dyDescent="0.3">
      <c r="B355" s="62"/>
      <c r="C355" s="39"/>
      <c r="D355" s="189"/>
      <c r="E355" s="189"/>
      <c r="F355" s="189"/>
      <c r="G355" s="189"/>
      <c r="H355" s="189"/>
      <c r="I355" s="189"/>
      <c r="J355" s="189"/>
      <c r="K355" s="189"/>
      <c r="L355" s="189"/>
      <c r="M355" s="168"/>
      <c r="N355" s="59"/>
      <c r="O355" s="60" t="str">
        <f t="shared" si="104"/>
        <v/>
      </c>
      <c r="P355" s="60" t="str">
        <f t="shared" si="105"/>
        <v/>
      </c>
      <c r="Q355" s="60" t="str">
        <f t="shared" si="106"/>
        <v/>
      </c>
      <c r="R355" s="60" t="str">
        <f t="shared" si="107"/>
        <v/>
      </c>
      <c r="S355" s="60" t="e">
        <f t="shared" si="108"/>
        <v>#N/A</v>
      </c>
      <c r="T355" s="60" t="str">
        <f t="shared" si="109"/>
        <v/>
      </c>
      <c r="U355" s="60" t="str">
        <f t="shared" si="110"/>
        <v/>
      </c>
      <c r="V355" s="60" t="e">
        <f t="shared" si="111"/>
        <v>#N/A</v>
      </c>
      <c r="W355" s="60" t="e">
        <f t="shared" si="112"/>
        <v>#N/A</v>
      </c>
      <c r="X355" s="60" t="e">
        <f t="shared" si="113"/>
        <v>#N/A</v>
      </c>
      <c r="Y355" s="60" t="str">
        <f t="shared" si="114"/>
        <v/>
      </c>
      <c r="Z355" s="60" t="e">
        <f t="shared" si="115"/>
        <v>#N/A</v>
      </c>
      <c r="AA355" s="60" t="e">
        <f t="shared" si="116"/>
        <v>#VALUE!</v>
      </c>
      <c r="AB355" s="60" t="e">
        <f t="shared" si="117"/>
        <v>#N/A</v>
      </c>
      <c r="AC355" s="60" t="str">
        <f t="shared" si="118"/>
        <v/>
      </c>
      <c r="AD355" s="60" t="str">
        <f t="shared" si="119"/>
        <v/>
      </c>
      <c r="AE355" s="60" t="str">
        <f t="shared" si="120"/>
        <v/>
      </c>
      <c r="AF355" s="60" t="str">
        <f t="shared" si="121"/>
        <v/>
      </c>
      <c r="AG355" s="60" t="str">
        <f t="shared" si="122"/>
        <v/>
      </c>
      <c r="AH355" s="60" t="str">
        <f t="shared" si="123"/>
        <v/>
      </c>
      <c r="AI355" s="60" t="e">
        <f>IF('Grid template'!$B$66=FALSE,NA(),IF(OR(ISNUMBER(AC355)=FALSE,ISNUMBER(AD355)=FALSE),NA(),$AW$3*AC355+AD355))</f>
        <v>#N/A</v>
      </c>
      <c r="AJ355" s="60" t="e">
        <f>IF('Grid template'!$B$66=FALSE,NA(),IF(OR(ISNUMBER(AC355)=FALSE,ISNUMBER(AD355)=FALSE),NA(),$AW$2*AC355))</f>
        <v>#N/A</v>
      </c>
      <c r="AK355" s="60" t="e">
        <f>IF('Grid template'!$B$66=FALSE,NA(),IF(OR(ISNUMBER(AF355)=FALSE,ISNUMBER(AG355)=FALSE),NA(),$AW$3*AF355+AG355+1+'Grid template'!$B$17))</f>
        <v>#N/A</v>
      </c>
      <c r="AL355" s="60" t="e">
        <f>IF('Grid template'!$B$66=FALSE,NA(),IF(OR(ISNUMBER(AF355)=FALSE,ISNUMBER(AG355)=FALSE),NA(),$AW$2*AF355))</f>
        <v>#N/A</v>
      </c>
      <c r="AM355" s="60" t="e">
        <f>IF('Grid template'!$B$66=FALSE,NA(),(IF(OR(ISNUMBER(AJ355)=FALSE,ISNUMBER(AI355)=FALSE),NA(),AJ355-$AW$4*AI355)))</f>
        <v>#N/A</v>
      </c>
      <c r="AN355" s="60" t="e">
        <f>IF('Grid template'!$B$66=FALSE,NA(),(IF(OR(ISNUMBER(AK355)=FALSE,ISNUMBER(AL355)=FALSE),NA(),AL355+$AW$4*AK355)))</f>
        <v>#N/A</v>
      </c>
      <c r="AO355" s="60" t="e">
        <f>IF('Grid template'!$B$66=FALSE,NA(),IF(OR(ISNUMBER(AM355)=FALSE,ISNUMBER(AN355)=FALSE),NA(),(AN355-AM355)/(2*$AW$4)))</f>
        <v>#N/A</v>
      </c>
      <c r="AP355" s="60" t="e">
        <f>IF('Grid template'!$B$66=FALSE,NA(),IF(OR(ISNUMBER(AM355)=FALSE,ISNUMBER(AO355)=FALSE),NA(),AO355*$AW$4+AM355))</f>
        <v>#N/A</v>
      </c>
      <c r="AQ355" s="160"/>
      <c r="AR355" s="160"/>
      <c r="AS355" s="162"/>
      <c r="AT355" s="61"/>
    </row>
    <row r="356" spans="2:46" ht="13.95" customHeight="1" x14ac:dyDescent="0.3">
      <c r="B356" s="62"/>
      <c r="C356" s="39"/>
      <c r="D356" s="189"/>
      <c r="E356" s="189"/>
      <c r="F356" s="189"/>
      <c r="G356" s="189"/>
      <c r="H356" s="189"/>
      <c r="I356" s="189"/>
      <c r="J356" s="189"/>
      <c r="K356" s="189"/>
      <c r="L356" s="189"/>
      <c r="M356" s="168"/>
      <c r="N356" s="59"/>
      <c r="O356" s="60" t="str">
        <f t="shared" si="104"/>
        <v/>
      </c>
      <c r="P356" s="60" t="str">
        <f t="shared" si="105"/>
        <v/>
      </c>
      <c r="Q356" s="60" t="str">
        <f t="shared" si="106"/>
        <v/>
      </c>
      <c r="R356" s="60" t="str">
        <f t="shared" si="107"/>
        <v/>
      </c>
      <c r="S356" s="60" t="e">
        <f t="shared" si="108"/>
        <v>#N/A</v>
      </c>
      <c r="T356" s="60" t="str">
        <f t="shared" si="109"/>
        <v/>
      </c>
      <c r="U356" s="60" t="str">
        <f t="shared" si="110"/>
        <v/>
      </c>
      <c r="V356" s="60" t="e">
        <f t="shared" si="111"/>
        <v>#N/A</v>
      </c>
      <c r="W356" s="60" t="e">
        <f t="shared" si="112"/>
        <v>#N/A</v>
      </c>
      <c r="X356" s="60" t="e">
        <f t="shared" si="113"/>
        <v>#N/A</v>
      </c>
      <c r="Y356" s="60" t="str">
        <f t="shared" si="114"/>
        <v/>
      </c>
      <c r="Z356" s="60" t="e">
        <f t="shared" si="115"/>
        <v>#N/A</v>
      </c>
      <c r="AA356" s="60" t="e">
        <f t="shared" si="116"/>
        <v>#VALUE!</v>
      </c>
      <c r="AB356" s="60" t="e">
        <f t="shared" si="117"/>
        <v>#N/A</v>
      </c>
      <c r="AC356" s="60" t="str">
        <f t="shared" si="118"/>
        <v/>
      </c>
      <c r="AD356" s="60" t="str">
        <f t="shared" si="119"/>
        <v/>
      </c>
      <c r="AE356" s="60" t="str">
        <f t="shared" si="120"/>
        <v/>
      </c>
      <c r="AF356" s="60" t="str">
        <f t="shared" si="121"/>
        <v/>
      </c>
      <c r="AG356" s="60" t="str">
        <f t="shared" si="122"/>
        <v/>
      </c>
      <c r="AH356" s="60" t="str">
        <f t="shared" si="123"/>
        <v/>
      </c>
      <c r="AI356" s="60" t="e">
        <f>IF('Grid template'!$B$66=FALSE,NA(),IF(OR(ISNUMBER(AC356)=FALSE,ISNUMBER(AD356)=FALSE),NA(),$AW$3*AC356+AD356))</f>
        <v>#N/A</v>
      </c>
      <c r="AJ356" s="60" t="e">
        <f>IF('Grid template'!$B$66=FALSE,NA(),IF(OR(ISNUMBER(AC356)=FALSE,ISNUMBER(AD356)=FALSE),NA(),$AW$2*AC356))</f>
        <v>#N/A</v>
      </c>
      <c r="AK356" s="60" t="e">
        <f>IF('Grid template'!$B$66=FALSE,NA(),IF(OR(ISNUMBER(AF356)=FALSE,ISNUMBER(AG356)=FALSE),NA(),$AW$3*AF356+AG356+1+'Grid template'!$B$17))</f>
        <v>#N/A</v>
      </c>
      <c r="AL356" s="60" t="e">
        <f>IF('Grid template'!$B$66=FALSE,NA(),IF(OR(ISNUMBER(AF356)=FALSE,ISNUMBER(AG356)=FALSE),NA(),$AW$2*AF356))</f>
        <v>#N/A</v>
      </c>
      <c r="AM356" s="60" t="e">
        <f>IF('Grid template'!$B$66=FALSE,NA(),(IF(OR(ISNUMBER(AJ356)=FALSE,ISNUMBER(AI356)=FALSE),NA(),AJ356-$AW$4*AI356)))</f>
        <v>#N/A</v>
      </c>
      <c r="AN356" s="60" t="e">
        <f>IF('Grid template'!$B$66=FALSE,NA(),(IF(OR(ISNUMBER(AK356)=FALSE,ISNUMBER(AL356)=FALSE),NA(),AL356+$AW$4*AK356)))</f>
        <v>#N/A</v>
      </c>
      <c r="AO356" s="60" t="e">
        <f>IF('Grid template'!$B$66=FALSE,NA(),IF(OR(ISNUMBER(AM356)=FALSE,ISNUMBER(AN356)=FALSE),NA(),(AN356-AM356)/(2*$AW$4)))</f>
        <v>#N/A</v>
      </c>
      <c r="AP356" s="60" t="e">
        <f>IF('Grid template'!$B$66=FALSE,NA(),IF(OR(ISNUMBER(AM356)=FALSE,ISNUMBER(AO356)=FALSE),NA(),AO356*$AW$4+AM356))</f>
        <v>#N/A</v>
      </c>
      <c r="AQ356" s="160"/>
      <c r="AR356" s="160"/>
      <c r="AS356" s="162"/>
      <c r="AT356" s="61"/>
    </row>
    <row r="357" spans="2:46" ht="13.95" customHeight="1" x14ac:dyDescent="0.3">
      <c r="B357" s="62"/>
      <c r="C357" s="39"/>
      <c r="D357" s="189"/>
      <c r="E357" s="189"/>
      <c r="F357" s="189"/>
      <c r="G357" s="189"/>
      <c r="H357" s="189"/>
      <c r="I357" s="189"/>
      <c r="J357" s="189"/>
      <c r="K357" s="189"/>
      <c r="L357" s="189"/>
      <c r="M357" s="168"/>
      <c r="N357" s="59"/>
      <c r="O357" s="60" t="str">
        <f t="shared" si="104"/>
        <v/>
      </c>
      <c r="P357" s="60" t="str">
        <f t="shared" si="105"/>
        <v/>
      </c>
      <c r="Q357" s="60" t="str">
        <f t="shared" si="106"/>
        <v/>
      </c>
      <c r="R357" s="60" t="str">
        <f t="shared" si="107"/>
        <v/>
      </c>
      <c r="S357" s="60" t="e">
        <f t="shared" si="108"/>
        <v>#N/A</v>
      </c>
      <c r="T357" s="60" t="str">
        <f t="shared" si="109"/>
        <v/>
      </c>
      <c r="U357" s="60" t="str">
        <f t="shared" si="110"/>
        <v/>
      </c>
      <c r="V357" s="60" t="e">
        <f t="shared" si="111"/>
        <v>#N/A</v>
      </c>
      <c r="W357" s="60" t="e">
        <f t="shared" si="112"/>
        <v>#N/A</v>
      </c>
      <c r="X357" s="60" t="e">
        <f t="shared" si="113"/>
        <v>#N/A</v>
      </c>
      <c r="Y357" s="60" t="str">
        <f t="shared" si="114"/>
        <v/>
      </c>
      <c r="Z357" s="60" t="e">
        <f t="shared" si="115"/>
        <v>#N/A</v>
      </c>
      <c r="AA357" s="60" t="e">
        <f t="shared" si="116"/>
        <v>#VALUE!</v>
      </c>
      <c r="AB357" s="60" t="e">
        <f t="shared" si="117"/>
        <v>#N/A</v>
      </c>
      <c r="AC357" s="60" t="str">
        <f t="shared" si="118"/>
        <v/>
      </c>
      <c r="AD357" s="60" t="str">
        <f t="shared" si="119"/>
        <v/>
      </c>
      <c r="AE357" s="60" t="str">
        <f t="shared" si="120"/>
        <v/>
      </c>
      <c r="AF357" s="60" t="str">
        <f t="shared" si="121"/>
        <v/>
      </c>
      <c r="AG357" s="60" t="str">
        <f t="shared" si="122"/>
        <v/>
      </c>
      <c r="AH357" s="60" t="str">
        <f t="shared" si="123"/>
        <v/>
      </c>
      <c r="AI357" s="60" t="e">
        <f>IF('Grid template'!$B$66=FALSE,NA(),IF(OR(ISNUMBER(AC357)=FALSE,ISNUMBER(AD357)=FALSE),NA(),$AW$3*AC357+AD357))</f>
        <v>#N/A</v>
      </c>
      <c r="AJ357" s="60" t="e">
        <f>IF('Grid template'!$B$66=FALSE,NA(),IF(OR(ISNUMBER(AC357)=FALSE,ISNUMBER(AD357)=FALSE),NA(),$AW$2*AC357))</f>
        <v>#N/A</v>
      </c>
      <c r="AK357" s="60" t="e">
        <f>IF('Grid template'!$B$66=FALSE,NA(),IF(OR(ISNUMBER(AF357)=FALSE,ISNUMBER(AG357)=FALSE),NA(),$AW$3*AF357+AG357+1+'Grid template'!$B$17))</f>
        <v>#N/A</v>
      </c>
      <c r="AL357" s="60" t="e">
        <f>IF('Grid template'!$B$66=FALSE,NA(),IF(OR(ISNUMBER(AF357)=FALSE,ISNUMBER(AG357)=FALSE),NA(),$AW$2*AF357))</f>
        <v>#N/A</v>
      </c>
      <c r="AM357" s="60" t="e">
        <f>IF('Grid template'!$B$66=FALSE,NA(),(IF(OR(ISNUMBER(AJ357)=FALSE,ISNUMBER(AI357)=FALSE),NA(),AJ357-$AW$4*AI357)))</f>
        <v>#N/A</v>
      </c>
      <c r="AN357" s="60" t="e">
        <f>IF('Grid template'!$B$66=FALSE,NA(),(IF(OR(ISNUMBER(AK357)=FALSE,ISNUMBER(AL357)=FALSE),NA(),AL357+$AW$4*AK357)))</f>
        <v>#N/A</v>
      </c>
      <c r="AO357" s="60" t="e">
        <f>IF('Grid template'!$B$66=FALSE,NA(),IF(OR(ISNUMBER(AM357)=FALSE,ISNUMBER(AN357)=FALSE),NA(),(AN357-AM357)/(2*$AW$4)))</f>
        <v>#N/A</v>
      </c>
      <c r="AP357" s="60" t="e">
        <f>IF('Grid template'!$B$66=FALSE,NA(),IF(OR(ISNUMBER(AM357)=FALSE,ISNUMBER(AO357)=FALSE),NA(),AO357*$AW$4+AM357))</f>
        <v>#N/A</v>
      </c>
      <c r="AQ357" s="160"/>
      <c r="AR357" s="160"/>
      <c r="AS357" s="162"/>
      <c r="AT357" s="61"/>
    </row>
    <row r="358" spans="2:46" ht="13.95" customHeight="1" x14ac:dyDescent="0.3">
      <c r="B358" s="62"/>
      <c r="C358" s="39"/>
      <c r="D358" s="189"/>
      <c r="E358" s="189"/>
      <c r="F358" s="189"/>
      <c r="G358" s="189"/>
      <c r="H358" s="189"/>
      <c r="I358" s="189"/>
      <c r="J358" s="189"/>
      <c r="K358" s="189"/>
      <c r="L358" s="189"/>
      <c r="M358" s="168"/>
      <c r="N358" s="59"/>
      <c r="O358" s="60" t="str">
        <f t="shared" si="104"/>
        <v/>
      </c>
      <c r="P358" s="60" t="str">
        <f t="shared" si="105"/>
        <v/>
      </c>
      <c r="Q358" s="60" t="str">
        <f t="shared" si="106"/>
        <v/>
      </c>
      <c r="R358" s="60" t="str">
        <f t="shared" si="107"/>
        <v/>
      </c>
      <c r="S358" s="60" t="e">
        <f t="shared" si="108"/>
        <v>#N/A</v>
      </c>
      <c r="T358" s="60" t="str">
        <f t="shared" si="109"/>
        <v/>
      </c>
      <c r="U358" s="60" t="str">
        <f t="shared" si="110"/>
        <v/>
      </c>
      <c r="V358" s="60" t="e">
        <f t="shared" si="111"/>
        <v>#N/A</v>
      </c>
      <c r="W358" s="60" t="e">
        <f t="shared" si="112"/>
        <v>#N/A</v>
      </c>
      <c r="X358" s="60" t="e">
        <f t="shared" si="113"/>
        <v>#N/A</v>
      </c>
      <c r="Y358" s="60" t="str">
        <f t="shared" si="114"/>
        <v/>
      </c>
      <c r="Z358" s="60" t="e">
        <f t="shared" si="115"/>
        <v>#N/A</v>
      </c>
      <c r="AA358" s="60" t="e">
        <f t="shared" si="116"/>
        <v>#VALUE!</v>
      </c>
      <c r="AB358" s="60" t="e">
        <f t="shared" si="117"/>
        <v>#N/A</v>
      </c>
      <c r="AC358" s="60" t="str">
        <f t="shared" si="118"/>
        <v/>
      </c>
      <c r="AD358" s="60" t="str">
        <f t="shared" si="119"/>
        <v/>
      </c>
      <c r="AE358" s="60" t="str">
        <f t="shared" si="120"/>
        <v/>
      </c>
      <c r="AF358" s="60" t="str">
        <f t="shared" si="121"/>
        <v/>
      </c>
      <c r="AG358" s="60" t="str">
        <f t="shared" si="122"/>
        <v/>
      </c>
      <c r="AH358" s="60" t="str">
        <f t="shared" si="123"/>
        <v/>
      </c>
      <c r="AI358" s="60" t="e">
        <f>IF('Grid template'!$B$66=FALSE,NA(),IF(OR(ISNUMBER(AC358)=FALSE,ISNUMBER(AD358)=FALSE),NA(),$AW$3*AC358+AD358))</f>
        <v>#N/A</v>
      </c>
      <c r="AJ358" s="60" t="e">
        <f>IF('Grid template'!$B$66=FALSE,NA(),IF(OR(ISNUMBER(AC358)=FALSE,ISNUMBER(AD358)=FALSE),NA(),$AW$2*AC358))</f>
        <v>#N/A</v>
      </c>
      <c r="AK358" s="60" t="e">
        <f>IF('Grid template'!$B$66=FALSE,NA(),IF(OR(ISNUMBER(AF358)=FALSE,ISNUMBER(AG358)=FALSE),NA(),$AW$3*AF358+AG358+1+'Grid template'!$B$17))</f>
        <v>#N/A</v>
      </c>
      <c r="AL358" s="60" t="e">
        <f>IF('Grid template'!$B$66=FALSE,NA(),IF(OR(ISNUMBER(AF358)=FALSE,ISNUMBER(AG358)=FALSE),NA(),$AW$2*AF358))</f>
        <v>#N/A</v>
      </c>
      <c r="AM358" s="60" t="e">
        <f>IF('Grid template'!$B$66=FALSE,NA(),(IF(OR(ISNUMBER(AJ358)=FALSE,ISNUMBER(AI358)=FALSE),NA(),AJ358-$AW$4*AI358)))</f>
        <v>#N/A</v>
      </c>
      <c r="AN358" s="60" t="e">
        <f>IF('Grid template'!$B$66=FALSE,NA(),(IF(OR(ISNUMBER(AK358)=FALSE,ISNUMBER(AL358)=FALSE),NA(),AL358+$AW$4*AK358)))</f>
        <v>#N/A</v>
      </c>
      <c r="AO358" s="60" t="e">
        <f>IF('Grid template'!$B$66=FALSE,NA(),IF(OR(ISNUMBER(AM358)=FALSE,ISNUMBER(AN358)=FALSE),NA(),(AN358-AM358)/(2*$AW$4)))</f>
        <v>#N/A</v>
      </c>
      <c r="AP358" s="60" t="e">
        <f>IF('Grid template'!$B$66=FALSE,NA(),IF(OR(ISNUMBER(AM358)=FALSE,ISNUMBER(AO358)=FALSE),NA(),AO358*$AW$4+AM358))</f>
        <v>#N/A</v>
      </c>
      <c r="AQ358" s="160"/>
      <c r="AR358" s="160"/>
      <c r="AS358" s="162"/>
      <c r="AT358" s="61"/>
    </row>
    <row r="359" spans="2:46" ht="13.95" customHeight="1" x14ac:dyDescent="0.3">
      <c r="B359" s="62"/>
      <c r="C359" s="39"/>
      <c r="D359" s="189"/>
      <c r="E359" s="189"/>
      <c r="F359" s="189"/>
      <c r="G359" s="189"/>
      <c r="H359" s="189"/>
      <c r="I359" s="189"/>
      <c r="J359" s="189"/>
      <c r="K359" s="189"/>
      <c r="L359" s="189"/>
      <c r="M359" s="168"/>
      <c r="N359" s="59"/>
      <c r="O359" s="60" t="str">
        <f t="shared" si="104"/>
        <v/>
      </c>
      <c r="P359" s="60" t="str">
        <f t="shared" si="105"/>
        <v/>
      </c>
      <c r="Q359" s="60" t="str">
        <f t="shared" si="106"/>
        <v/>
      </c>
      <c r="R359" s="60" t="str">
        <f t="shared" si="107"/>
        <v/>
      </c>
      <c r="S359" s="60" t="e">
        <f t="shared" si="108"/>
        <v>#N/A</v>
      </c>
      <c r="T359" s="60" t="str">
        <f t="shared" si="109"/>
        <v/>
      </c>
      <c r="U359" s="60" t="str">
        <f t="shared" si="110"/>
        <v/>
      </c>
      <c r="V359" s="60" t="e">
        <f t="shared" si="111"/>
        <v>#N/A</v>
      </c>
      <c r="W359" s="60" t="e">
        <f t="shared" si="112"/>
        <v>#N/A</v>
      </c>
      <c r="X359" s="60" t="e">
        <f t="shared" si="113"/>
        <v>#N/A</v>
      </c>
      <c r="Y359" s="60" t="str">
        <f t="shared" si="114"/>
        <v/>
      </c>
      <c r="Z359" s="60" t="e">
        <f t="shared" si="115"/>
        <v>#N/A</v>
      </c>
      <c r="AA359" s="60" t="e">
        <f t="shared" si="116"/>
        <v>#VALUE!</v>
      </c>
      <c r="AB359" s="60" t="e">
        <f t="shared" si="117"/>
        <v>#N/A</v>
      </c>
      <c r="AC359" s="60" t="str">
        <f t="shared" si="118"/>
        <v/>
      </c>
      <c r="AD359" s="60" t="str">
        <f t="shared" si="119"/>
        <v/>
      </c>
      <c r="AE359" s="60" t="str">
        <f t="shared" si="120"/>
        <v/>
      </c>
      <c r="AF359" s="60" t="str">
        <f t="shared" si="121"/>
        <v/>
      </c>
      <c r="AG359" s="60" t="str">
        <f t="shared" si="122"/>
        <v/>
      </c>
      <c r="AH359" s="60" t="str">
        <f t="shared" si="123"/>
        <v/>
      </c>
      <c r="AI359" s="60" t="e">
        <f>IF('Grid template'!$B$66=FALSE,NA(),IF(OR(ISNUMBER(AC359)=FALSE,ISNUMBER(AD359)=FALSE),NA(),$AW$3*AC359+AD359))</f>
        <v>#N/A</v>
      </c>
      <c r="AJ359" s="60" t="e">
        <f>IF('Grid template'!$B$66=FALSE,NA(),IF(OR(ISNUMBER(AC359)=FALSE,ISNUMBER(AD359)=FALSE),NA(),$AW$2*AC359))</f>
        <v>#N/A</v>
      </c>
      <c r="AK359" s="60" t="e">
        <f>IF('Grid template'!$B$66=FALSE,NA(),IF(OR(ISNUMBER(AF359)=FALSE,ISNUMBER(AG359)=FALSE),NA(),$AW$3*AF359+AG359+1+'Grid template'!$B$17))</f>
        <v>#N/A</v>
      </c>
      <c r="AL359" s="60" t="e">
        <f>IF('Grid template'!$B$66=FALSE,NA(),IF(OR(ISNUMBER(AF359)=FALSE,ISNUMBER(AG359)=FALSE),NA(),$AW$2*AF359))</f>
        <v>#N/A</v>
      </c>
      <c r="AM359" s="60" t="e">
        <f>IF('Grid template'!$B$66=FALSE,NA(),(IF(OR(ISNUMBER(AJ359)=FALSE,ISNUMBER(AI359)=FALSE),NA(),AJ359-$AW$4*AI359)))</f>
        <v>#N/A</v>
      </c>
      <c r="AN359" s="60" t="e">
        <f>IF('Grid template'!$B$66=FALSE,NA(),(IF(OR(ISNUMBER(AK359)=FALSE,ISNUMBER(AL359)=FALSE),NA(),AL359+$AW$4*AK359)))</f>
        <v>#N/A</v>
      </c>
      <c r="AO359" s="60" t="e">
        <f>IF('Grid template'!$B$66=FALSE,NA(),IF(OR(ISNUMBER(AM359)=FALSE,ISNUMBER(AN359)=FALSE),NA(),(AN359-AM359)/(2*$AW$4)))</f>
        <v>#N/A</v>
      </c>
      <c r="AP359" s="60" t="e">
        <f>IF('Grid template'!$B$66=FALSE,NA(),IF(OR(ISNUMBER(AM359)=FALSE,ISNUMBER(AO359)=FALSE),NA(),AO359*$AW$4+AM359))</f>
        <v>#N/A</v>
      </c>
      <c r="AQ359" s="160"/>
      <c r="AR359" s="160"/>
      <c r="AS359" s="162"/>
      <c r="AT359" s="61"/>
    </row>
    <row r="360" spans="2:46" ht="13.95" customHeight="1" x14ac:dyDescent="0.3">
      <c r="B360" s="62"/>
      <c r="C360" s="39"/>
      <c r="D360" s="189"/>
      <c r="E360" s="189"/>
      <c r="F360" s="189"/>
      <c r="G360" s="189"/>
      <c r="H360" s="189"/>
      <c r="I360" s="189"/>
      <c r="J360" s="189"/>
      <c r="K360" s="189"/>
      <c r="L360" s="189"/>
      <c r="M360" s="168"/>
      <c r="N360" s="59"/>
      <c r="O360" s="60" t="str">
        <f t="shared" si="104"/>
        <v/>
      </c>
      <c r="P360" s="60" t="str">
        <f t="shared" si="105"/>
        <v/>
      </c>
      <c r="Q360" s="60" t="str">
        <f t="shared" si="106"/>
        <v/>
      </c>
      <c r="R360" s="60" t="str">
        <f t="shared" si="107"/>
        <v/>
      </c>
      <c r="S360" s="60" t="e">
        <f t="shared" si="108"/>
        <v>#N/A</v>
      </c>
      <c r="T360" s="60" t="str">
        <f t="shared" si="109"/>
        <v/>
      </c>
      <c r="U360" s="60" t="str">
        <f t="shared" si="110"/>
        <v/>
      </c>
      <c r="V360" s="60" t="e">
        <f t="shared" si="111"/>
        <v>#N/A</v>
      </c>
      <c r="W360" s="60" t="e">
        <f t="shared" si="112"/>
        <v>#N/A</v>
      </c>
      <c r="X360" s="60" t="e">
        <f t="shared" si="113"/>
        <v>#N/A</v>
      </c>
      <c r="Y360" s="60" t="str">
        <f t="shared" si="114"/>
        <v/>
      </c>
      <c r="Z360" s="60" t="e">
        <f t="shared" si="115"/>
        <v>#N/A</v>
      </c>
      <c r="AA360" s="60" t="e">
        <f t="shared" si="116"/>
        <v>#VALUE!</v>
      </c>
      <c r="AB360" s="60" t="e">
        <f t="shared" si="117"/>
        <v>#N/A</v>
      </c>
      <c r="AC360" s="60" t="str">
        <f t="shared" si="118"/>
        <v/>
      </c>
      <c r="AD360" s="60" t="str">
        <f t="shared" si="119"/>
        <v/>
      </c>
      <c r="AE360" s="60" t="str">
        <f t="shared" si="120"/>
        <v/>
      </c>
      <c r="AF360" s="60" t="str">
        <f t="shared" si="121"/>
        <v/>
      </c>
      <c r="AG360" s="60" t="str">
        <f t="shared" si="122"/>
        <v/>
      </c>
      <c r="AH360" s="60" t="str">
        <f t="shared" si="123"/>
        <v/>
      </c>
      <c r="AI360" s="60" t="e">
        <f>IF('Grid template'!$B$66=FALSE,NA(),IF(OR(ISNUMBER(AC360)=FALSE,ISNUMBER(AD360)=FALSE),NA(),$AW$3*AC360+AD360))</f>
        <v>#N/A</v>
      </c>
      <c r="AJ360" s="60" t="e">
        <f>IF('Grid template'!$B$66=FALSE,NA(),IF(OR(ISNUMBER(AC360)=FALSE,ISNUMBER(AD360)=FALSE),NA(),$AW$2*AC360))</f>
        <v>#N/A</v>
      </c>
      <c r="AK360" s="60" t="e">
        <f>IF('Grid template'!$B$66=FALSE,NA(),IF(OR(ISNUMBER(AF360)=FALSE,ISNUMBER(AG360)=FALSE),NA(),$AW$3*AF360+AG360+1+'Grid template'!$B$17))</f>
        <v>#N/A</v>
      </c>
      <c r="AL360" s="60" t="e">
        <f>IF('Grid template'!$B$66=FALSE,NA(),IF(OR(ISNUMBER(AF360)=FALSE,ISNUMBER(AG360)=FALSE),NA(),$AW$2*AF360))</f>
        <v>#N/A</v>
      </c>
      <c r="AM360" s="60" t="e">
        <f>IF('Grid template'!$B$66=FALSE,NA(),(IF(OR(ISNUMBER(AJ360)=FALSE,ISNUMBER(AI360)=FALSE),NA(),AJ360-$AW$4*AI360)))</f>
        <v>#N/A</v>
      </c>
      <c r="AN360" s="60" t="e">
        <f>IF('Grid template'!$B$66=FALSE,NA(),(IF(OR(ISNUMBER(AK360)=FALSE,ISNUMBER(AL360)=FALSE),NA(),AL360+$AW$4*AK360)))</f>
        <v>#N/A</v>
      </c>
      <c r="AO360" s="60" t="e">
        <f>IF('Grid template'!$B$66=FALSE,NA(),IF(OR(ISNUMBER(AM360)=FALSE,ISNUMBER(AN360)=FALSE),NA(),(AN360-AM360)/(2*$AW$4)))</f>
        <v>#N/A</v>
      </c>
      <c r="AP360" s="60" t="e">
        <f>IF('Grid template'!$B$66=FALSE,NA(),IF(OR(ISNUMBER(AM360)=FALSE,ISNUMBER(AO360)=FALSE),NA(),AO360*$AW$4+AM360))</f>
        <v>#N/A</v>
      </c>
      <c r="AQ360" s="160"/>
      <c r="AR360" s="160"/>
      <c r="AS360" s="162"/>
      <c r="AT360" s="61"/>
    </row>
    <row r="361" spans="2:46" ht="13.95" customHeight="1" x14ac:dyDescent="0.3">
      <c r="B361" s="62"/>
      <c r="C361" s="39"/>
      <c r="D361" s="189"/>
      <c r="E361" s="189"/>
      <c r="F361" s="189"/>
      <c r="G361" s="189"/>
      <c r="H361" s="189"/>
      <c r="I361" s="189"/>
      <c r="J361" s="189"/>
      <c r="K361" s="189"/>
      <c r="L361" s="189"/>
      <c r="M361" s="168"/>
      <c r="N361" s="59"/>
      <c r="O361" s="60" t="str">
        <f t="shared" si="104"/>
        <v/>
      </c>
      <c r="P361" s="60" t="str">
        <f t="shared" si="105"/>
        <v/>
      </c>
      <c r="Q361" s="60" t="str">
        <f t="shared" si="106"/>
        <v/>
      </c>
      <c r="R361" s="60" t="str">
        <f t="shared" si="107"/>
        <v/>
      </c>
      <c r="S361" s="60" t="e">
        <f t="shared" si="108"/>
        <v>#N/A</v>
      </c>
      <c r="T361" s="60" t="str">
        <f t="shared" si="109"/>
        <v/>
      </c>
      <c r="U361" s="60" t="str">
        <f t="shared" si="110"/>
        <v/>
      </c>
      <c r="V361" s="60" t="e">
        <f t="shared" si="111"/>
        <v>#N/A</v>
      </c>
      <c r="W361" s="60" t="e">
        <f t="shared" si="112"/>
        <v>#N/A</v>
      </c>
      <c r="X361" s="60" t="e">
        <f t="shared" si="113"/>
        <v>#N/A</v>
      </c>
      <c r="Y361" s="60" t="str">
        <f t="shared" si="114"/>
        <v/>
      </c>
      <c r="Z361" s="60" t="e">
        <f t="shared" si="115"/>
        <v>#N/A</v>
      </c>
      <c r="AA361" s="60" t="e">
        <f t="shared" si="116"/>
        <v>#VALUE!</v>
      </c>
      <c r="AB361" s="60" t="e">
        <f t="shared" si="117"/>
        <v>#N/A</v>
      </c>
      <c r="AC361" s="60" t="str">
        <f t="shared" si="118"/>
        <v/>
      </c>
      <c r="AD361" s="60" t="str">
        <f t="shared" si="119"/>
        <v/>
      </c>
      <c r="AE361" s="60" t="str">
        <f t="shared" si="120"/>
        <v/>
      </c>
      <c r="AF361" s="60" t="str">
        <f t="shared" si="121"/>
        <v/>
      </c>
      <c r="AG361" s="60" t="str">
        <f t="shared" si="122"/>
        <v/>
      </c>
      <c r="AH361" s="60" t="str">
        <f t="shared" si="123"/>
        <v/>
      </c>
      <c r="AI361" s="60" t="e">
        <f>IF('Grid template'!$B$66=FALSE,NA(),IF(OR(ISNUMBER(AC361)=FALSE,ISNUMBER(AD361)=FALSE),NA(),$AW$3*AC361+AD361))</f>
        <v>#N/A</v>
      </c>
      <c r="AJ361" s="60" t="e">
        <f>IF('Grid template'!$B$66=FALSE,NA(),IF(OR(ISNUMBER(AC361)=FALSE,ISNUMBER(AD361)=FALSE),NA(),$AW$2*AC361))</f>
        <v>#N/A</v>
      </c>
      <c r="AK361" s="60" t="e">
        <f>IF('Grid template'!$B$66=FALSE,NA(),IF(OR(ISNUMBER(AF361)=FALSE,ISNUMBER(AG361)=FALSE),NA(),$AW$3*AF361+AG361+1+'Grid template'!$B$17))</f>
        <v>#N/A</v>
      </c>
      <c r="AL361" s="60" t="e">
        <f>IF('Grid template'!$B$66=FALSE,NA(),IF(OR(ISNUMBER(AF361)=FALSE,ISNUMBER(AG361)=FALSE),NA(),$AW$2*AF361))</f>
        <v>#N/A</v>
      </c>
      <c r="AM361" s="60" t="e">
        <f>IF('Grid template'!$B$66=FALSE,NA(),(IF(OR(ISNUMBER(AJ361)=FALSE,ISNUMBER(AI361)=FALSE),NA(),AJ361-$AW$4*AI361)))</f>
        <v>#N/A</v>
      </c>
      <c r="AN361" s="60" t="e">
        <f>IF('Grid template'!$B$66=FALSE,NA(),(IF(OR(ISNUMBER(AK361)=FALSE,ISNUMBER(AL361)=FALSE),NA(),AL361+$AW$4*AK361)))</f>
        <v>#N/A</v>
      </c>
      <c r="AO361" s="60" t="e">
        <f>IF('Grid template'!$B$66=FALSE,NA(),IF(OR(ISNUMBER(AM361)=FALSE,ISNUMBER(AN361)=FALSE),NA(),(AN361-AM361)/(2*$AW$4)))</f>
        <v>#N/A</v>
      </c>
      <c r="AP361" s="60" t="e">
        <f>IF('Grid template'!$B$66=FALSE,NA(),IF(OR(ISNUMBER(AM361)=FALSE,ISNUMBER(AO361)=FALSE),NA(),AO361*$AW$4+AM361))</f>
        <v>#N/A</v>
      </c>
      <c r="AQ361" s="160"/>
      <c r="AR361" s="160"/>
      <c r="AS361" s="162"/>
      <c r="AT361" s="61"/>
    </row>
    <row r="362" spans="2:46" ht="13.95" customHeight="1" x14ac:dyDescent="0.3">
      <c r="B362" s="62"/>
      <c r="C362" s="39"/>
      <c r="D362" s="189"/>
      <c r="E362" s="189"/>
      <c r="F362" s="189"/>
      <c r="G362" s="189"/>
      <c r="H362" s="189"/>
      <c r="I362" s="189"/>
      <c r="J362" s="189"/>
      <c r="K362" s="189"/>
      <c r="L362" s="189"/>
      <c r="M362" s="168"/>
      <c r="N362" s="59"/>
      <c r="O362" s="60" t="str">
        <f t="shared" si="104"/>
        <v/>
      </c>
      <c r="P362" s="60" t="str">
        <f t="shared" si="105"/>
        <v/>
      </c>
      <c r="Q362" s="60" t="str">
        <f t="shared" si="106"/>
        <v/>
      </c>
      <c r="R362" s="60" t="str">
        <f t="shared" si="107"/>
        <v/>
      </c>
      <c r="S362" s="60" t="e">
        <f t="shared" si="108"/>
        <v>#N/A</v>
      </c>
      <c r="T362" s="60" t="str">
        <f t="shared" si="109"/>
        <v/>
      </c>
      <c r="U362" s="60" t="str">
        <f t="shared" si="110"/>
        <v/>
      </c>
      <c r="V362" s="60" t="e">
        <f t="shared" si="111"/>
        <v>#N/A</v>
      </c>
      <c r="W362" s="60" t="e">
        <f t="shared" si="112"/>
        <v>#N/A</v>
      </c>
      <c r="X362" s="60" t="e">
        <f t="shared" si="113"/>
        <v>#N/A</v>
      </c>
      <c r="Y362" s="60" t="str">
        <f t="shared" si="114"/>
        <v/>
      </c>
      <c r="Z362" s="60" t="e">
        <f t="shared" si="115"/>
        <v>#N/A</v>
      </c>
      <c r="AA362" s="60" t="e">
        <f t="shared" si="116"/>
        <v>#VALUE!</v>
      </c>
      <c r="AB362" s="60" t="e">
        <f t="shared" si="117"/>
        <v>#N/A</v>
      </c>
      <c r="AC362" s="60" t="str">
        <f t="shared" si="118"/>
        <v/>
      </c>
      <c r="AD362" s="60" t="str">
        <f t="shared" si="119"/>
        <v/>
      </c>
      <c r="AE362" s="60" t="str">
        <f t="shared" si="120"/>
        <v/>
      </c>
      <c r="AF362" s="60" t="str">
        <f t="shared" si="121"/>
        <v/>
      </c>
      <c r="AG362" s="60" t="str">
        <f t="shared" si="122"/>
        <v/>
      </c>
      <c r="AH362" s="60" t="str">
        <f t="shared" si="123"/>
        <v/>
      </c>
      <c r="AI362" s="60" t="e">
        <f>IF('Grid template'!$B$66=FALSE,NA(),IF(OR(ISNUMBER(AC362)=FALSE,ISNUMBER(AD362)=FALSE),NA(),$AW$3*AC362+AD362))</f>
        <v>#N/A</v>
      </c>
      <c r="AJ362" s="60" t="e">
        <f>IF('Grid template'!$B$66=FALSE,NA(),IF(OR(ISNUMBER(AC362)=FALSE,ISNUMBER(AD362)=FALSE),NA(),$AW$2*AC362))</f>
        <v>#N/A</v>
      </c>
      <c r="AK362" s="60" t="e">
        <f>IF('Grid template'!$B$66=FALSE,NA(),IF(OR(ISNUMBER(AF362)=FALSE,ISNUMBER(AG362)=FALSE),NA(),$AW$3*AF362+AG362+1+'Grid template'!$B$17))</f>
        <v>#N/A</v>
      </c>
      <c r="AL362" s="60" t="e">
        <f>IF('Grid template'!$B$66=FALSE,NA(),IF(OR(ISNUMBER(AF362)=FALSE,ISNUMBER(AG362)=FALSE),NA(),$AW$2*AF362))</f>
        <v>#N/A</v>
      </c>
      <c r="AM362" s="60" t="e">
        <f>IF('Grid template'!$B$66=FALSE,NA(),(IF(OR(ISNUMBER(AJ362)=FALSE,ISNUMBER(AI362)=FALSE),NA(),AJ362-$AW$4*AI362)))</f>
        <v>#N/A</v>
      </c>
      <c r="AN362" s="60" t="e">
        <f>IF('Grid template'!$B$66=FALSE,NA(),(IF(OR(ISNUMBER(AK362)=FALSE,ISNUMBER(AL362)=FALSE),NA(),AL362+$AW$4*AK362)))</f>
        <v>#N/A</v>
      </c>
      <c r="AO362" s="60" t="e">
        <f>IF('Grid template'!$B$66=FALSE,NA(),IF(OR(ISNUMBER(AM362)=FALSE,ISNUMBER(AN362)=FALSE),NA(),(AN362-AM362)/(2*$AW$4)))</f>
        <v>#N/A</v>
      </c>
      <c r="AP362" s="60" t="e">
        <f>IF('Grid template'!$B$66=FALSE,NA(),IF(OR(ISNUMBER(AM362)=FALSE,ISNUMBER(AO362)=FALSE),NA(),AO362*$AW$4+AM362))</f>
        <v>#N/A</v>
      </c>
      <c r="AQ362" s="160"/>
      <c r="AR362" s="160"/>
      <c r="AS362" s="162"/>
      <c r="AT362" s="61"/>
    </row>
    <row r="363" spans="2:46" ht="13.95" customHeight="1" x14ac:dyDescent="0.3">
      <c r="B363" s="62"/>
      <c r="C363" s="39"/>
      <c r="D363" s="189"/>
      <c r="E363" s="189"/>
      <c r="F363" s="189"/>
      <c r="G363" s="189"/>
      <c r="H363" s="189"/>
      <c r="I363" s="189"/>
      <c r="J363" s="189"/>
      <c r="K363" s="189"/>
      <c r="L363" s="189"/>
      <c r="M363" s="168"/>
      <c r="N363" s="59"/>
      <c r="O363" s="60" t="str">
        <f t="shared" si="104"/>
        <v/>
      </c>
      <c r="P363" s="60" t="str">
        <f t="shared" si="105"/>
        <v/>
      </c>
      <c r="Q363" s="60" t="str">
        <f t="shared" si="106"/>
        <v/>
      </c>
      <c r="R363" s="60" t="str">
        <f t="shared" si="107"/>
        <v/>
      </c>
      <c r="S363" s="60" t="e">
        <f t="shared" si="108"/>
        <v>#N/A</v>
      </c>
      <c r="T363" s="60" t="str">
        <f t="shared" si="109"/>
        <v/>
      </c>
      <c r="U363" s="60" t="str">
        <f t="shared" si="110"/>
        <v/>
      </c>
      <c r="V363" s="60" t="e">
        <f t="shared" si="111"/>
        <v>#N/A</v>
      </c>
      <c r="W363" s="60" t="e">
        <f t="shared" si="112"/>
        <v>#N/A</v>
      </c>
      <c r="X363" s="60" t="e">
        <f t="shared" si="113"/>
        <v>#N/A</v>
      </c>
      <c r="Y363" s="60" t="str">
        <f t="shared" si="114"/>
        <v/>
      </c>
      <c r="Z363" s="60" t="e">
        <f t="shared" si="115"/>
        <v>#N/A</v>
      </c>
      <c r="AA363" s="60" t="e">
        <f t="shared" si="116"/>
        <v>#VALUE!</v>
      </c>
      <c r="AB363" s="60" t="e">
        <f t="shared" si="117"/>
        <v>#N/A</v>
      </c>
      <c r="AC363" s="60" t="str">
        <f t="shared" si="118"/>
        <v/>
      </c>
      <c r="AD363" s="60" t="str">
        <f t="shared" si="119"/>
        <v/>
      </c>
      <c r="AE363" s="60" t="str">
        <f t="shared" si="120"/>
        <v/>
      </c>
      <c r="AF363" s="60" t="str">
        <f t="shared" si="121"/>
        <v/>
      </c>
      <c r="AG363" s="60" t="str">
        <f t="shared" si="122"/>
        <v/>
      </c>
      <c r="AH363" s="60" t="str">
        <f t="shared" si="123"/>
        <v/>
      </c>
      <c r="AI363" s="60" t="e">
        <f>IF('Grid template'!$B$66=FALSE,NA(),IF(OR(ISNUMBER(AC363)=FALSE,ISNUMBER(AD363)=FALSE),NA(),$AW$3*AC363+AD363))</f>
        <v>#N/A</v>
      </c>
      <c r="AJ363" s="60" t="e">
        <f>IF('Grid template'!$B$66=FALSE,NA(),IF(OR(ISNUMBER(AC363)=FALSE,ISNUMBER(AD363)=FALSE),NA(),$AW$2*AC363))</f>
        <v>#N/A</v>
      </c>
      <c r="AK363" s="60" t="e">
        <f>IF('Grid template'!$B$66=FALSE,NA(),IF(OR(ISNUMBER(AF363)=FALSE,ISNUMBER(AG363)=FALSE),NA(),$AW$3*AF363+AG363+1+'Grid template'!$B$17))</f>
        <v>#N/A</v>
      </c>
      <c r="AL363" s="60" t="e">
        <f>IF('Grid template'!$B$66=FALSE,NA(),IF(OR(ISNUMBER(AF363)=FALSE,ISNUMBER(AG363)=FALSE),NA(),$AW$2*AF363))</f>
        <v>#N/A</v>
      </c>
      <c r="AM363" s="60" t="e">
        <f>IF('Grid template'!$B$66=FALSE,NA(),(IF(OR(ISNUMBER(AJ363)=FALSE,ISNUMBER(AI363)=FALSE),NA(),AJ363-$AW$4*AI363)))</f>
        <v>#N/A</v>
      </c>
      <c r="AN363" s="60" t="e">
        <f>IF('Grid template'!$B$66=FALSE,NA(),(IF(OR(ISNUMBER(AK363)=FALSE,ISNUMBER(AL363)=FALSE),NA(),AL363+$AW$4*AK363)))</f>
        <v>#N/A</v>
      </c>
      <c r="AO363" s="60" t="e">
        <f>IF('Grid template'!$B$66=FALSE,NA(),IF(OR(ISNUMBER(AM363)=FALSE,ISNUMBER(AN363)=FALSE),NA(),(AN363-AM363)/(2*$AW$4)))</f>
        <v>#N/A</v>
      </c>
      <c r="AP363" s="60" t="e">
        <f>IF('Grid template'!$B$66=FALSE,NA(),IF(OR(ISNUMBER(AM363)=FALSE,ISNUMBER(AO363)=FALSE),NA(),AO363*$AW$4+AM363))</f>
        <v>#N/A</v>
      </c>
      <c r="AQ363" s="160"/>
      <c r="AR363" s="160"/>
      <c r="AS363" s="162"/>
      <c r="AT363" s="61"/>
    </row>
    <row r="364" spans="2:46" ht="13.95" customHeight="1" x14ac:dyDescent="0.3">
      <c r="B364" s="62"/>
      <c r="C364" s="39"/>
      <c r="D364" s="189"/>
      <c r="E364" s="189"/>
      <c r="F364" s="189"/>
      <c r="G364" s="189"/>
      <c r="H364" s="189"/>
      <c r="I364" s="189"/>
      <c r="J364" s="189"/>
      <c r="K364" s="189"/>
      <c r="L364" s="189"/>
      <c r="M364" s="168"/>
      <c r="N364" s="59"/>
      <c r="O364" s="60" t="str">
        <f t="shared" si="104"/>
        <v/>
      </c>
      <c r="P364" s="60" t="str">
        <f t="shared" si="105"/>
        <v/>
      </c>
      <c r="Q364" s="60" t="str">
        <f t="shared" si="106"/>
        <v/>
      </c>
      <c r="R364" s="60" t="str">
        <f t="shared" si="107"/>
        <v/>
      </c>
      <c r="S364" s="60" t="e">
        <f t="shared" si="108"/>
        <v>#N/A</v>
      </c>
      <c r="T364" s="60" t="str">
        <f t="shared" si="109"/>
        <v/>
      </c>
      <c r="U364" s="60" t="str">
        <f t="shared" si="110"/>
        <v/>
      </c>
      <c r="V364" s="60" t="e">
        <f t="shared" si="111"/>
        <v>#N/A</v>
      </c>
      <c r="W364" s="60" t="e">
        <f t="shared" si="112"/>
        <v>#N/A</v>
      </c>
      <c r="X364" s="60" t="e">
        <f t="shared" si="113"/>
        <v>#N/A</v>
      </c>
      <c r="Y364" s="60" t="str">
        <f t="shared" si="114"/>
        <v/>
      </c>
      <c r="Z364" s="60" t="e">
        <f t="shared" si="115"/>
        <v>#N/A</v>
      </c>
      <c r="AA364" s="60" t="e">
        <f t="shared" si="116"/>
        <v>#VALUE!</v>
      </c>
      <c r="AB364" s="60" t="e">
        <f t="shared" si="117"/>
        <v>#N/A</v>
      </c>
      <c r="AC364" s="60" t="str">
        <f t="shared" si="118"/>
        <v/>
      </c>
      <c r="AD364" s="60" t="str">
        <f t="shared" si="119"/>
        <v/>
      </c>
      <c r="AE364" s="60" t="str">
        <f t="shared" si="120"/>
        <v/>
      </c>
      <c r="AF364" s="60" t="str">
        <f t="shared" si="121"/>
        <v/>
      </c>
      <c r="AG364" s="60" t="str">
        <f t="shared" si="122"/>
        <v/>
      </c>
      <c r="AH364" s="60" t="str">
        <f t="shared" si="123"/>
        <v/>
      </c>
      <c r="AI364" s="60" t="e">
        <f>IF('Grid template'!$B$66=FALSE,NA(),IF(OR(ISNUMBER(AC364)=FALSE,ISNUMBER(AD364)=FALSE),NA(),$AW$3*AC364+AD364))</f>
        <v>#N/A</v>
      </c>
      <c r="AJ364" s="60" t="e">
        <f>IF('Grid template'!$B$66=FALSE,NA(),IF(OR(ISNUMBER(AC364)=FALSE,ISNUMBER(AD364)=FALSE),NA(),$AW$2*AC364))</f>
        <v>#N/A</v>
      </c>
      <c r="AK364" s="60" t="e">
        <f>IF('Grid template'!$B$66=FALSE,NA(),IF(OR(ISNUMBER(AF364)=FALSE,ISNUMBER(AG364)=FALSE),NA(),$AW$3*AF364+AG364+1+'Grid template'!$B$17))</f>
        <v>#N/A</v>
      </c>
      <c r="AL364" s="60" t="e">
        <f>IF('Grid template'!$B$66=FALSE,NA(),IF(OR(ISNUMBER(AF364)=FALSE,ISNUMBER(AG364)=FALSE),NA(),$AW$2*AF364))</f>
        <v>#N/A</v>
      </c>
      <c r="AM364" s="60" t="e">
        <f>IF('Grid template'!$B$66=FALSE,NA(),(IF(OR(ISNUMBER(AJ364)=FALSE,ISNUMBER(AI364)=FALSE),NA(),AJ364-$AW$4*AI364)))</f>
        <v>#N/A</v>
      </c>
      <c r="AN364" s="60" t="e">
        <f>IF('Grid template'!$B$66=FALSE,NA(),(IF(OR(ISNUMBER(AK364)=FALSE,ISNUMBER(AL364)=FALSE),NA(),AL364+$AW$4*AK364)))</f>
        <v>#N/A</v>
      </c>
      <c r="AO364" s="60" t="e">
        <f>IF('Grid template'!$B$66=FALSE,NA(),IF(OR(ISNUMBER(AM364)=FALSE,ISNUMBER(AN364)=FALSE),NA(),(AN364-AM364)/(2*$AW$4)))</f>
        <v>#N/A</v>
      </c>
      <c r="AP364" s="60" t="e">
        <f>IF('Grid template'!$B$66=FALSE,NA(),IF(OR(ISNUMBER(AM364)=FALSE,ISNUMBER(AO364)=FALSE),NA(),AO364*$AW$4+AM364))</f>
        <v>#N/A</v>
      </c>
      <c r="AQ364" s="160"/>
      <c r="AR364" s="160"/>
      <c r="AS364" s="162"/>
      <c r="AT364" s="61"/>
    </row>
    <row r="365" spans="2:46" ht="13.95" customHeight="1" x14ac:dyDescent="0.3">
      <c r="B365" s="62"/>
      <c r="C365" s="39"/>
      <c r="D365" s="189"/>
      <c r="E365" s="189"/>
      <c r="F365" s="189"/>
      <c r="G365" s="189"/>
      <c r="H365" s="189"/>
      <c r="I365" s="189"/>
      <c r="J365" s="189"/>
      <c r="K365" s="189"/>
      <c r="L365" s="189"/>
      <c r="M365" s="168"/>
      <c r="N365" s="59"/>
      <c r="O365" s="60" t="str">
        <f t="shared" si="104"/>
        <v/>
      </c>
      <c r="P365" s="60" t="str">
        <f t="shared" si="105"/>
        <v/>
      </c>
      <c r="Q365" s="60" t="str">
        <f t="shared" si="106"/>
        <v/>
      </c>
      <c r="R365" s="60" t="str">
        <f t="shared" si="107"/>
        <v/>
      </c>
      <c r="S365" s="60" t="e">
        <f t="shared" si="108"/>
        <v>#N/A</v>
      </c>
      <c r="T365" s="60" t="str">
        <f t="shared" si="109"/>
        <v/>
      </c>
      <c r="U365" s="60" t="str">
        <f t="shared" si="110"/>
        <v/>
      </c>
      <c r="V365" s="60" t="e">
        <f t="shared" si="111"/>
        <v>#N/A</v>
      </c>
      <c r="W365" s="60" t="e">
        <f t="shared" si="112"/>
        <v>#N/A</v>
      </c>
      <c r="X365" s="60" t="e">
        <f t="shared" si="113"/>
        <v>#N/A</v>
      </c>
      <c r="Y365" s="60" t="str">
        <f t="shared" si="114"/>
        <v/>
      </c>
      <c r="Z365" s="60" t="e">
        <f t="shared" si="115"/>
        <v>#N/A</v>
      </c>
      <c r="AA365" s="60" t="e">
        <f t="shared" si="116"/>
        <v>#VALUE!</v>
      </c>
      <c r="AB365" s="60" t="e">
        <f t="shared" si="117"/>
        <v>#N/A</v>
      </c>
      <c r="AC365" s="60" t="str">
        <f t="shared" si="118"/>
        <v/>
      </c>
      <c r="AD365" s="60" t="str">
        <f t="shared" si="119"/>
        <v/>
      </c>
      <c r="AE365" s="60" t="str">
        <f t="shared" si="120"/>
        <v/>
      </c>
      <c r="AF365" s="60" t="str">
        <f t="shared" si="121"/>
        <v/>
      </c>
      <c r="AG365" s="60" t="str">
        <f t="shared" si="122"/>
        <v/>
      </c>
      <c r="AH365" s="60" t="str">
        <f t="shared" si="123"/>
        <v/>
      </c>
      <c r="AI365" s="60" t="e">
        <f>IF('Grid template'!$B$66=FALSE,NA(),IF(OR(ISNUMBER(AC365)=FALSE,ISNUMBER(AD365)=FALSE),NA(),$AW$3*AC365+AD365))</f>
        <v>#N/A</v>
      </c>
      <c r="AJ365" s="60" t="e">
        <f>IF('Grid template'!$B$66=FALSE,NA(),IF(OR(ISNUMBER(AC365)=FALSE,ISNUMBER(AD365)=FALSE),NA(),$AW$2*AC365))</f>
        <v>#N/A</v>
      </c>
      <c r="AK365" s="60" t="e">
        <f>IF('Grid template'!$B$66=FALSE,NA(),IF(OR(ISNUMBER(AF365)=FALSE,ISNUMBER(AG365)=FALSE),NA(),$AW$3*AF365+AG365+1+'Grid template'!$B$17))</f>
        <v>#N/A</v>
      </c>
      <c r="AL365" s="60" t="e">
        <f>IF('Grid template'!$B$66=FALSE,NA(),IF(OR(ISNUMBER(AF365)=FALSE,ISNUMBER(AG365)=FALSE),NA(),$AW$2*AF365))</f>
        <v>#N/A</v>
      </c>
      <c r="AM365" s="60" t="e">
        <f>IF('Grid template'!$B$66=FALSE,NA(),(IF(OR(ISNUMBER(AJ365)=FALSE,ISNUMBER(AI365)=FALSE),NA(),AJ365-$AW$4*AI365)))</f>
        <v>#N/A</v>
      </c>
      <c r="AN365" s="60" t="e">
        <f>IF('Grid template'!$B$66=FALSE,NA(),(IF(OR(ISNUMBER(AK365)=FALSE,ISNUMBER(AL365)=FALSE),NA(),AL365+$AW$4*AK365)))</f>
        <v>#N/A</v>
      </c>
      <c r="AO365" s="60" t="e">
        <f>IF('Grid template'!$B$66=FALSE,NA(),IF(OR(ISNUMBER(AM365)=FALSE,ISNUMBER(AN365)=FALSE),NA(),(AN365-AM365)/(2*$AW$4)))</f>
        <v>#N/A</v>
      </c>
      <c r="AP365" s="60" t="e">
        <f>IF('Grid template'!$B$66=FALSE,NA(),IF(OR(ISNUMBER(AM365)=FALSE,ISNUMBER(AO365)=FALSE),NA(),AO365*$AW$4+AM365))</f>
        <v>#N/A</v>
      </c>
      <c r="AQ365" s="160"/>
      <c r="AR365" s="160"/>
      <c r="AS365" s="162"/>
      <c r="AT365" s="61"/>
    </row>
    <row r="366" spans="2:46" ht="13.95" customHeight="1" x14ac:dyDescent="0.3">
      <c r="B366" s="62"/>
      <c r="C366" s="39"/>
      <c r="D366" s="189"/>
      <c r="E366" s="189"/>
      <c r="F366" s="189"/>
      <c r="G366" s="189"/>
      <c r="H366" s="189"/>
      <c r="I366" s="189"/>
      <c r="J366" s="189"/>
      <c r="K366" s="189"/>
      <c r="L366" s="189"/>
      <c r="M366" s="168"/>
      <c r="N366" s="59"/>
      <c r="O366" s="60" t="str">
        <f t="shared" si="104"/>
        <v/>
      </c>
      <c r="P366" s="60" t="str">
        <f t="shared" si="105"/>
        <v/>
      </c>
      <c r="Q366" s="60" t="str">
        <f t="shared" si="106"/>
        <v/>
      </c>
      <c r="R366" s="60" t="str">
        <f t="shared" si="107"/>
        <v/>
      </c>
      <c r="S366" s="60" t="e">
        <f t="shared" si="108"/>
        <v>#N/A</v>
      </c>
      <c r="T366" s="60" t="str">
        <f t="shared" si="109"/>
        <v/>
      </c>
      <c r="U366" s="60" t="str">
        <f t="shared" si="110"/>
        <v/>
      </c>
      <c r="V366" s="60" t="e">
        <f t="shared" si="111"/>
        <v>#N/A</v>
      </c>
      <c r="W366" s="60" t="e">
        <f t="shared" si="112"/>
        <v>#N/A</v>
      </c>
      <c r="X366" s="60" t="e">
        <f t="shared" si="113"/>
        <v>#N/A</v>
      </c>
      <c r="Y366" s="60" t="str">
        <f t="shared" si="114"/>
        <v/>
      </c>
      <c r="Z366" s="60" t="e">
        <f t="shared" si="115"/>
        <v>#N/A</v>
      </c>
      <c r="AA366" s="60" t="e">
        <f t="shared" si="116"/>
        <v>#VALUE!</v>
      </c>
      <c r="AB366" s="60" t="e">
        <f t="shared" si="117"/>
        <v>#N/A</v>
      </c>
      <c r="AC366" s="60" t="str">
        <f t="shared" si="118"/>
        <v/>
      </c>
      <c r="AD366" s="60" t="str">
        <f t="shared" si="119"/>
        <v/>
      </c>
      <c r="AE366" s="60" t="str">
        <f t="shared" si="120"/>
        <v/>
      </c>
      <c r="AF366" s="60" t="str">
        <f t="shared" si="121"/>
        <v/>
      </c>
      <c r="AG366" s="60" t="str">
        <f t="shared" si="122"/>
        <v/>
      </c>
      <c r="AH366" s="60" t="str">
        <f t="shared" si="123"/>
        <v/>
      </c>
      <c r="AI366" s="60" t="e">
        <f>IF('Grid template'!$B$66=FALSE,NA(),IF(OR(ISNUMBER(AC366)=FALSE,ISNUMBER(AD366)=FALSE),NA(),$AW$3*AC366+AD366))</f>
        <v>#N/A</v>
      </c>
      <c r="AJ366" s="60" t="e">
        <f>IF('Grid template'!$B$66=FALSE,NA(),IF(OR(ISNUMBER(AC366)=FALSE,ISNUMBER(AD366)=FALSE),NA(),$AW$2*AC366))</f>
        <v>#N/A</v>
      </c>
      <c r="AK366" s="60" t="e">
        <f>IF('Grid template'!$B$66=FALSE,NA(),IF(OR(ISNUMBER(AF366)=FALSE,ISNUMBER(AG366)=FALSE),NA(),$AW$3*AF366+AG366+1+'Grid template'!$B$17))</f>
        <v>#N/A</v>
      </c>
      <c r="AL366" s="60" t="e">
        <f>IF('Grid template'!$B$66=FALSE,NA(),IF(OR(ISNUMBER(AF366)=FALSE,ISNUMBER(AG366)=FALSE),NA(),$AW$2*AF366))</f>
        <v>#N/A</v>
      </c>
      <c r="AM366" s="60" t="e">
        <f>IF('Grid template'!$B$66=FALSE,NA(),(IF(OR(ISNUMBER(AJ366)=FALSE,ISNUMBER(AI366)=FALSE),NA(),AJ366-$AW$4*AI366)))</f>
        <v>#N/A</v>
      </c>
      <c r="AN366" s="60" t="e">
        <f>IF('Grid template'!$B$66=FALSE,NA(),(IF(OR(ISNUMBER(AK366)=FALSE,ISNUMBER(AL366)=FALSE),NA(),AL366+$AW$4*AK366)))</f>
        <v>#N/A</v>
      </c>
      <c r="AO366" s="60" t="e">
        <f>IF('Grid template'!$B$66=FALSE,NA(),IF(OR(ISNUMBER(AM366)=FALSE,ISNUMBER(AN366)=FALSE),NA(),(AN366-AM366)/(2*$AW$4)))</f>
        <v>#N/A</v>
      </c>
      <c r="AP366" s="60" t="e">
        <f>IF('Grid template'!$B$66=FALSE,NA(),IF(OR(ISNUMBER(AM366)=FALSE,ISNUMBER(AO366)=FALSE),NA(),AO366*$AW$4+AM366))</f>
        <v>#N/A</v>
      </c>
      <c r="AQ366" s="160"/>
      <c r="AR366" s="160"/>
      <c r="AS366" s="162"/>
      <c r="AT366" s="61"/>
    </row>
    <row r="367" spans="2:46" ht="13.95" customHeight="1" x14ac:dyDescent="0.3">
      <c r="B367" s="62"/>
      <c r="C367" s="39"/>
      <c r="D367" s="189"/>
      <c r="E367" s="189"/>
      <c r="F367" s="189"/>
      <c r="G367" s="189"/>
      <c r="H367" s="189"/>
      <c r="I367" s="189"/>
      <c r="J367" s="189"/>
      <c r="K367" s="189"/>
      <c r="L367" s="189"/>
      <c r="M367" s="168"/>
      <c r="N367" s="59"/>
      <c r="O367" s="60" t="str">
        <f t="shared" si="104"/>
        <v/>
      </c>
      <c r="P367" s="60" t="str">
        <f t="shared" si="105"/>
        <v/>
      </c>
      <c r="Q367" s="60" t="str">
        <f t="shared" si="106"/>
        <v/>
      </c>
      <c r="R367" s="60" t="str">
        <f t="shared" si="107"/>
        <v/>
      </c>
      <c r="S367" s="60" t="e">
        <f t="shared" si="108"/>
        <v>#N/A</v>
      </c>
      <c r="T367" s="60" t="str">
        <f t="shared" si="109"/>
        <v/>
      </c>
      <c r="U367" s="60" t="str">
        <f t="shared" si="110"/>
        <v/>
      </c>
      <c r="V367" s="60" t="e">
        <f t="shared" si="111"/>
        <v>#N/A</v>
      </c>
      <c r="W367" s="60" t="e">
        <f t="shared" si="112"/>
        <v>#N/A</v>
      </c>
      <c r="X367" s="60" t="e">
        <f t="shared" si="113"/>
        <v>#N/A</v>
      </c>
      <c r="Y367" s="60" t="str">
        <f t="shared" si="114"/>
        <v/>
      </c>
      <c r="Z367" s="60" t="e">
        <f t="shared" si="115"/>
        <v>#N/A</v>
      </c>
      <c r="AA367" s="60" t="e">
        <f t="shared" si="116"/>
        <v>#VALUE!</v>
      </c>
      <c r="AB367" s="60" t="e">
        <f t="shared" si="117"/>
        <v>#N/A</v>
      </c>
      <c r="AC367" s="60" t="str">
        <f t="shared" si="118"/>
        <v/>
      </c>
      <c r="AD367" s="60" t="str">
        <f t="shared" si="119"/>
        <v/>
      </c>
      <c r="AE367" s="60" t="str">
        <f t="shared" si="120"/>
        <v/>
      </c>
      <c r="AF367" s="60" t="str">
        <f t="shared" si="121"/>
        <v/>
      </c>
      <c r="AG367" s="60" t="str">
        <f t="shared" si="122"/>
        <v/>
      </c>
      <c r="AH367" s="60" t="str">
        <f t="shared" si="123"/>
        <v/>
      </c>
      <c r="AI367" s="60" t="e">
        <f>IF('Grid template'!$B$66=FALSE,NA(),IF(OR(ISNUMBER(AC367)=FALSE,ISNUMBER(AD367)=FALSE),NA(),$AW$3*AC367+AD367))</f>
        <v>#N/A</v>
      </c>
      <c r="AJ367" s="60" t="e">
        <f>IF('Grid template'!$B$66=FALSE,NA(),IF(OR(ISNUMBER(AC367)=FALSE,ISNUMBER(AD367)=FALSE),NA(),$AW$2*AC367))</f>
        <v>#N/A</v>
      </c>
      <c r="AK367" s="60" t="e">
        <f>IF('Grid template'!$B$66=FALSE,NA(),IF(OR(ISNUMBER(AF367)=FALSE,ISNUMBER(AG367)=FALSE),NA(),$AW$3*AF367+AG367+1+'Grid template'!$B$17))</f>
        <v>#N/A</v>
      </c>
      <c r="AL367" s="60" t="e">
        <f>IF('Grid template'!$B$66=FALSE,NA(),IF(OR(ISNUMBER(AF367)=FALSE,ISNUMBER(AG367)=FALSE),NA(),$AW$2*AF367))</f>
        <v>#N/A</v>
      </c>
      <c r="AM367" s="60" t="e">
        <f>IF('Grid template'!$B$66=FALSE,NA(),(IF(OR(ISNUMBER(AJ367)=FALSE,ISNUMBER(AI367)=FALSE),NA(),AJ367-$AW$4*AI367)))</f>
        <v>#N/A</v>
      </c>
      <c r="AN367" s="60" t="e">
        <f>IF('Grid template'!$B$66=FALSE,NA(),(IF(OR(ISNUMBER(AK367)=FALSE,ISNUMBER(AL367)=FALSE),NA(),AL367+$AW$4*AK367)))</f>
        <v>#N/A</v>
      </c>
      <c r="AO367" s="60" t="e">
        <f>IF('Grid template'!$B$66=FALSE,NA(),IF(OR(ISNUMBER(AM367)=FALSE,ISNUMBER(AN367)=FALSE),NA(),(AN367-AM367)/(2*$AW$4)))</f>
        <v>#N/A</v>
      </c>
      <c r="AP367" s="60" t="e">
        <f>IF('Grid template'!$B$66=FALSE,NA(),IF(OR(ISNUMBER(AM367)=FALSE,ISNUMBER(AO367)=FALSE),NA(),AO367*$AW$4+AM367))</f>
        <v>#N/A</v>
      </c>
      <c r="AQ367" s="160"/>
      <c r="AR367" s="160"/>
      <c r="AS367" s="162"/>
      <c r="AT367" s="61"/>
    </row>
    <row r="368" spans="2:46" ht="13.95" customHeight="1" x14ac:dyDescent="0.3">
      <c r="B368" s="62"/>
      <c r="C368" s="224"/>
      <c r="D368" s="225"/>
      <c r="E368" s="225"/>
      <c r="F368" s="225"/>
      <c r="G368" s="225"/>
      <c r="H368" s="226"/>
      <c r="I368" s="226"/>
      <c r="J368" s="225"/>
      <c r="K368" s="225"/>
      <c r="L368" s="225"/>
      <c r="M368" s="168"/>
      <c r="N368" s="59"/>
      <c r="O368" s="60" t="str">
        <f t="shared" si="104"/>
        <v/>
      </c>
      <c r="P368" s="60" t="str">
        <f t="shared" si="105"/>
        <v/>
      </c>
      <c r="Q368" s="60" t="str">
        <f t="shared" si="106"/>
        <v/>
      </c>
      <c r="R368" s="60" t="str">
        <f t="shared" si="107"/>
        <v/>
      </c>
      <c r="S368" s="60" t="e">
        <f t="shared" si="108"/>
        <v>#N/A</v>
      </c>
      <c r="T368" s="60" t="str">
        <f t="shared" si="109"/>
        <v/>
      </c>
      <c r="U368" s="60" t="str">
        <f t="shared" si="110"/>
        <v/>
      </c>
      <c r="V368" s="60" t="e">
        <f t="shared" si="111"/>
        <v>#N/A</v>
      </c>
      <c r="W368" s="60" t="e">
        <f t="shared" si="112"/>
        <v>#N/A</v>
      </c>
      <c r="X368" s="60" t="e">
        <f t="shared" si="113"/>
        <v>#N/A</v>
      </c>
      <c r="Y368" s="60" t="str">
        <f t="shared" si="114"/>
        <v/>
      </c>
      <c r="Z368" s="60" t="e">
        <f t="shared" si="115"/>
        <v>#N/A</v>
      </c>
      <c r="AA368" s="60" t="e">
        <f t="shared" si="116"/>
        <v>#VALUE!</v>
      </c>
      <c r="AB368" s="60" t="e">
        <f t="shared" si="117"/>
        <v>#N/A</v>
      </c>
      <c r="AC368" s="60" t="str">
        <f t="shared" si="118"/>
        <v/>
      </c>
      <c r="AD368" s="60" t="str">
        <f t="shared" si="119"/>
        <v/>
      </c>
      <c r="AE368" s="60" t="str">
        <f t="shared" si="120"/>
        <v/>
      </c>
      <c r="AF368" s="60" t="str">
        <f t="shared" si="121"/>
        <v/>
      </c>
      <c r="AG368" s="60" t="str">
        <f t="shared" si="122"/>
        <v/>
      </c>
      <c r="AH368" s="60" t="str">
        <f t="shared" si="123"/>
        <v/>
      </c>
      <c r="AI368" s="60" t="e">
        <f>IF('Grid template'!$B$66=FALSE,NA(),IF(OR(ISNUMBER(AC368)=FALSE,ISNUMBER(AD368)=FALSE),NA(),$AW$3*AC368+AD368))</f>
        <v>#N/A</v>
      </c>
      <c r="AJ368" s="60" t="e">
        <f>IF('Grid template'!$B$66=FALSE,NA(),IF(OR(ISNUMBER(AC368)=FALSE,ISNUMBER(AD368)=FALSE),NA(),$AW$2*AC368))</f>
        <v>#N/A</v>
      </c>
      <c r="AK368" s="60" t="e">
        <f>IF('Grid template'!$B$66=FALSE,NA(),IF(OR(ISNUMBER(AF368)=FALSE,ISNUMBER(AG368)=FALSE),NA(),$AW$3*AF368+AG368+1+'Grid template'!$B$17))</f>
        <v>#N/A</v>
      </c>
      <c r="AL368" s="60" t="e">
        <f>IF('Grid template'!$B$66=FALSE,NA(),IF(OR(ISNUMBER(AF368)=FALSE,ISNUMBER(AG368)=FALSE),NA(),$AW$2*AF368))</f>
        <v>#N/A</v>
      </c>
      <c r="AM368" s="60" t="e">
        <f>IF('Grid template'!$B$66=FALSE,NA(),(IF(OR(ISNUMBER(AJ368)=FALSE,ISNUMBER(AI368)=FALSE),NA(),AJ368-$AW$4*AI368)))</f>
        <v>#N/A</v>
      </c>
      <c r="AN368" s="60" t="e">
        <f>IF('Grid template'!$B$66=FALSE,NA(),(IF(OR(ISNUMBER(AK368)=FALSE,ISNUMBER(AL368)=FALSE),NA(),AL368+$AW$4*AK368)))</f>
        <v>#N/A</v>
      </c>
      <c r="AO368" s="60" t="e">
        <f>IF('Grid template'!$B$66=FALSE,NA(),IF(OR(ISNUMBER(AM368)=FALSE,ISNUMBER(AN368)=FALSE),NA(),(AN368-AM368)/(2*$AW$4)))</f>
        <v>#N/A</v>
      </c>
      <c r="AP368" s="60" t="e">
        <f>IF('Grid template'!$B$66=FALSE,NA(),IF(OR(ISNUMBER(AM368)=FALSE,ISNUMBER(AO368)=FALSE),NA(),AO368*$AW$4+AM368))</f>
        <v>#N/A</v>
      </c>
      <c r="AQ368" s="160"/>
      <c r="AR368" s="160"/>
      <c r="AS368" s="162"/>
      <c r="AT368" s="61"/>
    </row>
    <row r="369" spans="2:46" ht="13.95" customHeight="1" x14ac:dyDescent="0.3">
      <c r="B369" s="62"/>
      <c r="C369" s="224"/>
      <c r="D369" s="225"/>
      <c r="E369" s="225"/>
      <c r="F369" s="225"/>
      <c r="G369" s="225"/>
      <c r="H369" s="226"/>
      <c r="I369" s="226"/>
      <c r="J369" s="225"/>
      <c r="K369" s="225"/>
      <c r="L369" s="225"/>
      <c r="M369" s="168"/>
      <c r="N369" s="59"/>
      <c r="O369" s="60" t="str">
        <f t="shared" si="104"/>
        <v/>
      </c>
      <c r="P369" s="60" t="str">
        <f t="shared" si="105"/>
        <v/>
      </c>
      <c r="Q369" s="60" t="str">
        <f t="shared" si="106"/>
        <v/>
      </c>
      <c r="R369" s="60" t="str">
        <f t="shared" si="107"/>
        <v/>
      </c>
      <c r="S369" s="60" t="e">
        <f t="shared" si="108"/>
        <v>#N/A</v>
      </c>
      <c r="T369" s="60" t="str">
        <f t="shared" si="109"/>
        <v/>
      </c>
      <c r="U369" s="60" t="str">
        <f t="shared" si="110"/>
        <v/>
      </c>
      <c r="V369" s="60" t="e">
        <f t="shared" si="111"/>
        <v>#N/A</v>
      </c>
      <c r="W369" s="60" t="e">
        <f t="shared" si="112"/>
        <v>#N/A</v>
      </c>
      <c r="X369" s="60" t="e">
        <f t="shared" si="113"/>
        <v>#N/A</v>
      </c>
      <c r="Y369" s="60" t="str">
        <f t="shared" si="114"/>
        <v/>
      </c>
      <c r="Z369" s="60" t="e">
        <f t="shared" si="115"/>
        <v>#N/A</v>
      </c>
      <c r="AA369" s="60" t="e">
        <f t="shared" si="116"/>
        <v>#VALUE!</v>
      </c>
      <c r="AB369" s="60" t="e">
        <f t="shared" si="117"/>
        <v>#N/A</v>
      </c>
      <c r="AC369" s="60" t="str">
        <f t="shared" si="118"/>
        <v/>
      </c>
      <c r="AD369" s="60" t="str">
        <f t="shared" si="119"/>
        <v/>
      </c>
      <c r="AE369" s="60" t="str">
        <f t="shared" si="120"/>
        <v/>
      </c>
      <c r="AF369" s="60" t="str">
        <f t="shared" si="121"/>
        <v/>
      </c>
      <c r="AG369" s="60" t="str">
        <f t="shared" si="122"/>
        <v/>
      </c>
      <c r="AH369" s="60" t="str">
        <f t="shared" si="123"/>
        <v/>
      </c>
      <c r="AI369" s="60" t="e">
        <f>IF('Grid template'!$B$66=FALSE,NA(),IF(OR(ISNUMBER(AC369)=FALSE,ISNUMBER(AD369)=FALSE),NA(),$AW$3*AC369+AD369))</f>
        <v>#N/A</v>
      </c>
      <c r="AJ369" s="60" t="e">
        <f>IF('Grid template'!$B$66=FALSE,NA(),IF(OR(ISNUMBER(AC369)=FALSE,ISNUMBER(AD369)=FALSE),NA(),$AW$2*AC369))</f>
        <v>#N/A</v>
      </c>
      <c r="AK369" s="60" t="e">
        <f>IF('Grid template'!$B$66=FALSE,NA(),IF(OR(ISNUMBER(AF369)=FALSE,ISNUMBER(AG369)=FALSE),NA(),$AW$3*AF369+AG369+1+'Grid template'!$B$17))</f>
        <v>#N/A</v>
      </c>
      <c r="AL369" s="60" t="e">
        <f>IF('Grid template'!$B$66=FALSE,NA(),IF(OR(ISNUMBER(AF369)=FALSE,ISNUMBER(AG369)=FALSE),NA(),$AW$2*AF369))</f>
        <v>#N/A</v>
      </c>
      <c r="AM369" s="60" t="e">
        <f>IF('Grid template'!$B$66=FALSE,NA(),(IF(OR(ISNUMBER(AJ369)=FALSE,ISNUMBER(AI369)=FALSE),NA(),AJ369-$AW$4*AI369)))</f>
        <v>#N/A</v>
      </c>
      <c r="AN369" s="60" t="e">
        <f>IF('Grid template'!$B$66=FALSE,NA(),(IF(OR(ISNUMBER(AK369)=FALSE,ISNUMBER(AL369)=FALSE),NA(),AL369+$AW$4*AK369)))</f>
        <v>#N/A</v>
      </c>
      <c r="AO369" s="60" t="e">
        <f>IF('Grid template'!$B$66=FALSE,NA(),IF(OR(ISNUMBER(AM369)=FALSE,ISNUMBER(AN369)=FALSE),NA(),(AN369-AM369)/(2*$AW$4)))</f>
        <v>#N/A</v>
      </c>
      <c r="AP369" s="60" t="e">
        <f>IF('Grid template'!$B$66=FALSE,NA(),IF(OR(ISNUMBER(AM369)=FALSE,ISNUMBER(AO369)=FALSE),NA(),AO369*$AW$4+AM369))</f>
        <v>#N/A</v>
      </c>
      <c r="AQ369" s="160"/>
      <c r="AR369" s="160"/>
      <c r="AS369" s="162"/>
      <c r="AT369" s="61"/>
    </row>
    <row r="370" spans="2:46" ht="13.95" customHeight="1" x14ac:dyDescent="0.3">
      <c r="B370" s="62"/>
      <c r="C370" s="224"/>
      <c r="D370" s="225"/>
      <c r="E370" s="225"/>
      <c r="F370" s="225"/>
      <c r="G370" s="225"/>
      <c r="H370" s="226"/>
      <c r="I370" s="226"/>
      <c r="J370" s="225"/>
      <c r="K370" s="225"/>
      <c r="L370" s="225"/>
      <c r="M370" s="168"/>
      <c r="N370" s="59"/>
      <c r="O370" s="60" t="str">
        <f t="shared" si="104"/>
        <v/>
      </c>
      <c r="P370" s="60" t="str">
        <f t="shared" si="105"/>
        <v/>
      </c>
      <c r="Q370" s="60" t="str">
        <f t="shared" si="106"/>
        <v/>
      </c>
      <c r="R370" s="60" t="str">
        <f t="shared" si="107"/>
        <v/>
      </c>
      <c r="S370" s="60" t="e">
        <f t="shared" si="108"/>
        <v>#N/A</v>
      </c>
      <c r="T370" s="60" t="str">
        <f t="shared" si="109"/>
        <v/>
      </c>
      <c r="U370" s="60" t="str">
        <f t="shared" si="110"/>
        <v/>
      </c>
      <c r="V370" s="60" t="e">
        <f t="shared" si="111"/>
        <v>#N/A</v>
      </c>
      <c r="W370" s="60" t="e">
        <f t="shared" si="112"/>
        <v>#N/A</v>
      </c>
      <c r="X370" s="60" t="e">
        <f t="shared" si="113"/>
        <v>#N/A</v>
      </c>
      <c r="Y370" s="60" t="str">
        <f t="shared" si="114"/>
        <v/>
      </c>
      <c r="Z370" s="60" t="e">
        <f t="shared" si="115"/>
        <v>#N/A</v>
      </c>
      <c r="AA370" s="60" t="e">
        <f t="shared" si="116"/>
        <v>#VALUE!</v>
      </c>
      <c r="AB370" s="60" t="e">
        <f t="shared" si="117"/>
        <v>#N/A</v>
      </c>
      <c r="AC370" s="60" t="str">
        <f t="shared" si="118"/>
        <v/>
      </c>
      <c r="AD370" s="60" t="str">
        <f t="shared" si="119"/>
        <v/>
      </c>
      <c r="AE370" s="60" t="str">
        <f t="shared" si="120"/>
        <v/>
      </c>
      <c r="AF370" s="60" t="str">
        <f t="shared" si="121"/>
        <v/>
      </c>
      <c r="AG370" s="60" t="str">
        <f t="shared" si="122"/>
        <v/>
      </c>
      <c r="AH370" s="60" t="str">
        <f t="shared" si="123"/>
        <v/>
      </c>
      <c r="AI370" s="60" t="e">
        <f>IF('Grid template'!$B$66=FALSE,NA(),IF(OR(ISNUMBER(AC370)=FALSE,ISNUMBER(AD370)=FALSE),NA(),$AW$3*AC370+AD370))</f>
        <v>#N/A</v>
      </c>
      <c r="AJ370" s="60" t="e">
        <f>IF('Grid template'!$B$66=FALSE,NA(),IF(OR(ISNUMBER(AC370)=FALSE,ISNUMBER(AD370)=FALSE),NA(),$AW$2*AC370))</f>
        <v>#N/A</v>
      </c>
      <c r="AK370" s="60" t="e">
        <f>IF('Grid template'!$B$66=FALSE,NA(),IF(OR(ISNUMBER(AF370)=FALSE,ISNUMBER(AG370)=FALSE),NA(),$AW$3*AF370+AG370+1+'Grid template'!$B$17))</f>
        <v>#N/A</v>
      </c>
      <c r="AL370" s="60" t="e">
        <f>IF('Grid template'!$B$66=FALSE,NA(),IF(OR(ISNUMBER(AF370)=FALSE,ISNUMBER(AG370)=FALSE),NA(),$AW$2*AF370))</f>
        <v>#N/A</v>
      </c>
      <c r="AM370" s="60" t="e">
        <f>IF('Grid template'!$B$66=FALSE,NA(),(IF(OR(ISNUMBER(AJ370)=FALSE,ISNUMBER(AI370)=FALSE),NA(),AJ370-$AW$4*AI370)))</f>
        <v>#N/A</v>
      </c>
      <c r="AN370" s="60" t="e">
        <f>IF('Grid template'!$B$66=FALSE,NA(),(IF(OR(ISNUMBER(AK370)=FALSE,ISNUMBER(AL370)=FALSE),NA(),AL370+$AW$4*AK370)))</f>
        <v>#N/A</v>
      </c>
      <c r="AO370" s="60" t="e">
        <f>IF('Grid template'!$B$66=FALSE,NA(),IF(OR(ISNUMBER(AM370)=FALSE,ISNUMBER(AN370)=FALSE),NA(),(AN370-AM370)/(2*$AW$4)))</f>
        <v>#N/A</v>
      </c>
      <c r="AP370" s="60" t="e">
        <f>IF('Grid template'!$B$66=FALSE,NA(),IF(OR(ISNUMBER(AM370)=FALSE,ISNUMBER(AO370)=FALSE),NA(),AO370*$AW$4+AM370))</f>
        <v>#N/A</v>
      </c>
      <c r="AQ370" s="160"/>
      <c r="AR370" s="160"/>
      <c r="AS370" s="162"/>
      <c r="AT370" s="61"/>
    </row>
    <row r="371" spans="2:46" ht="13.95" customHeight="1" x14ac:dyDescent="0.3">
      <c r="B371" s="62"/>
      <c r="C371" s="224"/>
      <c r="D371" s="225"/>
      <c r="E371" s="225"/>
      <c r="F371" s="225"/>
      <c r="G371" s="225"/>
      <c r="H371" s="226"/>
      <c r="I371" s="226"/>
      <c r="J371" s="225"/>
      <c r="K371" s="225"/>
      <c r="L371" s="225"/>
      <c r="M371" s="168"/>
      <c r="N371" s="59"/>
      <c r="O371" s="60" t="str">
        <f t="shared" si="104"/>
        <v/>
      </c>
      <c r="P371" s="60" t="str">
        <f t="shared" si="105"/>
        <v/>
      </c>
      <c r="Q371" s="60" t="str">
        <f t="shared" si="106"/>
        <v/>
      </c>
      <c r="R371" s="60" t="str">
        <f t="shared" si="107"/>
        <v/>
      </c>
      <c r="S371" s="60" t="e">
        <f t="shared" si="108"/>
        <v>#N/A</v>
      </c>
      <c r="T371" s="60" t="str">
        <f t="shared" si="109"/>
        <v/>
      </c>
      <c r="U371" s="60" t="str">
        <f t="shared" si="110"/>
        <v/>
      </c>
      <c r="V371" s="60" t="e">
        <f t="shared" si="111"/>
        <v>#N/A</v>
      </c>
      <c r="W371" s="60" t="e">
        <f t="shared" si="112"/>
        <v>#N/A</v>
      </c>
      <c r="X371" s="60" t="e">
        <f t="shared" si="113"/>
        <v>#N/A</v>
      </c>
      <c r="Y371" s="60" t="str">
        <f t="shared" si="114"/>
        <v/>
      </c>
      <c r="Z371" s="60" t="e">
        <f t="shared" si="115"/>
        <v>#N/A</v>
      </c>
      <c r="AA371" s="60" t="e">
        <f t="shared" si="116"/>
        <v>#VALUE!</v>
      </c>
      <c r="AB371" s="60" t="e">
        <f t="shared" si="117"/>
        <v>#N/A</v>
      </c>
      <c r="AC371" s="60" t="str">
        <f t="shared" si="118"/>
        <v/>
      </c>
      <c r="AD371" s="60" t="str">
        <f t="shared" si="119"/>
        <v/>
      </c>
      <c r="AE371" s="60" t="str">
        <f t="shared" si="120"/>
        <v/>
      </c>
      <c r="AF371" s="60" t="str">
        <f t="shared" si="121"/>
        <v/>
      </c>
      <c r="AG371" s="60" t="str">
        <f t="shared" si="122"/>
        <v/>
      </c>
      <c r="AH371" s="60" t="str">
        <f t="shared" si="123"/>
        <v/>
      </c>
      <c r="AI371" s="60" t="e">
        <f>IF('Grid template'!$B$66=FALSE,NA(),IF(OR(ISNUMBER(AC371)=FALSE,ISNUMBER(AD371)=FALSE),NA(),$AW$3*AC371+AD371))</f>
        <v>#N/A</v>
      </c>
      <c r="AJ371" s="60" t="e">
        <f>IF('Grid template'!$B$66=FALSE,NA(),IF(OR(ISNUMBER(AC371)=FALSE,ISNUMBER(AD371)=FALSE),NA(),$AW$2*AC371))</f>
        <v>#N/A</v>
      </c>
      <c r="AK371" s="60" t="e">
        <f>IF('Grid template'!$B$66=FALSE,NA(),IF(OR(ISNUMBER(AF371)=FALSE,ISNUMBER(AG371)=FALSE),NA(),$AW$3*AF371+AG371+1+'Grid template'!$B$17))</f>
        <v>#N/A</v>
      </c>
      <c r="AL371" s="60" t="e">
        <f>IF('Grid template'!$B$66=FALSE,NA(),IF(OR(ISNUMBER(AF371)=FALSE,ISNUMBER(AG371)=FALSE),NA(),$AW$2*AF371))</f>
        <v>#N/A</v>
      </c>
      <c r="AM371" s="60" t="e">
        <f>IF('Grid template'!$B$66=FALSE,NA(),(IF(OR(ISNUMBER(AJ371)=FALSE,ISNUMBER(AI371)=FALSE),NA(),AJ371-$AW$4*AI371)))</f>
        <v>#N/A</v>
      </c>
      <c r="AN371" s="60" t="e">
        <f>IF('Grid template'!$B$66=FALSE,NA(),(IF(OR(ISNUMBER(AK371)=FALSE,ISNUMBER(AL371)=FALSE),NA(),AL371+$AW$4*AK371)))</f>
        <v>#N/A</v>
      </c>
      <c r="AO371" s="60" t="e">
        <f>IF('Grid template'!$B$66=FALSE,NA(),IF(OR(ISNUMBER(AM371)=FALSE,ISNUMBER(AN371)=FALSE),NA(),(AN371-AM371)/(2*$AW$4)))</f>
        <v>#N/A</v>
      </c>
      <c r="AP371" s="60" t="e">
        <f>IF('Grid template'!$B$66=FALSE,NA(),IF(OR(ISNUMBER(AM371)=FALSE,ISNUMBER(AO371)=FALSE),NA(),AO371*$AW$4+AM371))</f>
        <v>#N/A</v>
      </c>
      <c r="AQ371" s="160"/>
      <c r="AR371" s="160"/>
      <c r="AS371" s="162"/>
      <c r="AT371" s="61"/>
    </row>
    <row r="372" spans="2:46" ht="13.95" customHeight="1" x14ac:dyDescent="0.3">
      <c r="B372" s="62"/>
      <c r="C372" s="224"/>
      <c r="D372" s="225"/>
      <c r="E372" s="225"/>
      <c r="F372" s="225"/>
      <c r="G372" s="225"/>
      <c r="H372" s="226"/>
      <c r="I372" s="226"/>
      <c r="J372" s="225"/>
      <c r="K372" s="225"/>
      <c r="L372" s="225"/>
      <c r="M372" s="168"/>
      <c r="N372" s="59"/>
      <c r="O372" s="60" t="str">
        <f t="shared" si="104"/>
        <v/>
      </c>
      <c r="P372" s="60" t="str">
        <f t="shared" si="105"/>
        <v/>
      </c>
      <c r="Q372" s="60" t="str">
        <f t="shared" si="106"/>
        <v/>
      </c>
      <c r="R372" s="60" t="str">
        <f t="shared" si="107"/>
        <v/>
      </c>
      <c r="S372" s="60" t="e">
        <f t="shared" si="108"/>
        <v>#N/A</v>
      </c>
      <c r="T372" s="60" t="str">
        <f t="shared" si="109"/>
        <v/>
      </c>
      <c r="U372" s="60" t="str">
        <f t="shared" si="110"/>
        <v/>
      </c>
      <c r="V372" s="60" t="e">
        <f t="shared" si="111"/>
        <v>#N/A</v>
      </c>
      <c r="W372" s="60" t="e">
        <f t="shared" si="112"/>
        <v>#N/A</v>
      </c>
      <c r="X372" s="60" t="e">
        <f t="shared" si="113"/>
        <v>#N/A</v>
      </c>
      <c r="Y372" s="60" t="str">
        <f t="shared" si="114"/>
        <v/>
      </c>
      <c r="Z372" s="60" t="e">
        <f t="shared" si="115"/>
        <v>#N/A</v>
      </c>
      <c r="AA372" s="60" t="e">
        <f t="shared" si="116"/>
        <v>#VALUE!</v>
      </c>
      <c r="AB372" s="60" t="e">
        <f t="shared" si="117"/>
        <v>#N/A</v>
      </c>
      <c r="AC372" s="60" t="str">
        <f t="shared" si="118"/>
        <v/>
      </c>
      <c r="AD372" s="60" t="str">
        <f t="shared" si="119"/>
        <v/>
      </c>
      <c r="AE372" s="60" t="str">
        <f t="shared" si="120"/>
        <v/>
      </c>
      <c r="AF372" s="60" t="str">
        <f t="shared" si="121"/>
        <v/>
      </c>
      <c r="AG372" s="60" t="str">
        <f t="shared" si="122"/>
        <v/>
      </c>
      <c r="AH372" s="60" t="str">
        <f t="shared" si="123"/>
        <v/>
      </c>
      <c r="AI372" s="60" t="e">
        <f>IF('Grid template'!$B$66=FALSE,NA(),IF(OR(ISNUMBER(AC372)=FALSE,ISNUMBER(AD372)=FALSE),NA(),$AW$3*AC372+AD372))</f>
        <v>#N/A</v>
      </c>
      <c r="AJ372" s="60" t="e">
        <f>IF('Grid template'!$B$66=FALSE,NA(),IF(OR(ISNUMBER(AC372)=FALSE,ISNUMBER(AD372)=FALSE),NA(),$AW$2*AC372))</f>
        <v>#N/A</v>
      </c>
      <c r="AK372" s="60" t="e">
        <f>IF('Grid template'!$B$66=FALSE,NA(),IF(OR(ISNUMBER(AF372)=FALSE,ISNUMBER(AG372)=FALSE),NA(),$AW$3*AF372+AG372+1+'Grid template'!$B$17))</f>
        <v>#N/A</v>
      </c>
      <c r="AL372" s="60" t="e">
        <f>IF('Grid template'!$B$66=FALSE,NA(),IF(OR(ISNUMBER(AF372)=FALSE,ISNUMBER(AG372)=FALSE),NA(),$AW$2*AF372))</f>
        <v>#N/A</v>
      </c>
      <c r="AM372" s="60" t="e">
        <f>IF('Grid template'!$B$66=FALSE,NA(),(IF(OR(ISNUMBER(AJ372)=FALSE,ISNUMBER(AI372)=FALSE),NA(),AJ372-$AW$4*AI372)))</f>
        <v>#N/A</v>
      </c>
      <c r="AN372" s="60" t="e">
        <f>IF('Grid template'!$B$66=FALSE,NA(),(IF(OR(ISNUMBER(AK372)=FALSE,ISNUMBER(AL372)=FALSE),NA(),AL372+$AW$4*AK372)))</f>
        <v>#N/A</v>
      </c>
      <c r="AO372" s="60" t="e">
        <f>IF('Grid template'!$B$66=FALSE,NA(),IF(OR(ISNUMBER(AM372)=FALSE,ISNUMBER(AN372)=FALSE),NA(),(AN372-AM372)/(2*$AW$4)))</f>
        <v>#N/A</v>
      </c>
      <c r="AP372" s="60" t="e">
        <f>IF('Grid template'!$B$66=FALSE,NA(),IF(OR(ISNUMBER(AM372)=FALSE,ISNUMBER(AO372)=FALSE),NA(),AO372*$AW$4+AM372))</f>
        <v>#N/A</v>
      </c>
      <c r="AQ372" s="160"/>
      <c r="AR372" s="160"/>
      <c r="AS372" s="162"/>
      <c r="AT372" s="61"/>
    </row>
    <row r="373" spans="2:46" ht="13.95" customHeight="1" x14ac:dyDescent="0.3">
      <c r="B373" s="62"/>
      <c r="C373" s="224"/>
      <c r="D373" s="225"/>
      <c r="E373" s="225"/>
      <c r="F373" s="225"/>
      <c r="G373" s="225"/>
      <c r="H373" s="226"/>
      <c r="I373" s="226"/>
      <c r="J373" s="225"/>
      <c r="K373" s="225"/>
      <c r="L373" s="225"/>
      <c r="M373" s="168"/>
      <c r="N373" s="59"/>
      <c r="O373" s="60" t="str">
        <f t="shared" si="104"/>
        <v/>
      </c>
      <c r="P373" s="60" t="str">
        <f t="shared" si="105"/>
        <v/>
      </c>
      <c r="Q373" s="60" t="str">
        <f t="shared" si="106"/>
        <v/>
      </c>
      <c r="R373" s="60" t="str">
        <f t="shared" si="107"/>
        <v/>
      </c>
      <c r="S373" s="60" t="e">
        <f t="shared" si="108"/>
        <v>#N/A</v>
      </c>
      <c r="T373" s="60" t="str">
        <f t="shared" si="109"/>
        <v/>
      </c>
      <c r="U373" s="60" t="str">
        <f t="shared" si="110"/>
        <v/>
      </c>
      <c r="V373" s="60" t="e">
        <f t="shared" si="111"/>
        <v>#N/A</v>
      </c>
      <c r="W373" s="60" t="e">
        <f t="shared" si="112"/>
        <v>#N/A</v>
      </c>
      <c r="X373" s="60" t="e">
        <f t="shared" si="113"/>
        <v>#N/A</v>
      </c>
      <c r="Y373" s="60" t="str">
        <f t="shared" si="114"/>
        <v/>
      </c>
      <c r="Z373" s="60" t="e">
        <f t="shared" si="115"/>
        <v>#N/A</v>
      </c>
      <c r="AA373" s="60" t="e">
        <f t="shared" si="116"/>
        <v>#VALUE!</v>
      </c>
      <c r="AB373" s="60" t="e">
        <f t="shared" si="117"/>
        <v>#N/A</v>
      </c>
      <c r="AC373" s="60" t="str">
        <f t="shared" si="118"/>
        <v/>
      </c>
      <c r="AD373" s="60" t="str">
        <f t="shared" si="119"/>
        <v/>
      </c>
      <c r="AE373" s="60" t="str">
        <f t="shared" si="120"/>
        <v/>
      </c>
      <c r="AF373" s="60" t="str">
        <f t="shared" si="121"/>
        <v/>
      </c>
      <c r="AG373" s="60" t="str">
        <f t="shared" si="122"/>
        <v/>
      </c>
      <c r="AH373" s="60" t="str">
        <f t="shared" si="123"/>
        <v/>
      </c>
      <c r="AI373" s="60" t="e">
        <f>IF('Grid template'!$B$66=FALSE,NA(),IF(OR(ISNUMBER(AC373)=FALSE,ISNUMBER(AD373)=FALSE),NA(),$AW$3*AC373+AD373))</f>
        <v>#N/A</v>
      </c>
      <c r="AJ373" s="60" t="e">
        <f>IF('Grid template'!$B$66=FALSE,NA(),IF(OR(ISNUMBER(AC373)=FALSE,ISNUMBER(AD373)=FALSE),NA(),$AW$2*AC373))</f>
        <v>#N/A</v>
      </c>
      <c r="AK373" s="60" t="e">
        <f>IF('Grid template'!$B$66=FALSE,NA(),IF(OR(ISNUMBER(AF373)=FALSE,ISNUMBER(AG373)=FALSE),NA(),$AW$3*AF373+AG373+1+'Grid template'!$B$17))</f>
        <v>#N/A</v>
      </c>
      <c r="AL373" s="60" t="e">
        <f>IF('Grid template'!$B$66=FALSE,NA(),IF(OR(ISNUMBER(AF373)=FALSE,ISNUMBER(AG373)=FALSE),NA(),$AW$2*AF373))</f>
        <v>#N/A</v>
      </c>
      <c r="AM373" s="60" t="e">
        <f>IF('Grid template'!$B$66=FALSE,NA(),(IF(OR(ISNUMBER(AJ373)=FALSE,ISNUMBER(AI373)=FALSE),NA(),AJ373-$AW$4*AI373)))</f>
        <v>#N/A</v>
      </c>
      <c r="AN373" s="60" t="e">
        <f>IF('Grid template'!$B$66=FALSE,NA(),(IF(OR(ISNUMBER(AK373)=FALSE,ISNUMBER(AL373)=FALSE),NA(),AL373+$AW$4*AK373)))</f>
        <v>#N/A</v>
      </c>
      <c r="AO373" s="60" t="e">
        <f>IF('Grid template'!$B$66=FALSE,NA(),IF(OR(ISNUMBER(AM373)=FALSE,ISNUMBER(AN373)=FALSE),NA(),(AN373-AM373)/(2*$AW$4)))</f>
        <v>#N/A</v>
      </c>
      <c r="AP373" s="60" t="e">
        <f>IF('Grid template'!$B$66=FALSE,NA(),IF(OR(ISNUMBER(AM373)=FALSE,ISNUMBER(AO373)=FALSE),NA(),AO373*$AW$4+AM373))</f>
        <v>#N/A</v>
      </c>
      <c r="AQ373" s="160"/>
      <c r="AR373" s="160"/>
      <c r="AS373" s="162"/>
      <c r="AT373" s="61"/>
    </row>
    <row r="374" spans="2:46" ht="13.95" customHeight="1" x14ac:dyDescent="0.3">
      <c r="B374" s="62"/>
      <c r="C374" s="224"/>
      <c r="D374" s="225"/>
      <c r="E374" s="225"/>
      <c r="F374" s="225"/>
      <c r="G374" s="225"/>
      <c r="H374" s="226"/>
      <c r="I374" s="226"/>
      <c r="J374" s="225"/>
      <c r="K374" s="225"/>
      <c r="L374" s="225"/>
      <c r="M374" s="168"/>
      <c r="N374" s="59"/>
      <c r="O374" s="60" t="str">
        <f t="shared" si="104"/>
        <v/>
      </c>
      <c r="P374" s="60" t="str">
        <f t="shared" si="105"/>
        <v/>
      </c>
      <c r="Q374" s="60" t="str">
        <f t="shared" si="106"/>
        <v/>
      </c>
      <c r="R374" s="60" t="str">
        <f t="shared" si="107"/>
        <v/>
      </c>
      <c r="S374" s="60" t="e">
        <f t="shared" si="108"/>
        <v>#N/A</v>
      </c>
      <c r="T374" s="60" t="str">
        <f t="shared" si="109"/>
        <v/>
      </c>
      <c r="U374" s="60" t="str">
        <f t="shared" si="110"/>
        <v/>
      </c>
      <c r="V374" s="60" t="e">
        <f t="shared" si="111"/>
        <v>#N/A</v>
      </c>
      <c r="W374" s="60" t="e">
        <f t="shared" si="112"/>
        <v>#N/A</v>
      </c>
      <c r="X374" s="60" t="e">
        <f t="shared" si="113"/>
        <v>#N/A</v>
      </c>
      <c r="Y374" s="60" t="str">
        <f t="shared" si="114"/>
        <v/>
      </c>
      <c r="Z374" s="60" t="e">
        <f t="shared" si="115"/>
        <v>#N/A</v>
      </c>
      <c r="AA374" s="60" t="e">
        <f t="shared" si="116"/>
        <v>#VALUE!</v>
      </c>
      <c r="AB374" s="60" t="e">
        <f t="shared" si="117"/>
        <v>#N/A</v>
      </c>
      <c r="AC374" s="60" t="str">
        <f t="shared" si="118"/>
        <v/>
      </c>
      <c r="AD374" s="60" t="str">
        <f t="shared" si="119"/>
        <v/>
      </c>
      <c r="AE374" s="60" t="str">
        <f t="shared" si="120"/>
        <v/>
      </c>
      <c r="AF374" s="60" t="str">
        <f t="shared" si="121"/>
        <v/>
      </c>
      <c r="AG374" s="60" t="str">
        <f t="shared" si="122"/>
        <v/>
      </c>
      <c r="AH374" s="60" t="str">
        <f t="shared" si="123"/>
        <v/>
      </c>
      <c r="AI374" s="60" t="e">
        <f>IF('Grid template'!$B$66=FALSE,NA(),IF(OR(ISNUMBER(AC374)=FALSE,ISNUMBER(AD374)=FALSE),NA(),$AW$3*AC374+AD374))</f>
        <v>#N/A</v>
      </c>
      <c r="AJ374" s="60" t="e">
        <f>IF('Grid template'!$B$66=FALSE,NA(),IF(OR(ISNUMBER(AC374)=FALSE,ISNUMBER(AD374)=FALSE),NA(),$AW$2*AC374))</f>
        <v>#N/A</v>
      </c>
      <c r="AK374" s="60" t="e">
        <f>IF('Grid template'!$B$66=FALSE,NA(),IF(OR(ISNUMBER(AF374)=FALSE,ISNUMBER(AG374)=FALSE),NA(),$AW$3*AF374+AG374+1+'Grid template'!$B$17))</f>
        <v>#N/A</v>
      </c>
      <c r="AL374" s="60" t="e">
        <f>IF('Grid template'!$B$66=FALSE,NA(),IF(OR(ISNUMBER(AF374)=FALSE,ISNUMBER(AG374)=FALSE),NA(),$AW$2*AF374))</f>
        <v>#N/A</v>
      </c>
      <c r="AM374" s="60" t="e">
        <f>IF('Grid template'!$B$66=FALSE,NA(),(IF(OR(ISNUMBER(AJ374)=FALSE,ISNUMBER(AI374)=FALSE),NA(),AJ374-$AW$4*AI374)))</f>
        <v>#N/A</v>
      </c>
      <c r="AN374" s="60" t="e">
        <f>IF('Grid template'!$B$66=FALSE,NA(),(IF(OR(ISNUMBER(AK374)=FALSE,ISNUMBER(AL374)=FALSE),NA(),AL374+$AW$4*AK374)))</f>
        <v>#N/A</v>
      </c>
      <c r="AO374" s="60" t="e">
        <f>IF('Grid template'!$B$66=FALSE,NA(),IF(OR(ISNUMBER(AM374)=FALSE,ISNUMBER(AN374)=FALSE),NA(),(AN374-AM374)/(2*$AW$4)))</f>
        <v>#N/A</v>
      </c>
      <c r="AP374" s="60" t="e">
        <f>IF('Grid template'!$B$66=FALSE,NA(),IF(OR(ISNUMBER(AM374)=FALSE,ISNUMBER(AO374)=FALSE),NA(),AO374*$AW$4+AM374))</f>
        <v>#N/A</v>
      </c>
      <c r="AQ374" s="160"/>
      <c r="AR374" s="160"/>
      <c r="AS374" s="162"/>
      <c r="AT374" s="61"/>
    </row>
    <row r="375" spans="2:46" ht="13.95" customHeight="1" x14ac:dyDescent="0.3">
      <c r="B375" s="62"/>
      <c r="C375" s="224"/>
      <c r="D375" s="225"/>
      <c r="E375" s="225"/>
      <c r="F375" s="225"/>
      <c r="G375" s="225"/>
      <c r="H375" s="226"/>
      <c r="I375" s="226"/>
      <c r="J375" s="225"/>
      <c r="K375" s="225"/>
      <c r="L375" s="225"/>
      <c r="M375" s="168"/>
      <c r="N375" s="59"/>
      <c r="O375" s="60" t="str">
        <f t="shared" si="104"/>
        <v/>
      </c>
      <c r="P375" s="60" t="str">
        <f t="shared" si="105"/>
        <v/>
      </c>
      <c r="Q375" s="60" t="str">
        <f t="shared" si="106"/>
        <v/>
      </c>
      <c r="R375" s="60" t="str">
        <f t="shared" si="107"/>
        <v/>
      </c>
      <c r="S375" s="60" t="e">
        <f t="shared" si="108"/>
        <v>#N/A</v>
      </c>
      <c r="T375" s="60" t="str">
        <f t="shared" si="109"/>
        <v/>
      </c>
      <c r="U375" s="60" t="str">
        <f t="shared" si="110"/>
        <v/>
      </c>
      <c r="V375" s="60" t="e">
        <f t="shared" si="111"/>
        <v>#N/A</v>
      </c>
      <c r="W375" s="60" t="e">
        <f t="shared" si="112"/>
        <v>#N/A</v>
      </c>
      <c r="X375" s="60" t="e">
        <f t="shared" si="113"/>
        <v>#N/A</v>
      </c>
      <c r="Y375" s="60" t="str">
        <f t="shared" si="114"/>
        <v/>
      </c>
      <c r="Z375" s="60" t="e">
        <f t="shared" si="115"/>
        <v>#N/A</v>
      </c>
      <c r="AA375" s="60" t="e">
        <f t="shared" si="116"/>
        <v>#VALUE!</v>
      </c>
      <c r="AB375" s="60" t="e">
        <f t="shared" si="117"/>
        <v>#N/A</v>
      </c>
      <c r="AC375" s="60" t="str">
        <f t="shared" si="118"/>
        <v/>
      </c>
      <c r="AD375" s="60" t="str">
        <f t="shared" si="119"/>
        <v/>
      </c>
      <c r="AE375" s="60" t="str">
        <f t="shared" si="120"/>
        <v/>
      </c>
      <c r="AF375" s="60" t="str">
        <f t="shared" si="121"/>
        <v/>
      </c>
      <c r="AG375" s="60" t="str">
        <f t="shared" si="122"/>
        <v/>
      </c>
      <c r="AH375" s="60" t="str">
        <f t="shared" si="123"/>
        <v/>
      </c>
      <c r="AI375" s="60" t="e">
        <f>IF('Grid template'!$B$66=FALSE,NA(),IF(OR(ISNUMBER(AC375)=FALSE,ISNUMBER(AD375)=FALSE),NA(),$AW$3*AC375+AD375))</f>
        <v>#N/A</v>
      </c>
      <c r="AJ375" s="60" t="e">
        <f>IF('Grid template'!$B$66=FALSE,NA(),IF(OR(ISNUMBER(AC375)=FALSE,ISNUMBER(AD375)=FALSE),NA(),$AW$2*AC375))</f>
        <v>#N/A</v>
      </c>
      <c r="AK375" s="60" t="e">
        <f>IF('Grid template'!$B$66=FALSE,NA(),IF(OR(ISNUMBER(AF375)=FALSE,ISNUMBER(AG375)=FALSE),NA(),$AW$3*AF375+AG375+1+'Grid template'!$B$17))</f>
        <v>#N/A</v>
      </c>
      <c r="AL375" s="60" t="e">
        <f>IF('Grid template'!$B$66=FALSE,NA(),IF(OR(ISNUMBER(AF375)=FALSE,ISNUMBER(AG375)=FALSE),NA(),$AW$2*AF375))</f>
        <v>#N/A</v>
      </c>
      <c r="AM375" s="60" t="e">
        <f>IF('Grid template'!$B$66=FALSE,NA(),(IF(OR(ISNUMBER(AJ375)=FALSE,ISNUMBER(AI375)=FALSE),NA(),AJ375-$AW$4*AI375)))</f>
        <v>#N/A</v>
      </c>
      <c r="AN375" s="60" t="e">
        <f>IF('Grid template'!$B$66=FALSE,NA(),(IF(OR(ISNUMBER(AK375)=FALSE,ISNUMBER(AL375)=FALSE),NA(),AL375+$AW$4*AK375)))</f>
        <v>#N/A</v>
      </c>
      <c r="AO375" s="60" t="e">
        <f>IF('Grid template'!$B$66=FALSE,NA(),IF(OR(ISNUMBER(AM375)=FALSE,ISNUMBER(AN375)=FALSE),NA(),(AN375-AM375)/(2*$AW$4)))</f>
        <v>#N/A</v>
      </c>
      <c r="AP375" s="60" t="e">
        <f>IF('Grid template'!$B$66=FALSE,NA(),IF(OR(ISNUMBER(AM375)=FALSE,ISNUMBER(AO375)=FALSE),NA(),AO375*$AW$4+AM375))</f>
        <v>#N/A</v>
      </c>
      <c r="AQ375" s="160"/>
      <c r="AR375" s="160"/>
      <c r="AS375" s="162"/>
      <c r="AT375" s="61"/>
    </row>
    <row r="376" spans="2:46" ht="13.95" customHeight="1" x14ac:dyDescent="0.3">
      <c r="B376" s="62"/>
      <c r="C376" s="224"/>
      <c r="D376" s="225"/>
      <c r="E376" s="225"/>
      <c r="F376" s="225"/>
      <c r="G376" s="225"/>
      <c r="H376" s="226"/>
      <c r="I376" s="226"/>
      <c r="J376" s="225"/>
      <c r="K376" s="225"/>
      <c r="L376" s="225"/>
      <c r="M376" s="168"/>
      <c r="N376" s="59"/>
      <c r="O376" s="60" t="str">
        <f t="shared" si="104"/>
        <v/>
      </c>
      <c r="P376" s="60" t="str">
        <f t="shared" si="105"/>
        <v/>
      </c>
      <c r="Q376" s="60" t="str">
        <f t="shared" si="106"/>
        <v/>
      </c>
      <c r="R376" s="60" t="str">
        <f t="shared" si="107"/>
        <v/>
      </c>
      <c r="S376" s="60" t="e">
        <f t="shared" si="108"/>
        <v>#N/A</v>
      </c>
      <c r="T376" s="60" t="str">
        <f t="shared" si="109"/>
        <v/>
      </c>
      <c r="U376" s="60" t="str">
        <f t="shared" si="110"/>
        <v/>
      </c>
      <c r="V376" s="60" t="e">
        <f t="shared" si="111"/>
        <v>#N/A</v>
      </c>
      <c r="W376" s="60" t="e">
        <f t="shared" si="112"/>
        <v>#N/A</v>
      </c>
      <c r="X376" s="60" t="e">
        <f t="shared" si="113"/>
        <v>#N/A</v>
      </c>
      <c r="Y376" s="60" t="str">
        <f t="shared" si="114"/>
        <v/>
      </c>
      <c r="Z376" s="60" t="e">
        <f t="shared" si="115"/>
        <v>#N/A</v>
      </c>
      <c r="AA376" s="60" t="e">
        <f t="shared" si="116"/>
        <v>#VALUE!</v>
      </c>
      <c r="AB376" s="60" t="e">
        <f t="shared" si="117"/>
        <v>#N/A</v>
      </c>
      <c r="AC376" s="60" t="str">
        <f t="shared" si="118"/>
        <v/>
      </c>
      <c r="AD376" s="60" t="str">
        <f t="shared" si="119"/>
        <v/>
      </c>
      <c r="AE376" s="60" t="str">
        <f t="shared" si="120"/>
        <v/>
      </c>
      <c r="AF376" s="60" t="str">
        <f t="shared" si="121"/>
        <v/>
      </c>
      <c r="AG376" s="60" t="str">
        <f t="shared" si="122"/>
        <v/>
      </c>
      <c r="AH376" s="60" t="str">
        <f t="shared" si="123"/>
        <v/>
      </c>
      <c r="AI376" s="60" t="e">
        <f>IF('Grid template'!$B$66=FALSE,NA(),IF(OR(ISNUMBER(AC376)=FALSE,ISNUMBER(AD376)=FALSE),NA(),$AW$3*AC376+AD376))</f>
        <v>#N/A</v>
      </c>
      <c r="AJ376" s="60" t="e">
        <f>IF('Grid template'!$B$66=FALSE,NA(),IF(OR(ISNUMBER(AC376)=FALSE,ISNUMBER(AD376)=FALSE),NA(),$AW$2*AC376))</f>
        <v>#N/A</v>
      </c>
      <c r="AK376" s="60" t="e">
        <f>IF('Grid template'!$B$66=FALSE,NA(),IF(OR(ISNUMBER(AF376)=FALSE,ISNUMBER(AG376)=FALSE),NA(),$AW$3*AF376+AG376+1+'Grid template'!$B$17))</f>
        <v>#N/A</v>
      </c>
      <c r="AL376" s="60" t="e">
        <f>IF('Grid template'!$B$66=FALSE,NA(),IF(OR(ISNUMBER(AF376)=FALSE,ISNUMBER(AG376)=FALSE),NA(),$AW$2*AF376))</f>
        <v>#N/A</v>
      </c>
      <c r="AM376" s="60" t="e">
        <f>IF('Grid template'!$B$66=FALSE,NA(),(IF(OR(ISNUMBER(AJ376)=FALSE,ISNUMBER(AI376)=FALSE),NA(),AJ376-$AW$4*AI376)))</f>
        <v>#N/A</v>
      </c>
      <c r="AN376" s="60" t="e">
        <f>IF('Grid template'!$B$66=FALSE,NA(),(IF(OR(ISNUMBER(AK376)=FALSE,ISNUMBER(AL376)=FALSE),NA(),AL376+$AW$4*AK376)))</f>
        <v>#N/A</v>
      </c>
      <c r="AO376" s="60" t="e">
        <f>IF('Grid template'!$B$66=FALSE,NA(),IF(OR(ISNUMBER(AM376)=FALSE,ISNUMBER(AN376)=FALSE),NA(),(AN376-AM376)/(2*$AW$4)))</f>
        <v>#N/A</v>
      </c>
      <c r="AP376" s="60" t="e">
        <f>IF('Grid template'!$B$66=FALSE,NA(),IF(OR(ISNUMBER(AM376)=FALSE,ISNUMBER(AO376)=FALSE),NA(),AO376*$AW$4+AM376))</f>
        <v>#N/A</v>
      </c>
      <c r="AQ376" s="160"/>
      <c r="AR376" s="160"/>
      <c r="AS376" s="162"/>
      <c r="AT376" s="61"/>
    </row>
    <row r="377" spans="2:46" ht="13.95" customHeight="1" x14ac:dyDescent="0.3">
      <c r="B377" s="62"/>
      <c r="C377" s="39"/>
      <c r="D377" s="189"/>
      <c r="E377" s="189"/>
      <c r="F377" s="189"/>
      <c r="G377" s="189"/>
      <c r="H377" s="189"/>
      <c r="I377" s="189"/>
      <c r="J377" s="189"/>
      <c r="K377" s="189"/>
      <c r="L377" s="189"/>
      <c r="M377" s="168"/>
      <c r="N377" s="59"/>
      <c r="O377" s="60" t="str">
        <f t="shared" si="104"/>
        <v/>
      </c>
      <c r="P377" s="60" t="str">
        <f t="shared" si="105"/>
        <v/>
      </c>
      <c r="Q377" s="60" t="str">
        <f t="shared" si="106"/>
        <v/>
      </c>
      <c r="R377" s="60" t="str">
        <f t="shared" si="107"/>
        <v/>
      </c>
      <c r="S377" s="60" t="e">
        <f t="shared" si="108"/>
        <v>#N/A</v>
      </c>
      <c r="T377" s="60" t="str">
        <f t="shared" si="109"/>
        <v/>
      </c>
      <c r="U377" s="60" t="str">
        <f t="shared" si="110"/>
        <v/>
      </c>
      <c r="V377" s="60" t="e">
        <f t="shared" si="111"/>
        <v>#N/A</v>
      </c>
      <c r="W377" s="60" t="e">
        <f t="shared" si="112"/>
        <v>#N/A</v>
      </c>
      <c r="X377" s="60" t="e">
        <f t="shared" si="113"/>
        <v>#N/A</v>
      </c>
      <c r="Y377" s="60" t="str">
        <f t="shared" si="114"/>
        <v/>
      </c>
      <c r="Z377" s="60" t="e">
        <f t="shared" si="115"/>
        <v>#N/A</v>
      </c>
      <c r="AA377" s="60" t="e">
        <f t="shared" si="116"/>
        <v>#VALUE!</v>
      </c>
      <c r="AB377" s="60" t="e">
        <f t="shared" si="117"/>
        <v>#N/A</v>
      </c>
      <c r="AC377" s="60" t="str">
        <f t="shared" si="118"/>
        <v/>
      </c>
      <c r="AD377" s="60" t="str">
        <f t="shared" si="119"/>
        <v/>
      </c>
      <c r="AE377" s="60" t="str">
        <f t="shared" si="120"/>
        <v/>
      </c>
      <c r="AF377" s="60" t="str">
        <f t="shared" si="121"/>
        <v/>
      </c>
      <c r="AG377" s="60" t="str">
        <f t="shared" si="122"/>
        <v/>
      </c>
      <c r="AH377" s="60" t="str">
        <f t="shared" si="123"/>
        <v/>
      </c>
      <c r="AI377" s="60" t="e">
        <f>IF('Grid template'!$B$66=FALSE,NA(),IF(OR(ISNUMBER(AC377)=FALSE,ISNUMBER(AD377)=FALSE),NA(),$AW$3*AC377+AD377))</f>
        <v>#N/A</v>
      </c>
      <c r="AJ377" s="60" t="e">
        <f>IF('Grid template'!$B$66=FALSE,NA(),IF(OR(ISNUMBER(AC377)=FALSE,ISNUMBER(AD377)=FALSE),NA(),$AW$2*AC377))</f>
        <v>#N/A</v>
      </c>
      <c r="AK377" s="60" t="e">
        <f>IF('Grid template'!$B$66=FALSE,NA(),IF(OR(ISNUMBER(AF377)=FALSE,ISNUMBER(AG377)=FALSE),NA(),$AW$3*AF377+AG377+1+'Grid template'!$B$17))</f>
        <v>#N/A</v>
      </c>
      <c r="AL377" s="60" t="e">
        <f>IF('Grid template'!$B$66=FALSE,NA(),IF(OR(ISNUMBER(AF377)=FALSE,ISNUMBER(AG377)=FALSE),NA(),$AW$2*AF377))</f>
        <v>#N/A</v>
      </c>
      <c r="AM377" s="60" t="e">
        <f>IF('Grid template'!$B$66=FALSE,NA(),(IF(OR(ISNUMBER(AJ377)=FALSE,ISNUMBER(AI377)=FALSE),NA(),AJ377-$AW$4*AI377)))</f>
        <v>#N/A</v>
      </c>
      <c r="AN377" s="60" t="e">
        <f>IF('Grid template'!$B$66=FALSE,NA(),(IF(OR(ISNUMBER(AK377)=FALSE,ISNUMBER(AL377)=FALSE),NA(),AL377+$AW$4*AK377)))</f>
        <v>#N/A</v>
      </c>
      <c r="AO377" s="60" t="e">
        <f>IF('Grid template'!$B$66=FALSE,NA(),IF(OR(ISNUMBER(AM377)=FALSE,ISNUMBER(AN377)=FALSE),NA(),(AN377-AM377)/(2*$AW$4)))</f>
        <v>#N/A</v>
      </c>
      <c r="AP377" s="60" t="e">
        <f>IF('Grid template'!$B$66=FALSE,NA(),IF(OR(ISNUMBER(AM377)=FALSE,ISNUMBER(AO377)=FALSE),NA(),AO377*$AW$4+AM377))</f>
        <v>#N/A</v>
      </c>
      <c r="AQ377" s="160"/>
      <c r="AR377" s="160"/>
      <c r="AS377" s="162"/>
      <c r="AT377" s="61"/>
    </row>
    <row r="378" spans="2:46" ht="13.95" customHeight="1" x14ac:dyDescent="0.3">
      <c r="B378" s="62"/>
      <c r="C378" s="39"/>
      <c r="D378" s="189"/>
      <c r="E378" s="189"/>
      <c r="F378" s="189"/>
      <c r="G378" s="189"/>
      <c r="H378" s="189"/>
      <c r="I378" s="189"/>
      <c r="J378" s="189"/>
      <c r="K378" s="189"/>
      <c r="L378" s="189"/>
      <c r="M378" s="168"/>
      <c r="N378" s="59"/>
      <c r="O378" s="60" t="str">
        <f t="shared" si="104"/>
        <v/>
      </c>
      <c r="P378" s="60" t="str">
        <f t="shared" si="105"/>
        <v/>
      </c>
      <c r="Q378" s="60" t="str">
        <f t="shared" si="106"/>
        <v/>
      </c>
      <c r="R378" s="60" t="str">
        <f t="shared" si="107"/>
        <v/>
      </c>
      <c r="S378" s="60" t="e">
        <f t="shared" si="108"/>
        <v>#N/A</v>
      </c>
      <c r="T378" s="60" t="str">
        <f t="shared" si="109"/>
        <v/>
      </c>
      <c r="U378" s="60" t="str">
        <f t="shared" si="110"/>
        <v/>
      </c>
      <c r="V378" s="60" t="e">
        <f t="shared" si="111"/>
        <v>#N/A</v>
      </c>
      <c r="W378" s="60" t="e">
        <f t="shared" si="112"/>
        <v>#N/A</v>
      </c>
      <c r="X378" s="60" t="e">
        <f t="shared" si="113"/>
        <v>#N/A</v>
      </c>
      <c r="Y378" s="60" t="str">
        <f t="shared" si="114"/>
        <v/>
      </c>
      <c r="Z378" s="60" t="e">
        <f t="shared" si="115"/>
        <v>#N/A</v>
      </c>
      <c r="AA378" s="60" t="e">
        <f t="shared" si="116"/>
        <v>#VALUE!</v>
      </c>
      <c r="AB378" s="60" t="e">
        <f t="shared" si="117"/>
        <v>#N/A</v>
      </c>
      <c r="AC378" s="60" t="str">
        <f t="shared" si="118"/>
        <v/>
      </c>
      <c r="AD378" s="60" t="str">
        <f t="shared" si="119"/>
        <v/>
      </c>
      <c r="AE378" s="60" t="str">
        <f t="shared" si="120"/>
        <v/>
      </c>
      <c r="AF378" s="60" t="str">
        <f t="shared" si="121"/>
        <v/>
      </c>
      <c r="AG378" s="60" t="str">
        <f t="shared" si="122"/>
        <v/>
      </c>
      <c r="AH378" s="60" t="str">
        <f t="shared" si="123"/>
        <v/>
      </c>
      <c r="AI378" s="60" t="e">
        <f>IF('Grid template'!$B$66=FALSE,NA(),IF(OR(ISNUMBER(AC378)=FALSE,ISNUMBER(AD378)=FALSE),NA(),$AW$3*AC378+AD378))</f>
        <v>#N/A</v>
      </c>
      <c r="AJ378" s="60" t="e">
        <f>IF('Grid template'!$B$66=FALSE,NA(),IF(OR(ISNUMBER(AC378)=FALSE,ISNUMBER(AD378)=FALSE),NA(),$AW$2*AC378))</f>
        <v>#N/A</v>
      </c>
      <c r="AK378" s="60" t="e">
        <f>IF('Grid template'!$B$66=FALSE,NA(),IF(OR(ISNUMBER(AF378)=FALSE,ISNUMBER(AG378)=FALSE),NA(),$AW$3*AF378+AG378+1+'Grid template'!$B$17))</f>
        <v>#N/A</v>
      </c>
      <c r="AL378" s="60" t="e">
        <f>IF('Grid template'!$B$66=FALSE,NA(),IF(OR(ISNUMBER(AF378)=FALSE,ISNUMBER(AG378)=FALSE),NA(),$AW$2*AF378))</f>
        <v>#N/A</v>
      </c>
      <c r="AM378" s="60" t="e">
        <f>IF('Grid template'!$B$66=FALSE,NA(),(IF(OR(ISNUMBER(AJ378)=FALSE,ISNUMBER(AI378)=FALSE),NA(),AJ378-$AW$4*AI378)))</f>
        <v>#N/A</v>
      </c>
      <c r="AN378" s="60" t="e">
        <f>IF('Grid template'!$B$66=FALSE,NA(),(IF(OR(ISNUMBER(AK378)=FALSE,ISNUMBER(AL378)=FALSE),NA(),AL378+$AW$4*AK378)))</f>
        <v>#N/A</v>
      </c>
      <c r="AO378" s="60" t="e">
        <f>IF('Grid template'!$B$66=FALSE,NA(),IF(OR(ISNUMBER(AM378)=FALSE,ISNUMBER(AN378)=FALSE),NA(),(AN378-AM378)/(2*$AW$4)))</f>
        <v>#N/A</v>
      </c>
      <c r="AP378" s="60" t="e">
        <f>IF('Grid template'!$B$66=FALSE,NA(),IF(OR(ISNUMBER(AM378)=FALSE,ISNUMBER(AO378)=FALSE),NA(),AO378*$AW$4+AM378))</f>
        <v>#N/A</v>
      </c>
      <c r="AQ378" s="160"/>
      <c r="AR378" s="160"/>
      <c r="AS378" s="162"/>
      <c r="AT378" s="61"/>
    </row>
    <row r="379" spans="2:46" ht="13.95" customHeight="1" x14ac:dyDescent="0.3">
      <c r="B379" s="62"/>
      <c r="C379" s="39"/>
      <c r="D379" s="189"/>
      <c r="E379" s="189"/>
      <c r="F379" s="189"/>
      <c r="G379" s="189"/>
      <c r="H379" s="189"/>
      <c r="I379" s="189"/>
      <c r="J379" s="189"/>
      <c r="K379" s="189"/>
      <c r="L379" s="189"/>
      <c r="M379" s="168"/>
      <c r="N379" s="59"/>
      <c r="O379" s="60" t="str">
        <f t="shared" si="104"/>
        <v/>
      </c>
      <c r="P379" s="60" t="str">
        <f t="shared" si="105"/>
        <v/>
      </c>
      <c r="Q379" s="60" t="str">
        <f t="shared" si="106"/>
        <v/>
      </c>
      <c r="R379" s="60" t="str">
        <f t="shared" si="107"/>
        <v/>
      </c>
      <c r="S379" s="60" t="e">
        <f t="shared" si="108"/>
        <v>#N/A</v>
      </c>
      <c r="T379" s="60" t="str">
        <f t="shared" si="109"/>
        <v/>
      </c>
      <c r="U379" s="60" t="str">
        <f t="shared" si="110"/>
        <v/>
      </c>
      <c r="V379" s="60" t="e">
        <f t="shared" si="111"/>
        <v>#N/A</v>
      </c>
      <c r="W379" s="60" t="e">
        <f t="shared" si="112"/>
        <v>#N/A</v>
      </c>
      <c r="X379" s="60" t="e">
        <f t="shared" si="113"/>
        <v>#N/A</v>
      </c>
      <c r="Y379" s="60" t="str">
        <f t="shared" si="114"/>
        <v/>
      </c>
      <c r="Z379" s="60" t="e">
        <f t="shared" si="115"/>
        <v>#N/A</v>
      </c>
      <c r="AA379" s="60" t="e">
        <f t="shared" si="116"/>
        <v>#VALUE!</v>
      </c>
      <c r="AB379" s="60" t="e">
        <f t="shared" si="117"/>
        <v>#N/A</v>
      </c>
      <c r="AC379" s="60" t="str">
        <f t="shared" si="118"/>
        <v/>
      </c>
      <c r="AD379" s="60" t="str">
        <f t="shared" si="119"/>
        <v/>
      </c>
      <c r="AE379" s="60" t="str">
        <f t="shared" si="120"/>
        <v/>
      </c>
      <c r="AF379" s="60" t="str">
        <f t="shared" si="121"/>
        <v/>
      </c>
      <c r="AG379" s="60" t="str">
        <f t="shared" si="122"/>
        <v/>
      </c>
      <c r="AH379" s="60" t="str">
        <f t="shared" si="123"/>
        <v/>
      </c>
      <c r="AI379" s="60" t="e">
        <f>IF('Grid template'!$B$66=FALSE,NA(),IF(OR(ISNUMBER(AC379)=FALSE,ISNUMBER(AD379)=FALSE),NA(),$AW$3*AC379+AD379))</f>
        <v>#N/A</v>
      </c>
      <c r="AJ379" s="60" t="e">
        <f>IF('Grid template'!$B$66=FALSE,NA(),IF(OR(ISNUMBER(AC379)=FALSE,ISNUMBER(AD379)=FALSE),NA(),$AW$2*AC379))</f>
        <v>#N/A</v>
      </c>
      <c r="AK379" s="60" t="e">
        <f>IF('Grid template'!$B$66=FALSE,NA(),IF(OR(ISNUMBER(AF379)=FALSE,ISNUMBER(AG379)=FALSE),NA(),$AW$3*AF379+AG379+1+'Grid template'!$B$17))</f>
        <v>#N/A</v>
      </c>
      <c r="AL379" s="60" t="e">
        <f>IF('Grid template'!$B$66=FALSE,NA(),IF(OR(ISNUMBER(AF379)=FALSE,ISNUMBER(AG379)=FALSE),NA(),$AW$2*AF379))</f>
        <v>#N/A</v>
      </c>
      <c r="AM379" s="60" t="e">
        <f>IF('Grid template'!$B$66=FALSE,NA(),(IF(OR(ISNUMBER(AJ379)=FALSE,ISNUMBER(AI379)=FALSE),NA(),AJ379-$AW$4*AI379)))</f>
        <v>#N/A</v>
      </c>
      <c r="AN379" s="60" t="e">
        <f>IF('Grid template'!$B$66=FALSE,NA(),(IF(OR(ISNUMBER(AK379)=FALSE,ISNUMBER(AL379)=FALSE),NA(),AL379+$AW$4*AK379)))</f>
        <v>#N/A</v>
      </c>
      <c r="AO379" s="60" t="e">
        <f>IF('Grid template'!$B$66=FALSE,NA(),IF(OR(ISNUMBER(AM379)=FALSE,ISNUMBER(AN379)=FALSE),NA(),(AN379-AM379)/(2*$AW$4)))</f>
        <v>#N/A</v>
      </c>
      <c r="AP379" s="60" t="e">
        <f>IF('Grid template'!$B$66=FALSE,NA(),IF(OR(ISNUMBER(AM379)=FALSE,ISNUMBER(AO379)=FALSE),NA(),AO379*$AW$4+AM379))</f>
        <v>#N/A</v>
      </c>
      <c r="AQ379" s="160"/>
      <c r="AR379" s="160"/>
      <c r="AS379" s="162"/>
      <c r="AT379" s="61"/>
    </row>
    <row r="380" spans="2:46" ht="13.95" customHeight="1" x14ac:dyDescent="0.3">
      <c r="B380" s="62"/>
      <c r="C380" s="39"/>
      <c r="D380" s="189"/>
      <c r="E380" s="189"/>
      <c r="F380" s="189"/>
      <c r="G380" s="189"/>
      <c r="H380" s="189"/>
      <c r="I380" s="189"/>
      <c r="J380" s="189"/>
      <c r="K380" s="189"/>
      <c r="L380" s="189"/>
      <c r="M380" s="168"/>
      <c r="N380" s="59"/>
      <c r="O380" s="60" t="str">
        <f t="shared" si="104"/>
        <v/>
      </c>
      <c r="P380" s="60" t="str">
        <f t="shared" si="105"/>
        <v/>
      </c>
      <c r="Q380" s="60" t="str">
        <f t="shared" si="106"/>
        <v/>
      </c>
      <c r="R380" s="60" t="str">
        <f t="shared" si="107"/>
        <v/>
      </c>
      <c r="S380" s="60" t="e">
        <f t="shared" si="108"/>
        <v>#N/A</v>
      </c>
      <c r="T380" s="60" t="str">
        <f t="shared" si="109"/>
        <v/>
      </c>
      <c r="U380" s="60" t="str">
        <f t="shared" si="110"/>
        <v/>
      </c>
      <c r="V380" s="60" t="e">
        <f t="shared" si="111"/>
        <v>#N/A</v>
      </c>
      <c r="W380" s="60" t="e">
        <f t="shared" si="112"/>
        <v>#N/A</v>
      </c>
      <c r="X380" s="60" t="e">
        <f t="shared" si="113"/>
        <v>#N/A</v>
      </c>
      <c r="Y380" s="60" t="str">
        <f t="shared" si="114"/>
        <v/>
      </c>
      <c r="Z380" s="60" t="e">
        <f t="shared" si="115"/>
        <v>#N/A</v>
      </c>
      <c r="AA380" s="60" t="e">
        <f t="shared" si="116"/>
        <v>#VALUE!</v>
      </c>
      <c r="AB380" s="60" t="e">
        <f t="shared" si="117"/>
        <v>#N/A</v>
      </c>
      <c r="AC380" s="60" t="str">
        <f t="shared" si="118"/>
        <v/>
      </c>
      <c r="AD380" s="60" t="str">
        <f t="shared" si="119"/>
        <v/>
      </c>
      <c r="AE380" s="60" t="str">
        <f t="shared" si="120"/>
        <v/>
      </c>
      <c r="AF380" s="60" t="str">
        <f t="shared" si="121"/>
        <v/>
      </c>
      <c r="AG380" s="60" t="str">
        <f t="shared" si="122"/>
        <v/>
      </c>
      <c r="AH380" s="60" t="str">
        <f t="shared" si="123"/>
        <v/>
      </c>
      <c r="AI380" s="60" t="e">
        <f>IF('Grid template'!$B$66=FALSE,NA(),IF(OR(ISNUMBER(AC380)=FALSE,ISNUMBER(AD380)=FALSE),NA(),$AW$3*AC380+AD380))</f>
        <v>#N/A</v>
      </c>
      <c r="AJ380" s="60" t="e">
        <f>IF('Grid template'!$B$66=FALSE,NA(),IF(OR(ISNUMBER(AC380)=FALSE,ISNUMBER(AD380)=FALSE),NA(),$AW$2*AC380))</f>
        <v>#N/A</v>
      </c>
      <c r="AK380" s="60" t="e">
        <f>IF('Grid template'!$B$66=FALSE,NA(),IF(OR(ISNUMBER(AF380)=FALSE,ISNUMBER(AG380)=FALSE),NA(),$AW$3*AF380+AG380+1+'Grid template'!$B$17))</f>
        <v>#N/A</v>
      </c>
      <c r="AL380" s="60" t="e">
        <f>IF('Grid template'!$B$66=FALSE,NA(),IF(OR(ISNUMBER(AF380)=FALSE,ISNUMBER(AG380)=FALSE),NA(),$AW$2*AF380))</f>
        <v>#N/A</v>
      </c>
      <c r="AM380" s="60" t="e">
        <f>IF('Grid template'!$B$66=FALSE,NA(),(IF(OR(ISNUMBER(AJ380)=FALSE,ISNUMBER(AI380)=FALSE),NA(),AJ380-$AW$4*AI380)))</f>
        <v>#N/A</v>
      </c>
      <c r="AN380" s="60" t="e">
        <f>IF('Grid template'!$B$66=FALSE,NA(),(IF(OR(ISNUMBER(AK380)=FALSE,ISNUMBER(AL380)=FALSE),NA(),AL380+$AW$4*AK380)))</f>
        <v>#N/A</v>
      </c>
      <c r="AO380" s="60" t="e">
        <f>IF('Grid template'!$B$66=FALSE,NA(),IF(OR(ISNUMBER(AM380)=FALSE,ISNUMBER(AN380)=FALSE),NA(),(AN380-AM380)/(2*$AW$4)))</f>
        <v>#N/A</v>
      </c>
      <c r="AP380" s="60" t="e">
        <f>IF('Grid template'!$B$66=FALSE,NA(),IF(OR(ISNUMBER(AM380)=FALSE,ISNUMBER(AO380)=FALSE),NA(),AO380*$AW$4+AM380))</f>
        <v>#N/A</v>
      </c>
      <c r="AQ380" s="160"/>
      <c r="AR380" s="160"/>
      <c r="AS380" s="162"/>
      <c r="AT380" s="61"/>
    </row>
    <row r="381" spans="2:46" ht="13.95" customHeight="1" x14ac:dyDescent="0.3">
      <c r="B381" s="62"/>
      <c r="C381" s="39"/>
      <c r="D381" s="189"/>
      <c r="E381" s="189"/>
      <c r="F381" s="189"/>
      <c r="G381" s="189"/>
      <c r="H381" s="189"/>
      <c r="I381" s="189"/>
      <c r="J381" s="189"/>
      <c r="K381" s="189"/>
      <c r="L381" s="189"/>
      <c r="M381" s="168"/>
      <c r="N381" s="59"/>
      <c r="O381" s="60" t="str">
        <f t="shared" si="104"/>
        <v/>
      </c>
      <c r="P381" s="60" t="str">
        <f t="shared" si="105"/>
        <v/>
      </c>
      <c r="Q381" s="60" t="str">
        <f t="shared" si="106"/>
        <v/>
      </c>
      <c r="R381" s="60" t="str">
        <f t="shared" si="107"/>
        <v/>
      </c>
      <c r="S381" s="60" t="e">
        <f t="shared" si="108"/>
        <v>#N/A</v>
      </c>
      <c r="T381" s="60" t="str">
        <f t="shared" si="109"/>
        <v/>
      </c>
      <c r="U381" s="60" t="str">
        <f t="shared" si="110"/>
        <v/>
      </c>
      <c r="V381" s="60" t="e">
        <f t="shared" si="111"/>
        <v>#N/A</v>
      </c>
      <c r="W381" s="60" t="e">
        <f t="shared" si="112"/>
        <v>#N/A</v>
      </c>
      <c r="X381" s="60" t="e">
        <f t="shared" si="113"/>
        <v>#N/A</v>
      </c>
      <c r="Y381" s="60" t="str">
        <f t="shared" si="114"/>
        <v/>
      </c>
      <c r="Z381" s="60" t="e">
        <f t="shared" si="115"/>
        <v>#N/A</v>
      </c>
      <c r="AA381" s="60" t="e">
        <f t="shared" si="116"/>
        <v>#VALUE!</v>
      </c>
      <c r="AB381" s="60" t="e">
        <f t="shared" si="117"/>
        <v>#N/A</v>
      </c>
      <c r="AC381" s="60" t="str">
        <f t="shared" si="118"/>
        <v/>
      </c>
      <c r="AD381" s="60" t="str">
        <f t="shared" si="119"/>
        <v/>
      </c>
      <c r="AE381" s="60" t="str">
        <f t="shared" si="120"/>
        <v/>
      </c>
      <c r="AF381" s="60" t="str">
        <f t="shared" si="121"/>
        <v/>
      </c>
      <c r="AG381" s="60" t="str">
        <f t="shared" si="122"/>
        <v/>
      </c>
      <c r="AH381" s="60" t="str">
        <f t="shared" si="123"/>
        <v/>
      </c>
      <c r="AI381" s="60" t="e">
        <f>IF('Grid template'!$B$66=FALSE,NA(),IF(OR(ISNUMBER(AC381)=FALSE,ISNUMBER(AD381)=FALSE),NA(),$AW$3*AC381+AD381))</f>
        <v>#N/A</v>
      </c>
      <c r="AJ381" s="60" t="e">
        <f>IF('Grid template'!$B$66=FALSE,NA(),IF(OR(ISNUMBER(AC381)=FALSE,ISNUMBER(AD381)=FALSE),NA(),$AW$2*AC381))</f>
        <v>#N/A</v>
      </c>
      <c r="AK381" s="60" t="e">
        <f>IF('Grid template'!$B$66=FALSE,NA(),IF(OR(ISNUMBER(AF381)=FALSE,ISNUMBER(AG381)=FALSE),NA(),$AW$3*AF381+AG381+1+'Grid template'!$B$17))</f>
        <v>#N/A</v>
      </c>
      <c r="AL381" s="60" t="e">
        <f>IF('Grid template'!$B$66=FALSE,NA(),IF(OR(ISNUMBER(AF381)=FALSE,ISNUMBER(AG381)=FALSE),NA(),$AW$2*AF381))</f>
        <v>#N/A</v>
      </c>
      <c r="AM381" s="60" t="e">
        <f>IF('Grid template'!$B$66=FALSE,NA(),(IF(OR(ISNUMBER(AJ381)=FALSE,ISNUMBER(AI381)=FALSE),NA(),AJ381-$AW$4*AI381)))</f>
        <v>#N/A</v>
      </c>
      <c r="AN381" s="60" t="e">
        <f>IF('Grid template'!$B$66=FALSE,NA(),(IF(OR(ISNUMBER(AK381)=FALSE,ISNUMBER(AL381)=FALSE),NA(),AL381+$AW$4*AK381)))</f>
        <v>#N/A</v>
      </c>
      <c r="AO381" s="60" t="e">
        <f>IF('Grid template'!$B$66=FALSE,NA(),IF(OR(ISNUMBER(AM381)=FALSE,ISNUMBER(AN381)=FALSE),NA(),(AN381-AM381)/(2*$AW$4)))</f>
        <v>#N/A</v>
      </c>
      <c r="AP381" s="60" t="e">
        <f>IF('Grid template'!$B$66=FALSE,NA(),IF(OR(ISNUMBER(AM381)=FALSE,ISNUMBER(AO381)=FALSE),NA(),AO381*$AW$4+AM381))</f>
        <v>#N/A</v>
      </c>
      <c r="AQ381" s="160"/>
      <c r="AR381" s="160"/>
      <c r="AS381" s="162"/>
      <c r="AT381" s="61"/>
    </row>
    <row r="382" spans="2:46" ht="13.95" customHeight="1" x14ac:dyDescent="0.3">
      <c r="B382" s="62"/>
      <c r="C382" s="39"/>
      <c r="D382" s="189"/>
      <c r="E382" s="189"/>
      <c r="F382" s="189"/>
      <c r="G382" s="189"/>
      <c r="H382" s="189"/>
      <c r="I382" s="189"/>
      <c r="J382" s="189"/>
      <c r="K382" s="189"/>
      <c r="L382" s="189"/>
      <c r="M382" s="168"/>
      <c r="N382" s="59"/>
      <c r="O382" s="60" t="str">
        <f t="shared" si="104"/>
        <v/>
      </c>
      <c r="P382" s="60" t="str">
        <f t="shared" si="105"/>
        <v/>
      </c>
      <c r="Q382" s="60" t="str">
        <f t="shared" si="106"/>
        <v/>
      </c>
      <c r="R382" s="60" t="str">
        <f t="shared" si="107"/>
        <v/>
      </c>
      <c r="S382" s="60" t="e">
        <f t="shared" si="108"/>
        <v>#N/A</v>
      </c>
      <c r="T382" s="60" t="str">
        <f t="shared" si="109"/>
        <v/>
      </c>
      <c r="U382" s="60" t="str">
        <f t="shared" si="110"/>
        <v/>
      </c>
      <c r="V382" s="60" t="e">
        <f t="shared" si="111"/>
        <v>#N/A</v>
      </c>
      <c r="W382" s="60" t="e">
        <f t="shared" si="112"/>
        <v>#N/A</v>
      </c>
      <c r="X382" s="60" t="e">
        <f t="shared" si="113"/>
        <v>#N/A</v>
      </c>
      <c r="Y382" s="60" t="str">
        <f t="shared" si="114"/>
        <v/>
      </c>
      <c r="Z382" s="60" t="e">
        <f t="shared" si="115"/>
        <v>#N/A</v>
      </c>
      <c r="AA382" s="60" t="e">
        <f t="shared" si="116"/>
        <v>#VALUE!</v>
      </c>
      <c r="AB382" s="60" t="e">
        <f t="shared" si="117"/>
        <v>#N/A</v>
      </c>
      <c r="AC382" s="60" t="str">
        <f t="shared" si="118"/>
        <v/>
      </c>
      <c r="AD382" s="60" t="str">
        <f t="shared" si="119"/>
        <v/>
      </c>
      <c r="AE382" s="60" t="str">
        <f t="shared" si="120"/>
        <v/>
      </c>
      <c r="AF382" s="60" t="str">
        <f t="shared" si="121"/>
        <v/>
      </c>
      <c r="AG382" s="60" t="str">
        <f t="shared" si="122"/>
        <v/>
      </c>
      <c r="AH382" s="60" t="str">
        <f t="shared" si="123"/>
        <v/>
      </c>
      <c r="AI382" s="60" t="e">
        <f>IF('Grid template'!$B$66=FALSE,NA(),IF(OR(ISNUMBER(AC382)=FALSE,ISNUMBER(AD382)=FALSE),NA(),$AW$3*AC382+AD382))</f>
        <v>#N/A</v>
      </c>
      <c r="AJ382" s="60" t="e">
        <f>IF('Grid template'!$B$66=FALSE,NA(),IF(OR(ISNUMBER(AC382)=FALSE,ISNUMBER(AD382)=FALSE),NA(),$AW$2*AC382))</f>
        <v>#N/A</v>
      </c>
      <c r="AK382" s="60" t="e">
        <f>IF('Grid template'!$B$66=FALSE,NA(),IF(OR(ISNUMBER(AF382)=FALSE,ISNUMBER(AG382)=FALSE),NA(),$AW$3*AF382+AG382+1+'Grid template'!$B$17))</f>
        <v>#N/A</v>
      </c>
      <c r="AL382" s="60" t="e">
        <f>IF('Grid template'!$B$66=FALSE,NA(),IF(OR(ISNUMBER(AF382)=FALSE,ISNUMBER(AG382)=FALSE),NA(),$AW$2*AF382))</f>
        <v>#N/A</v>
      </c>
      <c r="AM382" s="60" t="e">
        <f>IF('Grid template'!$B$66=FALSE,NA(),(IF(OR(ISNUMBER(AJ382)=FALSE,ISNUMBER(AI382)=FALSE),NA(),AJ382-$AW$4*AI382)))</f>
        <v>#N/A</v>
      </c>
      <c r="AN382" s="60" t="e">
        <f>IF('Grid template'!$B$66=FALSE,NA(),(IF(OR(ISNUMBER(AK382)=FALSE,ISNUMBER(AL382)=FALSE),NA(),AL382+$AW$4*AK382)))</f>
        <v>#N/A</v>
      </c>
      <c r="AO382" s="60" t="e">
        <f>IF('Grid template'!$B$66=FALSE,NA(),IF(OR(ISNUMBER(AM382)=FALSE,ISNUMBER(AN382)=FALSE),NA(),(AN382-AM382)/(2*$AW$4)))</f>
        <v>#N/A</v>
      </c>
      <c r="AP382" s="60" t="e">
        <f>IF('Grid template'!$B$66=FALSE,NA(),IF(OR(ISNUMBER(AM382)=FALSE,ISNUMBER(AO382)=FALSE),NA(),AO382*$AW$4+AM382))</f>
        <v>#N/A</v>
      </c>
      <c r="AQ382" s="160"/>
      <c r="AR382" s="160"/>
      <c r="AS382" s="162"/>
      <c r="AT382" s="61"/>
    </row>
    <row r="383" spans="2:46" ht="13.95" customHeight="1" x14ac:dyDescent="0.3">
      <c r="B383" s="62"/>
      <c r="C383" s="39"/>
      <c r="D383" s="189"/>
      <c r="E383" s="189"/>
      <c r="F383" s="189"/>
      <c r="G383" s="189"/>
      <c r="H383" s="189"/>
      <c r="I383" s="189"/>
      <c r="J383" s="189"/>
      <c r="K383" s="189"/>
      <c r="L383" s="189"/>
      <c r="M383" s="168"/>
      <c r="N383" s="59"/>
      <c r="O383" s="60" t="str">
        <f t="shared" si="104"/>
        <v/>
      </c>
      <c r="P383" s="60" t="str">
        <f t="shared" si="105"/>
        <v/>
      </c>
      <c r="Q383" s="60" t="str">
        <f t="shared" si="106"/>
        <v/>
      </c>
      <c r="R383" s="60" t="str">
        <f t="shared" si="107"/>
        <v/>
      </c>
      <c r="S383" s="60" t="e">
        <f t="shared" si="108"/>
        <v>#N/A</v>
      </c>
      <c r="T383" s="60" t="str">
        <f t="shared" si="109"/>
        <v/>
      </c>
      <c r="U383" s="60" t="str">
        <f t="shared" si="110"/>
        <v/>
      </c>
      <c r="V383" s="60" t="e">
        <f t="shared" si="111"/>
        <v>#N/A</v>
      </c>
      <c r="W383" s="60" t="e">
        <f t="shared" si="112"/>
        <v>#N/A</v>
      </c>
      <c r="X383" s="60" t="e">
        <f t="shared" si="113"/>
        <v>#N/A</v>
      </c>
      <c r="Y383" s="60" t="str">
        <f t="shared" si="114"/>
        <v/>
      </c>
      <c r="Z383" s="60" t="e">
        <f t="shared" si="115"/>
        <v>#N/A</v>
      </c>
      <c r="AA383" s="60" t="e">
        <f t="shared" si="116"/>
        <v>#VALUE!</v>
      </c>
      <c r="AB383" s="60" t="e">
        <f t="shared" si="117"/>
        <v>#N/A</v>
      </c>
      <c r="AC383" s="60" t="str">
        <f t="shared" si="118"/>
        <v/>
      </c>
      <c r="AD383" s="60" t="str">
        <f t="shared" si="119"/>
        <v/>
      </c>
      <c r="AE383" s="60" t="str">
        <f t="shared" si="120"/>
        <v/>
      </c>
      <c r="AF383" s="60" t="str">
        <f t="shared" si="121"/>
        <v/>
      </c>
      <c r="AG383" s="60" t="str">
        <f t="shared" si="122"/>
        <v/>
      </c>
      <c r="AH383" s="60" t="str">
        <f t="shared" si="123"/>
        <v/>
      </c>
      <c r="AI383" s="60" t="e">
        <f>IF('Grid template'!$B$66=FALSE,NA(),IF(OR(ISNUMBER(AC383)=FALSE,ISNUMBER(AD383)=FALSE),NA(),$AW$3*AC383+AD383))</f>
        <v>#N/A</v>
      </c>
      <c r="AJ383" s="60" t="e">
        <f>IF('Grid template'!$B$66=FALSE,NA(),IF(OR(ISNUMBER(AC383)=FALSE,ISNUMBER(AD383)=FALSE),NA(),$AW$2*AC383))</f>
        <v>#N/A</v>
      </c>
      <c r="AK383" s="60" t="e">
        <f>IF('Grid template'!$B$66=FALSE,NA(),IF(OR(ISNUMBER(AF383)=FALSE,ISNUMBER(AG383)=FALSE),NA(),$AW$3*AF383+AG383+1+'Grid template'!$B$17))</f>
        <v>#N/A</v>
      </c>
      <c r="AL383" s="60" t="e">
        <f>IF('Grid template'!$B$66=FALSE,NA(),IF(OR(ISNUMBER(AF383)=FALSE,ISNUMBER(AG383)=FALSE),NA(),$AW$2*AF383))</f>
        <v>#N/A</v>
      </c>
      <c r="AM383" s="60" t="e">
        <f>IF('Grid template'!$B$66=FALSE,NA(),(IF(OR(ISNUMBER(AJ383)=FALSE,ISNUMBER(AI383)=FALSE),NA(),AJ383-$AW$4*AI383)))</f>
        <v>#N/A</v>
      </c>
      <c r="AN383" s="60" t="e">
        <f>IF('Grid template'!$B$66=FALSE,NA(),(IF(OR(ISNUMBER(AK383)=FALSE,ISNUMBER(AL383)=FALSE),NA(),AL383+$AW$4*AK383)))</f>
        <v>#N/A</v>
      </c>
      <c r="AO383" s="60" t="e">
        <f>IF('Grid template'!$B$66=FALSE,NA(),IF(OR(ISNUMBER(AM383)=FALSE,ISNUMBER(AN383)=FALSE),NA(),(AN383-AM383)/(2*$AW$4)))</f>
        <v>#N/A</v>
      </c>
      <c r="AP383" s="60" t="e">
        <f>IF('Grid template'!$B$66=FALSE,NA(),IF(OR(ISNUMBER(AM383)=FALSE,ISNUMBER(AO383)=FALSE),NA(),AO383*$AW$4+AM383))</f>
        <v>#N/A</v>
      </c>
      <c r="AQ383" s="160"/>
      <c r="AR383" s="160"/>
      <c r="AS383" s="162"/>
      <c r="AT383" s="61"/>
    </row>
    <row r="384" spans="2:46" ht="13.95" customHeight="1" x14ac:dyDescent="0.3">
      <c r="B384" s="62"/>
      <c r="C384" s="39"/>
      <c r="D384" s="189"/>
      <c r="E384" s="189"/>
      <c r="F384" s="189"/>
      <c r="G384" s="189"/>
      <c r="H384" s="189"/>
      <c r="I384" s="189"/>
      <c r="J384" s="189"/>
      <c r="K384" s="189"/>
      <c r="L384" s="189"/>
      <c r="M384" s="168"/>
      <c r="N384" s="59"/>
      <c r="O384" s="60" t="str">
        <f t="shared" si="104"/>
        <v/>
      </c>
      <c r="P384" s="60" t="str">
        <f t="shared" si="105"/>
        <v/>
      </c>
      <c r="Q384" s="60" t="str">
        <f t="shared" si="106"/>
        <v/>
      </c>
      <c r="R384" s="60" t="str">
        <f t="shared" si="107"/>
        <v/>
      </c>
      <c r="S384" s="60" t="e">
        <f t="shared" si="108"/>
        <v>#N/A</v>
      </c>
      <c r="T384" s="60" t="str">
        <f t="shared" si="109"/>
        <v/>
      </c>
      <c r="U384" s="60" t="str">
        <f t="shared" si="110"/>
        <v/>
      </c>
      <c r="V384" s="60" t="e">
        <f t="shared" si="111"/>
        <v>#N/A</v>
      </c>
      <c r="W384" s="60" t="e">
        <f t="shared" si="112"/>
        <v>#N/A</v>
      </c>
      <c r="X384" s="60" t="e">
        <f t="shared" si="113"/>
        <v>#N/A</v>
      </c>
      <c r="Y384" s="60" t="str">
        <f t="shared" si="114"/>
        <v/>
      </c>
      <c r="Z384" s="60" t="e">
        <f t="shared" si="115"/>
        <v>#N/A</v>
      </c>
      <c r="AA384" s="60" t="e">
        <f t="shared" si="116"/>
        <v>#VALUE!</v>
      </c>
      <c r="AB384" s="60" t="e">
        <f t="shared" si="117"/>
        <v>#N/A</v>
      </c>
      <c r="AC384" s="60" t="str">
        <f t="shared" si="118"/>
        <v/>
      </c>
      <c r="AD384" s="60" t="str">
        <f t="shared" si="119"/>
        <v/>
      </c>
      <c r="AE384" s="60" t="str">
        <f t="shared" si="120"/>
        <v/>
      </c>
      <c r="AF384" s="60" t="str">
        <f t="shared" si="121"/>
        <v/>
      </c>
      <c r="AG384" s="60" t="str">
        <f t="shared" si="122"/>
        <v/>
      </c>
      <c r="AH384" s="60" t="str">
        <f t="shared" si="123"/>
        <v/>
      </c>
      <c r="AI384" s="60" t="e">
        <f>IF('Grid template'!$B$66=FALSE,NA(),IF(OR(ISNUMBER(AC384)=FALSE,ISNUMBER(AD384)=FALSE),NA(),$AW$3*AC384+AD384))</f>
        <v>#N/A</v>
      </c>
      <c r="AJ384" s="60" t="e">
        <f>IF('Grid template'!$B$66=FALSE,NA(),IF(OR(ISNUMBER(AC384)=FALSE,ISNUMBER(AD384)=FALSE),NA(),$AW$2*AC384))</f>
        <v>#N/A</v>
      </c>
      <c r="AK384" s="60" t="e">
        <f>IF('Grid template'!$B$66=FALSE,NA(),IF(OR(ISNUMBER(AF384)=FALSE,ISNUMBER(AG384)=FALSE),NA(),$AW$3*AF384+AG384+1+'Grid template'!$B$17))</f>
        <v>#N/A</v>
      </c>
      <c r="AL384" s="60" t="e">
        <f>IF('Grid template'!$B$66=FALSE,NA(),IF(OR(ISNUMBER(AF384)=FALSE,ISNUMBER(AG384)=FALSE),NA(),$AW$2*AF384))</f>
        <v>#N/A</v>
      </c>
      <c r="AM384" s="60" t="e">
        <f>IF('Grid template'!$B$66=FALSE,NA(),(IF(OR(ISNUMBER(AJ384)=FALSE,ISNUMBER(AI384)=FALSE),NA(),AJ384-$AW$4*AI384)))</f>
        <v>#N/A</v>
      </c>
      <c r="AN384" s="60" t="e">
        <f>IF('Grid template'!$B$66=FALSE,NA(),(IF(OR(ISNUMBER(AK384)=FALSE,ISNUMBER(AL384)=FALSE),NA(),AL384+$AW$4*AK384)))</f>
        <v>#N/A</v>
      </c>
      <c r="AO384" s="60" t="e">
        <f>IF('Grid template'!$B$66=FALSE,NA(),IF(OR(ISNUMBER(AM384)=FALSE,ISNUMBER(AN384)=FALSE),NA(),(AN384-AM384)/(2*$AW$4)))</f>
        <v>#N/A</v>
      </c>
      <c r="AP384" s="60" t="e">
        <f>IF('Grid template'!$B$66=FALSE,NA(),IF(OR(ISNUMBER(AM384)=FALSE,ISNUMBER(AO384)=FALSE),NA(),AO384*$AW$4+AM384))</f>
        <v>#N/A</v>
      </c>
      <c r="AQ384" s="160"/>
      <c r="AR384" s="160"/>
      <c r="AS384" s="162"/>
      <c r="AT384" s="61"/>
    </row>
    <row r="385" spans="2:46" ht="13.95" customHeight="1" x14ac:dyDescent="0.3">
      <c r="B385" s="62"/>
      <c r="C385" s="39"/>
      <c r="D385" s="189"/>
      <c r="E385" s="189"/>
      <c r="F385" s="189"/>
      <c r="G385" s="189"/>
      <c r="H385" s="189"/>
      <c r="I385" s="189"/>
      <c r="J385" s="189"/>
      <c r="K385" s="189"/>
      <c r="L385" s="189"/>
      <c r="M385" s="168"/>
      <c r="N385" s="59"/>
      <c r="O385" s="60" t="str">
        <f t="shared" si="104"/>
        <v/>
      </c>
      <c r="P385" s="60" t="str">
        <f t="shared" si="105"/>
        <v/>
      </c>
      <c r="Q385" s="60" t="str">
        <f t="shared" si="106"/>
        <v/>
      </c>
      <c r="R385" s="60" t="str">
        <f t="shared" si="107"/>
        <v/>
      </c>
      <c r="S385" s="60" t="e">
        <f t="shared" si="108"/>
        <v>#N/A</v>
      </c>
      <c r="T385" s="60" t="str">
        <f t="shared" si="109"/>
        <v/>
      </c>
      <c r="U385" s="60" t="str">
        <f t="shared" si="110"/>
        <v/>
      </c>
      <c r="V385" s="60" t="e">
        <f t="shared" si="111"/>
        <v>#N/A</v>
      </c>
      <c r="W385" s="60" t="e">
        <f t="shared" si="112"/>
        <v>#N/A</v>
      </c>
      <c r="X385" s="60" t="e">
        <f t="shared" si="113"/>
        <v>#N/A</v>
      </c>
      <c r="Y385" s="60" t="str">
        <f t="shared" si="114"/>
        <v/>
      </c>
      <c r="Z385" s="60" t="e">
        <f t="shared" si="115"/>
        <v>#N/A</v>
      </c>
      <c r="AA385" s="60" t="e">
        <f t="shared" si="116"/>
        <v>#VALUE!</v>
      </c>
      <c r="AB385" s="60" t="e">
        <f t="shared" si="117"/>
        <v>#N/A</v>
      </c>
      <c r="AC385" s="60" t="str">
        <f t="shared" si="118"/>
        <v/>
      </c>
      <c r="AD385" s="60" t="str">
        <f t="shared" si="119"/>
        <v/>
      </c>
      <c r="AE385" s="60" t="str">
        <f t="shared" si="120"/>
        <v/>
      </c>
      <c r="AF385" s="60" t="str">
        <f t="shared" si="121"/>
        <v/>
      </c>
      <c r="AG385" s="60" t="str">
        <f t="shared" si="122"/>
        <v/>
      </c>
      <c r="AH385" s="60" t="str">
        <f t="shared" si="123"/>
        <v/>
      </c>
      <c r="AI385" s="60" t="e">
        <f>IF('Grid template'!$B$66=FALSE,NA(),IF(OR(ISNUMBER(AC385)=FALSE,ISNUMBER(AD385)=FALSE),NA(),$AW$3*AC385+AD385))</f>
        <v>#N/A</v>
      </c>
      <c r="AJ385" s="60" t="e">
        <f>IF('Grid template'!$B$66=FALSE,NA(),IF(OR(ISNUMBER(AC385)=FALSE,ISNUMBER(AD385)=FALSE),NA(),$AW$2*AC385))</f>
        <v>#N/A</v>
      </c>
      <c r="AK385" s="60" t="e">
        <f>IF('Grid template'!$B$66=FALSE,NA(),IF(OR(ISNUMBER(AF385)=FALSE,ISNUMBER(AG385)=FALSE),NA(),$AW$3*AF385+AG385+1+'Grid template'!$B$17))</f>
        <v>#N/A</v>
      </c>
      <c r="AL385" s="60" t="e">
        <f>IF('Grid template'!$B$66=FALSE,NA(),IF(OR(ISNUMBER(AF385)=FALSE,ISNUMBER(AG385)=FALSE),NA(),$AW$2*AF385))</f>
        <v>#N/A</v>
      </c>
      <c r="AM385" s="60" t="e">
        <f>IF('Grid template'!$B$66=FALSE,NA(),(IF(OR(ISNUMBER(AJ385)=FALSE,ISNUMBER(AI385)=FALSE),NA(),AJ385-$AW$4*AI385)))</f>
        <v>#N/A</v>
      </c>
      <c r="AN385" s="60" t="e">
        <f>IF('Grid template'!$B$66=FALSE,NA(),(IF(OR(ISNUMBER(AK385)=FALSE,ISNUMBER(AL385)=FALSE),NA(),AL385+$AW$4*AK385)))</f>
        <v>#N/A</v>
      </c>
      <c r="AO385" s="60" t="e">
        <f>IF('Grid template'!$B$66=FALSE,NA(),IF(OR(ISNUMBER(AM385)=FALSE,ISNUMBER(AN385)=FALSE),NA(),(AN385-AM385)/(2*$AW$4)))</f>
        <v>#N/A</v>
      </c>
      <c r="AP385" s="60" t="e">
        <f>IF('Grid template'!$B$66=FALSE,NA(),IF(OR(ISNUMBER(AM385)=FALSE,ISNUMBER(AO385)=FALSE),NA(),AO385*$AW$4+AM385))</f>
        <v>#N/A</v>
      </c>
      <c r="AQ385" s="160"/>
      <c r="AR385" s="160"/>
      <c r="AS385" s="162"/>
      <c r="AT385" s="61"/>
    </row>
    <row r="386" spans="2:46" ht="13.95" customHeight="1" x14ac:dyDescent="0.3">
      <c r="B386" s="62"/>
      <c r="C386" s="39"/>
      <c r="D386" s="189"/>
      <c r="E386" s="189"/>
      <c r="F386" s="189"/>
      <c r="G386" s="189"/>
      <c r="H386" s="189"/>
      <c r="I386" s="189"/>
      <c r="J386" s="189"/>
      <c r="K386" s="189"/>
      <c r="L386" s="189"/>
      <c r="M386" s="168"/>
      <c r="N386" s="59"/>
      <c r="O386" s="60" t="str">
        <f t="shared" si="104"/>
        <v/>
      </c>
      <c r="P386" s="60" t="str">
        <f t="shared" si="105"/>
        <v/>
      </c>
      <c r="Q386" s="60" t="str">
        <f t="shared" si="106"/>
        <v/>
      </c>
      <c r="R386" s="60" t="str">
        <f t="shared" si="107"/>
        <v/>
      </c>
      <c r="S386" s="60" t="e">
        <f t="shared" si="108"/>
        <v>#N/A</v>
      </c>
      <c r="T386" s="60" t="str">
        <f t="shared" si="109"/>
        <v/>
      </c>
      <c r="U386" s="60" t="str">
        <f t="shared" si="110"/>
        <v/>
      </c>
      <c r="V386" s="60" t="e">
        <f t="shared" si="111"/>
        <v>#N/A</v>
      </c>
      <c r="W386" s="60" t="e">
        <f t="shared" si="112"/>
        <v>#N/A</v>
      </c>
      <c r="X386" s="60" t="e">
        <f t="shared" si="113"/>
        <v>#N/A</v>
      </c>
      <c r="Y386" s="60" t="str">
        <f t="shared" si="114"/>
        <v/>
      </c>
      <c r="Z386" s="60" t="e">
        <f t="shared" si="115"/>
        <v>#N/A</v>
      </c>
      <c r="AA386" s="60" t="e">
        <f t="shared" si="116"/>
        <v>#VALUE!</v>
      </c>
      <c r="AB386" s="60" t="e">
        <f t="shared" si="117"/>
        <v>#N/A</v>
      </c>
      <c r="AC386" s="60" t="str">
        <f t="shared" si="118"/>
        <v/>
      </c>
      <c r="AD386" s="60" t="str">
        <f t="shared" si="119"/>
        <v/>
      </c>
      <c r="AE386" s="60" t="str">
        <f t="shared" si="120"/>
        <v/>
      </c>
      <c r="AF386" s="60" t="str">
        <f t="shared" si="121"/>
        <v/>
      </c>
      <c r="AG386" s="60" t="str">
        <f t="shared" si="122"/>
        <v/>
      </c>
      <c r="AH386" s="60" t="str">
        <f t="shared" si="123"/>
        <v/>
      </c>
      <c r="AI386" s="60" t="e">
        <f>IF('Grid template'!$B$66=FALSE,NA(),IF(OR(ISNUMBER(AC386)=FALSE,ISNUMBER(AD386)=FALSE),NA(),$AW$3*AC386+AD386))</f>
        <v>#N/A</v>
      </c>
      <c r="AJ386" s="60" t="e">
        <f>IF('Grid template'!$B$66=FALSE,NA(),IF(OR(ISNUMBER(AC386)=FALSE,ISNUMBER(AD386)=FALSE),NA(),$AW$2*AC386))</f>
        <v>#N/A</v>
      </c>
      <c r="AK386" s="60" t="e">
        <f>IF('Grid template'!$B$66=FALSE,NA(),IF(OR(ISNUMBER(AF386)=FALSE,ISNUMBER(AG386)=FALSE),NA(),$AW$3*AF386+AG386+1+'Grid template'!$B$17))</f>
        <v>#N/A</v>
      </c>
      <c r="AL386" s="60" t="e">
        <f>IF('Grid template'!$B$66=FALSE,NA(),IF(OR(ISNUMBER(AF386)=FALSE,ISNUMBER(AG386)=FALSE),NA(),$AW$2*AF386))</f>
        <v>#N/A</v>
      </c>
      <c r="AM386" s="60" t="e">
        <f>IF('Grid template'!$B$66=FALSE,NA(),(IF(OR(ISNUMBER(AJ386)=FALSE,ISNUMBER(AI386)=FALSE),NA(),AJ386-$AW$4*AI386)))</f>
        <v>#N/A</v>
      </c>
      <c r="AN386" s="60" t="e">
        <f>IF('Grid template'!$B$66=FALSE,NA(),(IF(OR(ISNUMBER(AK386)=FALSE,ISNUMBER(AL386)=FALSE),NA(),AL386+$AW$4*AK386)))</f>
        <v>#N/A</v>
      </c>
      <c r="AO386" s="60" t="e">
        <f>IF('Grid template'!$B$66=FALSE,NA(),IF(OR(ISNUMBER(AM386)=FALSE,ISNUMBER(AN386)=FALSE),NA(),(AN386-AM386)/(2*$AW$4)))</f>
        <v>#N/A</v>
      </c>
      <c r="AP386" s="60" t="e">
        <f>IF('Grid template'!$B$66=FALSE,NA(),IF(OR(ISNUMBER(AM386)=FALSE,ISNUMBER(AO386)=FALSE),NA(),AO386*$AW$4+AM386))</f>
        <v>#N/A</v>
      </c>
      <c r="AQ386" s="160"/>
      <c r="AR386" s="160"/>
      <c r="AS386" s="162"/>
      <c r="AT386" s="61"/>
    </row>
    <row r="387" spans="2:46" ht="13.95" customHeight="1" x14ac:dyDescent="0.3">
      <c r="B387" s="62"/>
      <c r="C387" s="39"/>
      <c r="D387" s="189"/>
      <c r="E387" s="189"/>
      <c r="F387" s="189"/>
      <c r="G387" s="189"/>
      <c r="H387" s="189"/>
      <c r="I387" s="189"/>
      <c r="J387" s="189"/>
      <c r="K387" s="189"/>
      <c r="L387" s="189"/>
      <c r="M387" s="168"/>
      <c r="N387" s="59"/>
      <c r="O387" s="60" t="str">
        <f t="shared" ref="O387:O450" si="124">IF(ISNUMBER(D387)=FALSE,"",IF($A$3=2,D387,IF($A$3=1,D387/AZ$2*2,"")))</f>
        <v/>
      </c>
      <c r="P387" s="60" t="str">
        <f t="shared" ref="P387:P450" si="125">IF(ISNUMBER(E387)=FALSE,"",IF($A$3=2,E387,IF($A$3=1,E387/BA$2*2,"")))</f>
        <v/>
      </c>
      <c r="Q387" s="60" t="str">
        <f t="shared" ref="Q387:Q450" si="126">IF(ISNUMBER(F387)=FALSE,"",IF($A$3=2,F387,IF($A$3=1,F387/BB$2,"")))</f>
        <v/>
      </c>
      <c r="R387" s="60" t="str">
        <f t="shared" ref="R387:R450" si="127">IF(ISNUMBER(G387)=FALSE,"",IF($A$3=2,G387,IF($A$3=1,G387/BC$2,"")))</f>
        <v/>
      </c>
      <c r="S387" s="60" t="e">
        <f t="shared" ref="S387:S450" si="128">IF(AND(ISNUMBER(Q387),ISNUMBER(R387)),Q387+R387,IF(ISNUMBER(Q387),Q387,IF(ISNUMBER(R387),R387,NA())))</f>
        <v>#N/A</v>
      </c>
      <c r="T387" s="60" t="str">
        <f t="shared" ref="T387:T450" si="129">IF(ISNUMBER(H387)=FALSE,"",IF($A$3=2,H387,IF($A$3=1,H387/BD$2,"")))</f>
        <v/>
      </c>
      <c r="U387" s="60" t="str">
        <f t="shared" ref="U387:U450" si="130">IF(ISNUMBER(I387)=FALSE,"",IF($A$3=2,I387,IF($A$3=1,I387/BE$2*2,"")))</f>
        <v/>
      </c>
      <c r="V387" s="60" t="e">
        <f t="shared" ref="V387:V450" si="131">IF(AND(ISNUMBER(T387),ISNUMBER(U387)),T387+U387,IF(ISNUMBER(T387),T387,IF(ISNUMBER(U387),U387,NA())))</f>
        <v>#N/A</v>
      </c>
      <c r="W387" s="60" t="e">
        <f t="shared" ref="W387:W450" si="132">IF(ISNUMBER(J387)=FALSE,NA(),IF($A$3=2,J387,IF($A$3=1,J387/BF$2,"")))</f>
        <v>#N/A</v>
      </c>
      <c r="X387" s="60" t="e">
        <f t="shared" ref="X387:X450" si="133">IF(ISNUMBER(K387)=FALSE,NA(),IF($A$3=2,K387,IF($A$3=1,K387/BG$2*2,"")))</f>
        <v>#N/A</v>
      </c>
      <c r="Y387" s="60" t="str">
        <f t="shared" ref="Y387:Y450" si="134">IF(ISNUMBER(L387)=FALSE,"",IF($A$3=2,L387,IF($A$3=1,L387/BH$2,"")))</f>
        <v/>
      </c>
      <c r="Z387" s="60" t="e">
        <f t="shared" ref="Z387:Z450" si="135">IF(AND(ISNUMBER(W387),ISNUMBER(Y387)),W387+Y387,IF(ISNUMBER(W387),W387,IF(ISNUMBER(Y387),Y387,NA())))</f>
        <v>#N/A</v>
      </c>
      <c r="AA387" s="60" t="e">
        <f t="shared" ref="AA387:AA450" si="136">IF(O387+P387+S387&gt;0,O387+P387+S387,"")</f>
        <v>#VALUE!</v>
      </c>
      <c r="AB387" s="60" t="e">
        <f t="shared" ref="AB387:AB450" si="137">IF(V387+X387+Z387&gt;0,V387+X387+Z387,NA())</f>
        <v>#N/A</v>
      </c>
      <c r="AC387" s="60" t="str">
        <f t="shared" ref="AC387:AC450" si="138">IF(ISNUMBER(AA387),P387/AA387,"")</f>
        <v/>
      </c>
      <c r="AD387" s="60" t="str">
        <f t="shared" ref="AD387:AD450" si="139">IF(ISNUMBER(AA387),S387/AA387,"")</f>
        <v/>
      </c>
      <c r="AE387" s="60" t="str">
        <f t="shared" ref="AE387:AE450" si="140">IF(ISNUMBER(AA387),O387/AA387,"")</f>
        <v/>
      </c>
      <c r="AF387" s="60" t="str">
        <f t="shared" ref="AF387:AF450" si="141">IF(ISNUMBER(AB387),X387/AB387,"")</f>
        <v/>
      </c>
      <c r="AG387" s="60" t="str">
        <f t="shared" ref="AG387:AG450" si="142">IF(ISNUMBER(AB387),Z387/AB387,"")</f>
        <v/>
      </c>
      <c r="AH387" s="60" t="str">
        <f t="shared" ref="AH387:AH450" si="143">IF(ISNUMBER(AB387),V387/AB387,"")</f>
        <v/>
      </c>
      <c r="AI387" s="60" t="e">
        <f>IF('Grid template'!$B$66=FALSE,NA(),IF(OR(ISNUMBER(AC387)=FALSE,ISNUMBER(AD387)=FALSE),NA(),$AW$3*AC387+AD387))</f>
        <v>#N/A</v>
      </c>
      <c r="AJ387" s="60" t="e">
        <f>IF('Grid template'!$B$66=FALSE,NA(),IF(OR(ISNUMBER(AC387)=FALSE,ISNUMBER(AD387)=FALSE),NA(),$AW$2*AC387))</f>
        <v>#N/A</v>
      </c>
      <c r="AK387" s="60" t="e">
        <f>IF('Grid template'!$B$66=FALSE,NA(),IF(OR(ISNUMBER(AF387)=FALSE,ISNUMBER(AG387)=FALSE),NA(),$AW$3*AF387+AG387+1+'Grid template'!$B$17))</f>
        <v>#N/A</v>
      </c>
      <c r="AL387" s="60" t="e">
        <f>IF('Grid template'!$B$66=FALSE,NA(),IF(OR(ISNUMBER(AF387)=FALSE,ISNUMBER(AG387)=FALSE),NA(),$AW$2*AF387))</f>
        <v>#N/A</v>
      </c>
      <c r="AM387" s="60" t="e">
        <f>IF('Grid template'!$B$66=FALSE,NA(),(IF(OR(ISNUMBER(AJ387)=FALSE,ISNUMBER(AI387)=FALSE),NA(),AJ387-$AW$4*AI387)))</f>
        <v>#N/A</v>
      </c>
      <c r="AN387" s="60" t="e">
        <f>IF('Grid template'!$B$66=FALSE,NA(),(IF(OR(ISNUMBER(AK387)=FALSE,ISNUMBER(AL387)=FALSE),NA(),AL387+$AW$4*AK387)))</f>
        <v>#N/A</v>
      </c>
      <c r="AO387" s="60" t="e">
        <f>IF('Grid template'!$B$66=FALSE,NA(),IF(OR(ISNUMBER(AM387)=FALSE,ISNUMBER(AN387)=FALSE),NA(),(AN387-AM387)/(2*$AW$4)))</f>
        <v>#N/A</v>
      </c>
      <c r="AP387" s="60" t="e">
        <f>IF('Grid template'!$B$66=FALSE,NA(),IF(OR(ISNUMBER(AM387)=FALSE,ISNUMBER(AO387)=FALSE),NA(),AO387*$AW$4+AM387))</f>
        <v>#N/A</v>
      </c>
      <c r="AQ387" s="160"/>
      <c r="AR387" s="160"/>
      <c r="AS387" s="162"/>
      <c r="AT387" s="61"/>
    </row>
    <row r="388" spans="2:46" ht="13.95" customHeight="1" x14ac:dyDescent="0.3">
      <c r="B388" s="62"/>
      <c r="C388" s="39"/>
      <c r="D388" s="189"/>
      <c r="E388" s="189"/>
      <c r="F388" s="189"/>
      <c r="G388" s="189"/>
      <c r="H388" s="189"/>
      <c r="I388" s="189"/>
      <c r="J388" s="189"/>
      <c r="K388" s="189"/>
      <c r="L388" s="189"/>
      <c r="M388" s="168"/>
      <c r="N388" s="59"/>
      <c r="O388" s="60" t="str">
        <f t="shared" si="124"/>
        <v/>
      </c>
      <c r="P388" s="60" t="str">
        <f t="shared" si="125"/>
        <v/>
      </c>
      <c r="Q388" s="60" t="str">
        <f t="shared" si="126"/>
        <v/>
      </c>
      <c r="R388" s="60" t="str">
        <f t="shared" si="127"/>
        <v/>
      </c>
      <c r="S388" s="60" t="e">
        <f t="shared" si="128"/>
        <v>#N/A</v>
      </c>
      <c r="T388" s="60" t="str">
        <f t="shared" si="129"/>
        <v/>
      </c>
      <c r="U388" s="60" t="str">
        <f t="shared" si="130"/>
        <v/>
      </c>
      <c r="V388" s="60" t="e">
        <f t="shared" si="131"/>
        <v>#N/A</v>
      </c>
      <c r="W388" s="60" t="e">
        <f t="shared" si="132"/>
        <v>#N/A</v>
      </c>
      <c r="X388" s="60" t="e">
        <f t="shared" si="133"/>
        <v>#N/A</v>
      </c>
      <c r="Y388" s="60" t="str">
        <f t="shared" si="134"/>
        <v/>
      </c>
      <c r="Z388" s="60" t="e">
        <f t="shared" si="135"/>
        <v>#N/A</v>
      </c>
      <c r="AA388" s="60" t="e">
        <f t="shared" si="136"/>
        <v>#VALUE!</v>
      </c>
      <c r="AB388" s="60" t="e">
        <f t="shared" si="137"/>
        <v>#N/A</v>
      </c>
      <c r="AC388" s="60" t="str">
        <f t="shared" si="138"/>
        <v/>
      </c>
      <c r="AD388" s="60" t="str">
        <f t="shared" si="139"/>
        <v/>
      </c>
      <c r="AE388" s="60" t="str">
        <f t="shared" si="140"/>
        <v/>
      </c>
      <c r="AF388" s="60" t="str">
        <f t="shared" si="141"/>
        <v/>
      </c>
      <c r="AG388" s="60" t="str">
        <f t="shared" si="142"/>
        <v/>
      </c>
      <c r="AH388" s="60" t="str">
        <f t="shared" si="143"/>
        <v/>
      </c>
      <c r="AI388" s="60" t="e">
        <f>IF('Grid template'!$B$66=FALSE,NA(),IF(OR(ISNUMBER(AC388)=FALSE,ISNUMBER(AD388)=FALSE),NA(),$AW$3*AC388+AD388))</f>
        <v>#N/A</v>
      </c>
      <c r="AJ388" s="60" t="e">
        <f>IF('Grid template'!$B$66=FALSE,NA(),IF(OR(ISNUMBER(AC388)=FALSE,ISNUMBER(AD388)=FALSE),NA(),$AW$2*AC388))</f>
        <v>#N/A</v>
      </c>
      <c r="AK388" s="60" t="e">
        <f>IF('Grid template'!$B$66=FALSE,NA(),IF(OR(ISNUMBER(AF388)=FALSE,ISNUMBER(AG388)=FALSE),NA(),$AW$3*AF388+AG388+1+'Grid template'!$B$17))</f>
        <v>#N/A</v>
      </c>
      <c r="AL388" s="60" t="e">
        <f>IF('Grid template'!$B$66=FALSE,NA(),IF(OR(ISNUMBER(AF388)=FALSE,ISNUMBER(AG388)=FALSE),NA(),$AW$2*AF388))</f>
        <v>#N/A</v>
      </c>
      <c r="AM388" s="60" t="e">
        <f>IF('Grid template'!$B$66=FALSE,NA(),(IF(OR(ISNUMBER(AJ388)=FALSE,ISNUMBER(AI388)=FALSE),NA(),AJ388-$AW$4*AI388)))</f>
        <v>#N/A</v>
      </c>
      <c r="AN388" s="60" t="e">
        <f>IF('Grid template'!$B$66=FALSE,NA(),(IF(OR(ISNUMBER(AK388)=FALSE,ISNUMBER(AL388)=FALSE),NA(),AL388+$AW$4*AK388)))</f>
        <v>#N/A</v>
      </c>
      <c r="AO388" s="60" t="e">
        <f>IF('Grid template'!$B$66=FALSE,NA(),IF(OR(ISNUMBER(AM388)=FALSE,ISNUMBER(AN388)=FALSE),NA(),(AN388-AM388)/(2*$AW$4)))</f>
        <v>#N/A</v>
      </c>
      <c r="AP388" s="60" t="e">
        <f>IF('Grid template'!$B$66=FALSE,NA(),IF(OR(ISNUMBER(AM388)=FALSE,ISNUMBER(AO388)=FALSE),NA(),AO388*$AW$4+AM388))</f>
        <v>#N/A</v>
      </c>
      <c r="AQ388" s="160"/>
      <c r="AR388" s="160"/>
      <c r="AS388" s="162"/>
      <c r="AT388" s="61"/>
    </row>
    <row r="389" spans="2:46" ht="13.95" customHeight="1" x14ac:dyDescent="0.3">
      <c r="B389" s="62"/>
      <c r="C389" s="39"/>
      <c r="D389" s="189"/>
      <c r="E389" s="189"/>
      <c r="F389" s="189"/>
      <c r="G389" s="189"/>
      <c r="H389" s="189"/>
      <c r="I389" s="189"/>
      <c r="J389" s="189"/>
      <c r="K389" s="189"/>
      <c r="L389" s="189"/>
      <c r="M389" s="168"/>
      <c r="N389" s="59"/>
      <c r="O389" s="60" t="str">
        <f t="shared" si="124"/>
        <v/>
      </c>
      <c r="P389" s="60" t="str">
        <f t="shared" si="125"/>
        <v/>
      </c>
      <c r="Q389" s="60" t="str">
        <f t="shared" si="126"/>
        <v/>
      </c>
      <c r="R389" s="60" t="str">
        <f t="shared" si="127"/>
        <v/>
      </c>
      <c r="S389" s="60" t="e">
        <f t="shared" si="128"/>
        <v>#N/A</v>
      </c>
      <c r="T389" s="60" t="str">
        <f t="shared" si="129"/>
        <v/>
      </c>
      <c r="U389" s="60" t="str">
        <f t="shared" si="130"/>
        <v/>
      </c>
      <c r="V389" s="60" t="e">
        <f t="shared" si="131"/>
        <v>#N/A</v>
      </c>
      <c r="W389" s="60" t="e">
        <f t="shared" si="132"/>
        <v>#N/A</v>
      </c>
      <c r="X389" s="60" t="e">
        <f t="shared" si="133"/>
        <v>#N/A</v>
      </c>
      <c r="Y389" s="60" t="str">
        <f t="shared" si="134"/>
        <v/>
      </c>
      <c r="Z389" s="60" t="e">
        <f t="shared" si="135"/>
        <v>#N/A</v>
      </c>
      <c r="AA389" s="60" t="e">
        <f t="shared" si="136"/>
        <v>#VALUE!</v>
      </c>
      <c r="AB389" s="60" t="e">
        <f t="shared" si="137"/>
        <v>#N/A</v>
      </c>
      <c r="AC389" s="60" t="str">
        <f t="shared" si="138"/>
        <v/>
      </c>
      <c r="AD389" s="60" t="str">
        <f t="shared" si="139"/>
        <v/>
      </c>
      <c r="AE389" s="60" t="str">
        <f t="shared" si="140"/>
        <v/>
      </c>
      <c r="AF389" s="60" t="str">
        <f t="shared" si="141"/>
        <v/>
      </c>
      <c r="AG389" s="60" t="str">
        <f t="shared" si="142"/>
        <v/>
      </c>
      <c r="AH389" s="60" t="str">
        <f t="shared" si="143"/>
        <v/>
      </c>
      <c r="AI389" s="60" t="e">
        <f>IF('Grid template'!$B$66=FALSE,NA(),IF(OR(ISNUMBER(AC389)=FALSE,ISNUMBER(AD389)=FALSE),NA(),$AW$3*AC389+AD389))</f>
        <v>#N/A</v>
      </c>
      <c r="AJ389" s="60" t="e">
        <f>IF('Grid template'!$B$66=FALSE,NA(),IF(OR(ISNUMBER(AC389)=FALSE,ISNUMBER(AD389)=FALSE),NA(),$AW$2*AC389))</f>
        <v>#N/A</v>
      </c>
      <c r="AK389" s="60" t="e">
        <f>IF('Grid template'!$B$66=FALSE,NA(),IF(OR(ISNUMBER(AF389)=FALSE,ISNUMBER(AG389)=FALSE),NA(),$AW$3*AF389+AG389+1+'Grid template'!$B$17))</f>
        <v>#N/A</v>
      </c>
      <c r="AL389" s="60" t="e">
        <f>IF('Grid template'!$B$66=FALSE,NA(),IF(OR(ISNUMBER(AF389)=FALSE,ISNUMBER(AG389)=FALSE),NA(),$AW$2*AF389))</f>
        <v>#N/A</v>
      </c>
      <c r="AM389" s="60" t="e">
        <f>IF('Grid template'!$B$66=FALSE,NA(),(IF(OR(ISNUMBER(AJ389)=FALSE,ISNUMBER(AI389)=FALSE),NA(),AJ389-$AW$4*AI389)))</f>
        <v>#N/A</v>
      </c>
      <c r="AN389" s="60" t="e">
        <f>IF('Grid template'!$B$66=FALSE,NA(),(IF(OR(ISNUMBER(AK389)=FALSE,ISNUMBER(AL389)=FALSE),NA(),AL389+$AW$4*AK389)))</f>
        <v>#N/A</v>
      </c>
      <c r="AO389" s="60" t="e">
        <f>IF('Grid template'!$B$66=FALSE,NA(),IF(OR(ISNUMBER(AM389)=FALSE,ISNUMBER(AN389)=FALSE),NA(),(AN389-AM389)/(2*$AW$4)))</f>
        <v>#N/A</v>
      </c>
      <c r="AP389" s="60" t="e">
        <f>IF('Grid template'!$B$66=FALSE,NA(),IF(OR(ISNUMBER(AM389)=FALSE,ISNUMBER(AO389)=FALSE),NA(),AO389*$AW$4+AM389))</f>
        <v>#N/A</v>
      </c>
      <c r="AQ389" s="160"/>
      <c r="AR389" s="160"/>
      <c r="AS389" s="162"/>
      <c r="AT389" s="61"/>
    </row>
    <row r="390" spans="2:46" ht="13.95" customHeight="1" x14ac:dyDescent="0.3">
      <c r="B390" s="62"/>
      <c r="C390" s="39"/>
      <c r="D390" s="189"/>
      <c r="E390" s="189"/>
      <c r="F390" s="189"/>
      <c r="G390" s="189"/>
      <c r="H390" s="189"/>
      <c r="I390" s="189"/>
      <c r="J390" s="189"/>
      <c r="K390" s="189"/>
      <c r="L390" s="189"/>
      <c r="M390" s="168"/>
      <c r="N390" s="59"/>
      <c r="O390" s="60" t="str">
        <f t="shared" si="124"/>
        <v/>
      </c>
      <c r="P390" s="60" t="str">
        <f t="shared" si="125"/>
        <v/>
      </c>
      <c r="Q390" s="60" t="str">
        <f t="shared" si="126"/>
        <v/>
      </c>
      <c r="R390" s="60" t="str">
        <f t="shared" si="127"/>
        <v/>
      </c>
      <c r="S390" s="60" t="e">
        <f t="shared" si="128"/>
        <v>#N/A</v>
      </c>
      <c r="T390" s="60" t="str">
        <f t="shared" si="129"/>
        <v/>
      </c>
      <c r="U390" s="60" t="str">
        <f t="shared" si="130"/>
        <v/>
      </c>
      <c r="V390" s="60" t="e">
        <f t="shared" si="131"/>
        <v>#N/A</v>
      </c>
      <c r="W390" s="60" t="e">
        <f t="shared" si="132"/>
        <v>#N/A</v>
      </c>
      <c r="X390" s="60" t="e">
        <f t="shared" si="133"/>
        <v>#N/A</v>
      </c>
      <c r="Y390" s="60" t="str">
        <f t="shared" si="134"/>
        <v/>
      </c>
      <c r="Z390" s="60" t="e">
        <f t="shared" si="135"/>
        <v>#N/A</v>
      </c>
      <c r="AA390" s="60" t="e">
        <f t="shared" si="136"/>
        <v>#VALUE!</v>
      </c>
      <c r="AB390" s="60" t="e">
        <f t="shared" si="137"/>
        <v>#N/A</v>
      </c>
      <c r="AC390" s="60" t="str">
        <f t="shared" si="138"/>
        <v/>
      </c>
      <c r="AD390" s="60" t="str">
        <f t="shared" si="139"/>
        <v/>
      </c>
      <c r="AE390" s="60" t="str">
        <f t="shared" si="140"/>
        <v/>
      </c>
      <c r="AF390" s="60" t="str">
        <f t="shared" si="141"/>
        <v/>
      </c>
      <c r="AG390" s="60" t="str">
        <f t="shared" si="142"/>
        <v/>
      </c>
      <c r="AH390" s="60" t="str">
        <f t="shared" si="143"/>
        <v/>
      </c>
      <c r="AI390" s="60" t="e">
        <f>IF('Grid template'!$B$66=FALSE,NA(),IF(OR(ISNUMBER(AC390)=FALSE,ISNUMBER(AD390)=FALSE),NA(),$AW$3*AC390+AD390))</f>
        <v>#N/A</v>
      </c>
      <c r="AJ390" s="60" t="e">
        <f>IF('Grid template'!$B$66=FALSE,NA(),IF(OR(ISNUMBER(AC390)=FALSE,ISNUMBER(AD390)=FALSE),NA(),$AW$2*AC390))</f>
        <v>#N/A</v>
      </c>
      <c r="AK390" s="60" t="e">
        <f>IF('Grid template'!$B$66=FALSE,NA(),IF(OR(ISNUMBER(AF390)=FALSE,ISNUMBER(AG390)=FALSE),NA(),$AW$3*AF390+AG390+1+'Grid template'!$B$17))</f>
        <v>#N/A</v>
      </c>
      <c r="AL390" s="60" t="e">
        <f>IF('Grid template'!$B$66=FALSE,NA(),IF(OR(ISNUMBER(AF390)=FALSE,ISNUMBER(AG390)=FALSE),NA(),$AW$2*AF390))</f>
        <v>#N/A</v>
      </c>
      <c r="AM390" s="60" t="e">
        <f>IF('Grid template'!$B$66=FALSE,NA(),(IF(OR(ISNUMBER(AJ390)=FALSE,ISNUMBER(AI390)=FALSE),NA(),AJ390-$AW$4*AI390)))</f>
        <v>#N/A</v>
      </c>
      <c r="AN390" s="60" t="e">
        <f>IF('Grid template'!$B$66=FALSE,NA(),(IF(OR(ISNUMBER(AK390)=FALSE,ISNUMBER(AL390)=FALSE),NA(),AL390+$AW$4*AK390)))</f>
        <v>#N/A</v>
      </c>
      <c r="AO390" s="60" t="e">
        <f>IF('Grid template'!$B$66=FALSE,NA(),IF(OR(ISNUMBER(AM390)=FALSE,ISNUMBER(AN390)=FALSE),NA(),(AN390-AM390)/(2*$AW$4)))</f>
        <v>#N/A</v>
      </c>
      <c r="AP390" s="60" t="e">
        <f>IF('Grid template'!$B$66=FALSE,NA(),IF(OR(ISNUMBER(AM390)=FALSE,ISNUMBER(AO390)=FALSE),NA(),AO390*$AW$4+AM390))</f>
        <v>#N/A</v>
      </c>
      <c r="AQ390" s="160"/>
      <c r="AR390" s="160"/>
      <c r="AS390" s="162"/>
      <c r="AT390" s="61"/>
    </row>
    <row r="391" spans="2:46" ht="13.95" customHeight="1" x14ac:dyDescent="0.3">
      <c r="B391" s="62"/>
      <c r="C391" s="39"/>
      <c r="D391" s="189"/>
      <c r="E391" s="189"/>
      <c r="F391" s="189"/>
      <c r="G391" s="189"/>
      <c r="H391" s="189"/>
      <c r="I391" s="189"/>
      <c r="J391" s="189"/>
      <c r="K391" s="189"/>
      <c r="L391" s="189"/>
      <c r="M391" s="168"/>
      <c r="N391" s="59"/>
      <c r="O391" s="60" t="str">
        <f t="shared" si="124"/>
        <v/>
      </c>
      <c r="P391" s="60" t="str">
        <f t="shared" si="125"/>
        <v/>
      </c>
      <c r="Q391" s="60" t="str">
        <f t="shared" si="126"/>
        <v/>
      </c>
      <c r="R391" s="60" t="str">
        <f t="shared" si="127"/>
        <v/>
      </c>
      <c r="S391" s="60" t="e">
        <f t="shared" si="128"/>
        <v>#N/A</v>
      </c>
      <c r="T391" s="60" t="str">
        <f t="shared" si="129"/>
        <v/>
      </c>
      <c r="U391" s="60" t="str">
        <f t="shared" si="130"/>
        <v/>
      </c>
      <c r="V391" s="60" t="e">
        <f t="shared" si="131"/>
        <v>#N/A</v>
      </c>
      <c r="W391" s="60" t="e">
        <f t="shared" si="132"/>
        <v>#N/A</v>
      </c>
      <c r="X391" s="60" t="e">
        <f t="shared" si="133"/>
        <v>#N/A</v>
      </c>
      <c r="Y391" s="60" t="str">
        <f t="shared" si="134"/>
        <v/>
      </c>
      <c r="Z391" s="60" t="e">
        <f t="shared" si="135"/>
        <v>#N/A</v>
      </c>
      <c r="AA391" s="60" t="e">
        <f t="shared" si="136"/>
        <v>#VALUE!</v>
      </c>
      <c r="AB391" s="60" t="e">
        <f t="shared" si="137"/>
        <v>#N/A</v>
      </c>
      <c r="AC391" s="60" t="str">
        <f t="shared" si="138"/>
        <v/>
      </c>
      <c r="AD391" s="60" t="str">
        <f t="shared" si="139"/>
        <v/>
      </c>
      <c r="AE391" s="60" t="str">
        <f t="shared" si="140"/>
        <v/>
      </c>
      <c r="AF391" s="60" t="str">
        <f t="shared" si="141"/>
        <v/>
      </c>
      <c r="AG391" s="60" t="str">
        <f t="shared" si="142"/>
        <v/>
      </c>
      <c r="AH391" s="60" t="str">
        <f t="shared" si="143"/>
        <v/>
      </c>
      <c r="AI391" s="60" t="e">
        <f>IF('Grid template'!$B$66=FALSE,NA(),IF(OR(ISNUMBER(AC391)=FALSE,ISNUMBER(AD391)=FALSE),NA(),$AW$3*AC391+AD391))</f>
        <v>#N/A</v>
      </c>
      <c r="AJ391" s="60" t="e">
        <f>IF('Grid template'!$B$66=FALSE,NA(),IF(OR(ISNUMBER(AC391)=FALSE,ISNUMBER(AD391)=FALSE),NA(),$AW$2*AC391))</f>
        <v>#N/A</v>
      </c>
      <c r="AK391" s="60" t="e">
        <f>IF('Grid template'!$B$66=FALSE,NA(),IF(OR(ISNUMBER(AF391)=FALSE,ISNUMBER(AG391)=FALSE),NA(),$AW$3*AF391+AG391+1+'Grid template'!$B$17))</f>
        <v>#N/A</v>
      </c>
      <c r="AL391" s="60" t="e">
        <f>IF('Grid template'!$B$66=FALSE,NA(),IF(OR(ISNUMBER(AF391)=FALSE,ISNUMBER(AG391)=FALSE),NA(),$AW$2*AF391))</f>
        <v>#N/A</v>
      </c>
      <c r="AM391" s="60" t="e">
        <f>IF('Grid template'!$B$66=FALSE,NA(),(IF(OR(ISNUMBER(AJ391)=FALSE,ISNUMBER(AI391)=FALSE),NA(),AJ391-$AW$4*AI391)))</f>
        <v>#N/A</v>
      </c>
      <c r="AN391" s="60" t="e">
        <f>IF('Grid template'!$B$66=FALSE,NA(),(IF(OR(ISNUMBER(AK391)=FALSE,ISNUMBER(AL391)=FALSE),NA(),AL391+$AW$4*AK391)))</f>
        <v>#N/A</v>
      </c>
      <c r="AO391" s="60" t="e">
        <f>IF('Grid template'!$B$66=FALSE,NA(),IF(OR(ISNUMBER(AM391)=FALSE,ISNUMBER(AN391)=FALSE),NA(),(AN391-AM391)/(2*$AW$4)))</f>
        <v>#N/A</v>
      </c>
      <c r="AP391" s="60" t="e">
        <f>IF('Grid template'!$B$66=FALSE,NA(),IF(OR(ISNUMBER(AM391)=FALSE,ISNUMBER(AO391)=FALSE),NA(),AO391*$AW$4+AM391))</f>
        <v>#N/A</v>
      </c>
      <c r="AQ391" s="160"/>
      <c r="AR391" s="160"/>
      <c r="AS391" s="162"/>
      <c r="AT391" s="61"/>
    </row>
    <row r="392" spans="2:46" ht="13.95" customHeight="1" x14ac:dyDescent="0.3">
      <c r="B392" s="62"/>
      <c r="C392" s="39"/>
      <c r="D392" s="189"/>
      <c r="E392" s="189"/>
      <c r="F392" s="189"/>
      <c r="G392" s="189"/>
      <c r="H392" s="189"/>
      <c r="I392" s="189"/>
      <c r="J392" s="189"/>
      <c r="K392" s="189"/>
      <c r="L392" s="189"/>
      <c r="M392" s="168"/>
      <c r="N392" s="59"/>
      <c r="O392" s="60" t="str">
        <f t="shared" si="124"/>
        <v/>
      </c>
      <c r="P392" s="60" t="str">
        <f t="shared" si="125"/>
        <v/>
      </c>
      <c r="Q392" s="60" t="str">
        <f t="shared" si="126"/>
        <v/>
      </c>
      <c r="R392" s="60" t="str">
        <f t="shared" si="127"/>
        <v/>
      </c>
      <c r="S392" s="60" t="e">
        <f t="shared" si="128"/>
        <v>#N/A</v>
      </c>
      <c r="T392" s="60" t="str">
        <f t="shared" si="129"/>
        <v/>
      </c>
      <c r="U392" s="60" t="str">
        <f t="shared" si="130"/>
        <v/>
      </c>
      <c r="V392" s="60" t="e">
        <f t="shared" si="131"/>
        <v>#N/A</v>
      </c>
      <c r="W392" s="60" t="e">
        <f t="shared" si="132"/>
        <v>#N/A</v>
      </c>
      <c r="X392" s="60" t="e">
        <f t="shared" si="133"/>
        <v>#N/A</v>
      </c>
      <c r="Y392" s="60" t="str">
        <f t="shared" si="134"/>
        <v/>
      </c>
      <c r="Z392" s="60" t="e">
        <f t="shared" si="135"/>
        <v>#N/A</v>
      </c>
      <c r="AA392" s="60" t="e">
        <f t="shared" si="136"/>
        <v>#VALUE!</v>
      </c>
      <c r="AB392" s="60" t="e">
        <f t="shared" si="137"/>
        <v>#N/A</v>
      </c>
      <c r="AC392" s="60" t="str">
        <f t="shared" si="138"/>
        <v/>
      </c>
      <c r="AD392" s="60" t="str">
        <f t="shared" si="139"/>
        <v/>
      </c>
      <c r="AE392" s="60" t="str">
        <f t="shared" si="140"/>
        <v/>
      </c>
      <c r="AF392" s="60" t="str">
        <f t="shared" si="141"/>
        <v/>
      </c>
      <c r="AG392" s="60" t="str">
        <f t="shared" si="142"/>
        <v/>
      </c>
      <c r="AH392" s="60" t="str">
        <f t="shared" si="143"/>
        <v/>
      </c>
      <c r="AI392" s="60" t="e">
        <f>IF('Grid template'!$B$66=FALSE,NA(),IF(OR(ISNUMBER(AC392)=FALSE,ISNUMBER(AD392)=FALSE),NA(),$AW$3*AC392+AD392))</f>
        <v>#N/A</v>
      </c>
      <c r="AJ392" s="60" t="e">
        <f>IF('Grid template'!$B$66=FALSE,NA(),IF(OR(ISNUMBER(AC392)=FALSE,ISNUMBER(AD392)=FALSE),NA(),$AW$2*AC392))</f>
        <v>#N/A</v>
      </c>
      <c r="AK392" s="60" t="e">
        <f>IF('Grid template'!$B$66=FALSE,NA(),IF(OR(ISNUMBER(AF392)=FALSE,ISNUMBER(AG392)=FALSE),NA(),$AW$3*AF392+AG392+1+'Grid template'!$B$17))</f>
        <v>#N/A</v>
      </c>
      <c r="AL392" s="60" t="e">
        <f>IF('Grid template'!$B$66=FALSE,NA(),IF(OR(ISNUMBER(AF392)=FALSE,ISNUMBER(AG392)=FALSE),NA(),$AW$2*AF392))</f>
        <v>#N/A</v>
      </c>
      <c r="AM392" s="60" t="e">
        <f>IF('Grid template'!$B$66=FALSE,NA(),(IF(OR(ISNUMBER(AJ392)=FALSE,ISNUMBER(AI392)=FALSE),NA(),AJ392-$AW$4*AI392)))</f>
        <v>#N/A</v>
      </c>
      <c r="AN392" s="60" t="e">
        <f>IF('Grid template'!$B$66=FALSE,NA(),(IF(OR(ISNUMBER(AK392)=FALSE,ISNUMBER(AL392)=FALSE),NA(),AL392+$AW$4*AK392)))</f>
        <v>#N/A</v>
      </c>
      <c r="AO392" s="60" t="e">
        <f>IF('Grid template'!$B$66=FALSE,NA(),IF(OR(ISNUMBER(AM392)=FALSE,ISNUMBER(AN392)=FALSE),NA(),(AN392-AM392)/(2*$AW$4)))</f>
        <v>#N/A</v>
      </c>
      <c r="AP392" s="60" t="e">
        <f>IF('Grid template'!$B$66=FALSE,NA(),IF(OR(ISNUMBER(AM392)=FALSE,ISNUMBER(AO392)=FALSE),NA(),AO392*$AW$4+AM392))</f>
        <v>#N/A</v>
      </c>
      <c r="AQ392" s="160"/>
      <c r="AR392" s="160"/>
      <c r="AS392" s="162"/>
      <c r="AT392" s="61"/>
    </row>
    <row r="393" spans="2:46" ht="13.95" customHeight="1" x14ac:dyDescent="0.3">
      <c r="B393" s="62"/>
      <c r="C393" s="39"/>
      <c r="D393" s="189"/>
      <c r="E393" s="189"/>
      <c r="F393" s="189"/>
      <c r="G393" s="189"/>
      <c r="H393" s="189"/>
      <c r="I393" s="189"/>
      <c r="J393" s="189"/>
      <c r="K393" s="189"/>
      <c r="L393" s="189"/>
      <c r="M393" s="168"/>
      <c r="N393" s="59"/>
      <c r="O393" s="60" t="str">
        <f t="shared" si="124"/>
        <v/>
      </c>
      <c r="P393" s="60" t="str">
        <f t="shared" si="125"/>
        <v/>
      </c>
      <c r="Q393" s="60" t="str">
        <f t="shared" si="126"/>
        <v/>
      </c>
      <c r="R393" s="60" t="str">
        <f t="shared" si="127"/>
        <v/>
      </c>
      <c r="S393" s="60" t="e">
        <f t="shared" si="128"/>
        <v>#N/A</v>
      </c>
      <c r="T393" s="60" t="str">
        <f t="shared" si="129"/>
        <v/>
      </c>
      <c r="U393" s="60" t="str">
        <f t="shared" si="130"/>
        <v/>
      </c>
      <c r="V393" s="60" t="e">
        <f t="shared" si="131"/>
        <v>#N/A</v>
      </c>
      <c r="W393" s="60" t="e">
        <f t="shared" si="132"/>
        <v>#N/A</v>
      </c>
      <c r="X393" s="60" t="e">
        <f t="shared" si="133"/>
        <v>#N/A</v>
      </c>
      <c r="Y393" s="60" t="str">
        <f t="shared" si="134"/>
        <v/>
      </c>
      <c r="Z393" s="60" t="e">
        <f t="shared" si="135"/>
        <v>#N/A</v>
      </c>
      <c r="AA393" s="60" t="e">
        <f t="shared" si="136"/>
        <v>#VALUE!</v>
      </c>
      <c r="AB393" s="60" t="e">
        <f t="shared" si="137"/>
        <v>#N/A</v>
      </c>
      <c r="AC393" s="60" t="str">
        <f t="shared" si="138"/>
        <v/>
      </c>
      <c r="AD393" s="60" t="str">
        <f t="shared" si="139"/>
        <v/>
      </c>
      <c r="AE393" s="60" t="str">
        <f t="shared" si="140"/>
        <v/>
      </c>
      <c r="AF393" s="60" t="str">
        <f t="shared" si="141"/>
        <v/>
      </c>
      <c r="AG393" s="60" t="str">
        <f t="shared" si="142"/>
        <v/>
      </c>
      <c r="AH393" s="60" t="str">
        <f t="shared" si="143"/>
        <v/>
      </c>
      <c r="AI393" s="60" t="e">
        <f>IF('Grid template'!$B$66=FALSE,NA(),IF(OR(ISNUMBER(AC393)=FALSE,ISNUMBER(AD393)=FALSE),NA(),$AW$3*AC393+AD393))</f>
        <v>#N/A</v>
      </c>
      <c r="AJ393" s="60" t="e">
        <f>IF('Grid template'!$B$66=FALSE,NA(),IF(OR(ISNUMBER(AC393)=FALSE,ISNUMBER(AD393)=FALSE),NA(),$AW$2*AC393))</f>
        <v>#N/A</v>
      </c>
      <c r="AK393" s="60" t="e">
        <f>IF('Grid template'!$B$66=FALSE,NA(),IF(OR(ISNUMBER(AF393)=FALSE,ISNUMBER(AG393)=FALSE),NA(),$AW$3*AF393+AG393+1+'Grid template'!$B$17))</f>
        <v>#N/A</v>
      </c>
      <c r="AL393" s="60" t="e">
        <f>IF('Grid template'!$B$66=FALSE,NA(),IF(OR(ISNUMBER(AF393)=FALSE,ISNUMBER(AG393)=FALSE),NA(),$AW$2*AF393))</f>
        <v>#N/A</v>
      </c>
      <c r="AM393" s="60" t="e">
        <f>IF('Grid template'!$B$66=FALSE,NA(),(IF(OR(ISNUMBER(AJ393)=FALSE,ISNUMBER(AI393)=FALSE),NA(),AJ393-$AW$4*AI393)))</f>
        <v>#N/A</v>
      </c>
      <c r="AN393" s="60" t="e">
        <f>IF('Grid template'!$B$66=FALSE,NA(),(IF(OR(ISNUMBER(AK393)=FALSE,ISNUMBER(AL393)=FALSE),NA(),AL393+$AW$4*AK393)))</f>
        <v>#N/A</v>
      </c>
      <c r="AO393" s="60" t="e">
        <f>IF('Grid template'!$B$66=FALSE,NA(),IF(OR(ISNUMBER(AM393)=FALSE,ISNUMBER(AN393)=FALSE),NA(),(AN393-AM393)/(2*$AW$4)))</f>
        <v>#N/A</v>
      </c>
      <c r="AP393" s="60" t="e">
        <f>IF('Grid template'!$B$66=FALSE,NA(),IF(OR(ISNUMBER(AM393)=FALSE,ISNUMBER(AO393)=FALSE),NA(),AO393*$AW$4+AM393))</f>
        <v>#N/A</v>
      </c>
      <c r="AQ393" s="160"/>
      <c r="AR393" s="160"/>
      <c r="AS393" s="162"/>
      <c r="AT393" s="61"/>
    </row>
    <row r="394" spans="2:46" ht="13.95" customHeight="1" x14ac:dyDescent="0.3">
      <c r="B394" s="62"/>
      <c r="C394" s="39"/>
      <c r="D394" s="189"/>
      <c r="E394" s="189"/>
      <c r="F394" s="189"/>
      <c r="G394" s="189"/>
      <c r="H394" s="189"/>
      <c r="I394" s="189"/>
      <c r="J394" s="189"/>
      <c r="K394" s="189"/>
      <c r="L394" s="189"/>
      <c r="M394" s="168"/>
      <c r="N394" s="59"/>
      <c r="O394" s="60" t="str">
        <f t="shared" si="124"/>
        <v/>
      </c>
      <c r="P394" s="60" t="str">
        <f t="shared" si="125"/>
        <v/>
      </c>
      <c r="Q394" s="60" t="str">
        <f t="shared" si="126"/>
        <v/>
      </c>
      <c r="R394" s="60" t="str">
        <f t="shared" si="127"/>
        <v/>
      </c>
      <c r="S394" s="60" t="e">
        <f t="shared" si="128"/>
        <v>#N/A</v>
      </c>
      <c r="T394" s="60" t="str">
        <f t="shared" si="129"/>
        <v/>
      </c>
      <c r="U394" s="60" t="str">
        <f t="shared" si="130"/>
        <v/>
      </c>
      <c r="V394" s="60" t="e">
        <f t="shared" si="131"/>
        <v>#N/A</v>
      </c>
      <c r="W394" s="60" t="e">
        <f t="shared" si="132"/>
        <v>#N/A</v>
      </c>
      <c r="X394" s="60" t="e">
        <f t="shared" si="133"/>
        <v>#N/A</v>
      </c>
      <c r="Y394" s="60" t="str">
        <f t="shared" si="134"/>
        <v/>
      </c>
      <c r="Z394" s="60" t="e">
        <f t="shared" si="135"/>
        <v>#N/A</v>
      </c>
      <c r="AA394" s="60" t="e">
        <f t="shared" si="136"/>
        <v>#VALUE!</v>
      </c>
      <c r="AB394" s="60" t="e">
        <f t="shared" si="137"/>
        <v>#N/A</v>
      </c>
      <c r="AC394" s="60" t="str">
        <f t="shared" si="138"/>
        <v/>
      </c>
      <c r="AD394" s="60" t="str">
        <f t="shared" si="139"/>
        <v/>
      </c>
      <c r="AE394" s="60" t="str">
        <f t="shared" si="140"/>
        <v/>
      </c>
      <c r="AF394" s="60" t="str">
        <f t="shared" si="141"/>
        <v/>
      </c>
      <c r="AG394" s="60" t="str">
        <f t="shared" si="142"/>
        <v/>
      </c>
      <c r="AH394" s="60" t="str">
        <f t="shared" si="143"/>
        <v/>
      </c>
      <c r="AI394" s="60" t="e">
        <f>IF('Grid template'!$B$66=FALSE,NA(),IF(OR(ISNUMBER(AC394)=FALSE,ISNUMBER(AD394)=FALSE),NA(),$AW$3*AC394+AD394))</f>
        <v>#N/A</v>
      </c>
      <c r="AJ394" s="60" t="e">
        <f>IF('Grid template'!$B$66=FALSE,NA(),IF(OR(ISNUMBER(AC394)=FALSE,ISNUMBER(AD394)=FALSE),NA(),$AW$2*AC394))</f>
        <v>#N/A</v>
      </c>
      <c r="AK394" s="60" t="e">
        <f>IF('Grid template'!$B$66=FALSE,NA(),IF(OR(ISNUMBER(AF394)=FALSE,ISNUMBER(AG394)=FALSE),NA(),$AW$3*AF394+AG394+1+'Grid template'!$B$17))</f>
        <v>#N/A</v>
      </c>
      <c r="AL394" s="60" t="e">
        <f>IF('Grid template'!$B$66=FALSE,NA(),IF(OR(ISNUMBER(AF394)=FALSE,ISNUMBER(AG394)=FALSE),NA(),$AW$2*AF394))</f>
        <v>#N/A</v>
      </c>
      <c r="AM394" s="60" t="e">
        <f>IF('Grid template'!$B$66=FALSE,NA(),(IF(OR(ISNUMBER(AJ394)=FALSE,ISNUMBER(AI394)=FALSE),NA(),AJ394-$AW$4*AI394)))</f>
        <v>#N/A</v>
      </c>
      <c r="AN394" s="60" t="e">
        <f>IF('Grid template'!$B$66=FALSE,NA(),(IF(OR(ISNUMBER(AK394)=FALSE,ISNUMBER(AL394)=FALSE),NA(),AL394+$AW$4*AK394)))</f>
        <v>#N/A</v>
      </c>
      <c r="AO394" s="60" t="e">
        <f>IF('Grid template'!$B$66=FALSE,NA(),IF(OR(ISNUMBER(AM394)=FALSE,ISNUMBER(AN394)=FALSE),NA(),(AN394-AM394)/(2*$AW$4)))</f>
        <v>#N/A</v>
      </c>
      <c r="AP394" s="60" t="e">
        <f>IF('Grid template'!$B$66=FALSE,NA(),IF(OR(ISNUMBER(AM394)=FALSE,ISNUMBER(AO394)=FALSE),NA(),AO394*$AW$4+AM394))</f>
        <v>#N/A</v>
      </c>
      <c r="AQ394" s="160"/>
      <c r="AR394" s="160"/>
      <c r="AS394" s="162"/>
      <c r="AT394" s="61"/>
    </row>
    <row r="395" spans="2:46" ht="13.95" customHeight="1" x14ac:dyDescent="0.3">
      <c r="B395" s="62"/>
      <c r="C395" s="39"/>
      <c r="D395" s="189"/>
      <c r="E395" s="189"/>
      <c r="F395" s="189"/>
      <c r="G395" s="189"/>
      <c r="H395" s="189"/>
      <c r="I395" s="189"/>
      <c r="J395" s="189"/>
      <c r="K395" s="189"/>
      <c r="L395" s="189"/>
      <c r="M395" s="168"/>
      <c r="N395" s="59"/>
      <c r="O395" s="60" t="str">
        <f t="shared" si="124"/>
        <v/>
      </c>
      <c r="P395" s="60" t="str">
        <f t="shared" si="125"/>
        <v/>
      </c>
      <c r="Q395" s="60" t="str">
        <f t="shared" si="126"/>
        <v/>
      </c>
      <c r="R395" s="60" t="str">
        <f t="shared" si="127"/>
        <v/>
      </c>
      <c r="S395" s="60" t="e">
        <f t="shared" si="128"/>
        <v>#N/A</v>
      </c>
      <c r="T395" s="60" t="str">
        <f t="shared" si="129"/>
        <v/>
      </c>
      <c r="U395" s="60" t="str">
        <f t="shared" si="130"/>
        <v/>
      </c>
      <c r="V395" s="60" t="e">
        <f t="shared" si="131"/>
        <v>#N/A</v>
      </c>
      <c r="W395" s="60" t="e">
        <f t="shared" si="132"/>
        <v>#N/A</v>
      </c>
      <c r="X395" s="60" t="e">
        <f t="shared" si="133"/>
        <v>#N/A</v>
      </c>
      <c r="Y395" s="60" t="str">
        <f t="shared" si="134"/>
        <v/>
      </c>
      <c r="Z395" s="60" t="e">
        <f t="shared" si="135"/>
        <v>#N/A</v>
      </c>
      <c r="AA395" s="60" t="e">
        <f t="shared" si="136"/>
        <v>#VALUE!</v>
      </c>
      <c r="AB395" s="60" t="e">
        <f t="shared" si="137"/>
        <v>#N/A</v>
      </c>
      <c r="AC395" s="60" t="str">
        <f t="shared" si="138"/>
        <v/>
      </c>
      <c r="AD395" s="60" t="str">
        <f t="shared" si="139"/>
        <v/>
      </c>
      <c r="AE395" s="60" t="str">
        <f t="shared" si="140"/>
        <v/>
      </c>
      <c r="AF395" s="60" t="str">
        <f t="shared" si="141"/>
        <v/>
      </c>
      <c r="AG395" s="60" t="str">
        <f t="shared" si="142"/>
        <v/>
      </c>
      <c r="AH395" s="60" t="str">
        <f t="shared" si="143"/>
        <v/>
      </c>
      <c r="AI395" s="60" t="e">
        <f>IF('Grid template'!$B$66=FALSE,NA(),IF(OR(ISNUMBER(AC395)=FALSE,ISNUMBER(AD395)=FALSE),NA(),$AW$3*AC395+AD395))</f>
        <v>#N/A</v>
      </c>
      <c r="AJ395" s="60" t="e">
        <f>IF('Grid template'!$B$66=FALSE,NA(),IF(OR(ISNUMBER(AC395)=FALSE,ISNUMBER(AD395)=FALSE),NA(),$AW$2*AC395))</f>
        <v>#N/A</v>
      </c>
      <c r="AK395" s="60" t="e">
        <f>IF('Grid template'!$B$66=FALSE,NA(),IF(OR(ISNUMBER(AF395)=FALSE,ISNUMBER(AG395)=FALSE),NA(),$AW$3*AF395+AG395+1+'Grid template'!$B$17))</f>
        <v>#N/A</v>
      </c>
      <c r="AL395" s="60" t="e">
        <f>IF('Grid template'!$B$66=FALSE,NA(),IF(OR(ISNUMBER(AF395)=FALSE,ISNUMBER(AG395)=FALSE),NA(),$AW$2*AF395))</f>
        <v>#N/A</v>
      </c>
      <c r="AM395" s="60" t="e">
        <f>IF('Grid template'!$B$66=FALSE,NA(),(IF(OR(ISNUMBER(AJ395)=FALSE,ISNUMBER(AI395)=FALSE),NA(),AJ395-$AW$4*AI395)))</f>
        <v>#N/A</v>
      </c>
      <c r="AN395" s="60" t="e">
        <f>IF('Grid template'!$B$66=FALSE,NA(),(IF(OR(ISNUMBER(AK395)=FALSE,ISNUMBER(AL395)=FALSE),NA(),AL395+$AW$4*AK395)))</f>
        <v>#N/A</v>
      </c>
      <c r="AO395" s="60" t="e">
        <f>IF('Grid template'!$B$66=FALSE,NA(),IF(OR(ISNUMBER(AM395)=FALSE,ISNUMBER(AN395)=FALSE),NA(),(AN395-AM395)/(2*$AW$4)))</f>
        <v>#N/A</v>
      </c>
      <c r="AP395" s="60" t="e">
        <f>IF('Grid template'!$B$66=FALSE,NA(),IF(OR(ISNUMBER(AM395)=FALSE,ISNUMBER(AO395)=FALSE),NA(),AO395*$AW$4+AM395))</f>
        <v>#N/A</v>
      </c>
      <c r="AQ395" s="160"/>
      <c r="AR395" s="160"/>
      <c r="AS395" s="162"/>
      <c r="AT395" s="61"/>
    </row>
    <row r="396" spans="2:46" ht="13.95" customHeight="1" x14ac:dyDescent="0.3">
      <c r="B396" s="62"/>
      <c r="C396" s="39"/>
      <c r="D396" s="189"/>
      <c r="E396" s="189"/>
      <c r="F396" s="189"/>
      <c r="G396" s="189"/>
      <c r="H396" s="189"/>
      <c r="I396" s="189"/>
      <c r="J396" s="189"/>
      <c r="K396" s="189"/>
      <c r="L396" s="189"/>
      <c r="M396" s="168"/>
      <c r="N396" s="59"/>
      <c r="O396" s="60" t="str">
        <f t="shared" si="124"/>
        <v/>
      </c>
      <c r="P396" s="60" t="str">
        <f t="shared" si="125"/>
        <v/>
      </c>
      <c r="Q396" s="60" t="str">
        <f t="shared" si="126"/>
        <v/>
      </c>
      <c r="R396" s="60" t="str">
        <f t="shared" si="127"/>
        <v/>
      </c>
      <c r="S396" s="60" t="e">
        <f t="shared" si="128"/>
        <v>#N/A</v>
      </c>
      <c r="T396" s="60" t="str">
        <f t="shared" si="129"/>
        <v/>
      </c>
      <c r="U396" s="60" t="str">
        <f t="shared" si="130"/>
        <v/>
      </c>
      <c r="V396" s="60" t="e">
        <f t="shared" si="131"/>
        <v>#N/A</v>
      </c>
      <c r="W396" s="60" t="e">
        <f t="shared" si="132"/>
        <v>#N/A</v>
      </c>
      <c r="X396" s="60" t="e">
        <f t="shared" si="133"/>
        <v>#N/A</v>
      </c>
      <c r="Y396" s="60" t="str">
        <f t="shared" si="134"/>
        <v/>
      </c>
      <c r="Z396" s="60" t="e">
        <f t="shared" si="135"/>
        <v>#N/A</v>
      </c>
      <c r="AA396" s="60" t="e">
        <f t="shared" si="136"/>
        <v>#VALUE!</v>
      </c>
      <c r="AB396" s="60" t="e">
        <f t="shared" si="137"/>
        <v>#N/A</v>
      </c>
      <c r="AC396" s="60" t="str">
        <f t="shared" si="138"/>
        <v/>
      </c>
      <c r="AD396" s="60" t="str">
        <f t="shared" si="139"/>
        <v/>
      </c>
      <c r="AE396" s="60" t="str">
        <f t="shared" si="140"/>
        <v/>
      </c>
      <c r="AF396" s="60" t="str">
        <f t="shared" si="141"/>
        <v/>
      </c>
      <c r="AG396" s="60" t="str">
        <f t="shared" si="142"/>
        <v/>
      </c>
      <c r="AH396" s="60" t="str">
        <f t="shared" si="143"/>
        <v/>
      </c>
      <c r="AI396" s="60" t="e">
        <f>IF('Grid template'!$B$66=FALSE,NA(),IF(OR(ISNUMBER(AC396)=FALSE,ISNUMBER(AD396)=FALSE),NA(),$AW$3*AC396+AD396))</f>
        <v>#N/A</v>
      </c>
      <c r="AJ396" s="60" t="e">
        <f>IF('Grid template'!$B$66=FALSE,NA(),IF(OR(ISNUMBER(AC396)=FALSE,ISNUMBER(AD396)=FALSE),NA(),$AW$2*AC396))</f>
        <v>#N/A</v>
      </c>
      <c r="AK396" s="60" t="e">
        <f>IF('Grid template'!$B$66=FALSE,NA(),IF(OR(ISNUMBER(AF396)=FALSE,ISNUMBER(AG396)=FALSE),NA(),$AW$3*AF396+AG396+1+'Grid template'!$B$17))</f>
        <v>#N/A</v>
      </c>
      <c r="AL396" s="60" t="e">
        <f>IF('Grid template'!$B$66=FALSE,NA(),IF(OR(ISNUMBER(AF396)=FALSE,ISNUMBER(AG396)=FALSE),NA(),$AW$2*AF396))</f>
        <v>#N/A</v>
      </c>
      <c r="AM396" s="60" t="e">
        <f>IF('Grid template'!$B$66=FALSE,NA(),(IF(OR(ISNUMBER(AJ396)=FALSE,ISNUMBER(AI396)=FALSE),NA(),AJ396-$AW$4*AI396)))</f>
        <v>#N/A</v>
      </c>
      <c r="AN396" s="60" t="e">
        <f>IF('Grid template'!$B$66=FALSE,NA(),(IF(OR(ISNUMBER(AK396)=FALSE,ISNUMBER(AL396)=FALSE),NA(),AL396+$AW$4*AK396)))</f>
        <v>#N/A</v>
      </c>
      <c r="AO396" s="60" t="e">
        <f>IF('Grid template'!$B$66=FALSE,NA(),IF(OR(ISNUMBER(AM396)=FALSE,ISNUMBER(AN396)=FALSE),NA(),(AN396-AM396)/(2*$AW$4)))</f>
        <v>#N/A</v>
      </c>
      <c r="AP396" s="60" t="e">
        <f>IF('Grid template'!$B$66=FALSE,NA(),IF(OR(ISNUMBER(AM396)=FALSE,ISNUMBER(AO396)=FALSE),NA(),AO396*$AW$4+AM396))</f>
        <v>#N/A</v>
      </c>
      <c r="AQ396" s="160"/>
      <c r="AR396" s="160"/>
      <c r="AS396" s="162"/>
      <c r="AT396" s="61"/>
    </row>
    <row r="397" spans="2:46" ht="13.95" customHeight="1" x14ac:dyDescent="0.3">
      <c r="B397" s="62"/>
      <c r="C397" s="39"/>
      <c r="D397" s="189"/>
      <c r="E397" s="189"/>
      <c r="F397" s="189"/>
      <c r="G397" s="189"/>
      <c r="H397" s="189"/>
      <c r="I397" s="189"/>
      <c r="J397" s="189"/>
      <c r="K397" s="189"/>
      <c r="L397" s="189"/>
      <c r="M397" s="168"/>
      <c r="N397" s="59"/>
      <c r="O397" s="60" t="str">
        <f t="shared" si="124"/>
        <v/>
      </c>
      <c r="P397" s="60" t="str">
        <f t="shared" si="125"/>
        <v/>
      </c>
      <c r="Q397" s="60" t="str">
        <f t="shared" si="126"/>
        <v/>
      </c>
      <c r="R397" s="60" t="str">
        <f t="shared" si="127"/>
        <v/>
      </c>
      <c r="S397" s="60" t="e">
        <f t="shared" si="128"/>
        <v>#N/A</v>
      </c>
      <c r="T397" s="60" t="str">
        <f t="shared" si="129"/>
        <v/>
      </c>
      <c r="U397" s="60" t="str">
        <f t="shared" si="130"/>
        <v/>
      </c>
      <c r="V397" s="60" t="e">
        <f t="shared" si="131"/>
        <v>#N/A</v>
      </c>
      <c r="W397" s="60" t="e">
        <f t="shared" si="132"/>
        <v>#N/A</v>
      </c>
      <c r="X397" s="60" t="e">
        <f t="shared" si="133"/>
        <v>#N/A</v>
      </c>
      <c r="Y397" s="60" t="str">
        <f t="shared" si="134"/>
        <v/>
      </c>
      <c r="Z397" s="60" t="e">
        <f t="shared" si="135"/>
        <v>#N/A</v>
      </c>
      <c r="AA397" s="60" t="e">
        <f t="shared" si="136"/>
        <v>#VALUE!</v>
      </c>
      <c r="AB397" s="60" t="e">
        <f t="shared" si="137"/>
        <v>#N/A</v>
      </c>
      <c r="AC397" s="60" t="str">
        <f t="shared" si="138"/>
        <v/>
      </c>
      <c r="AD397" s="60" t="str">
        <f t="shared" si="139"/>
        <v/>
      </c>
      <c r="AE397" s="60" t="str">
        <f t="shared" si="140"/>
        <v/>
      </c>
      <c r="AF397" s="60" t="str">
        <f t="shared" si="141"/>
        <v/>
      </c>
      <c r="AG397" s="60" t="str">
        <f t="shared" si="142"/>
        <v/>
      </c>
      <c r="AH397" s="60" t="str">
        <f t="shared" si="143"/>
        <v/>
      </c>
      <c r="AI397" s="60" t="e">
        <f>IF('Grid template'!$B$66=FALSE,NA(),IF(OR(ISNUMBER(AC397)=FALSE,ISNUMBER(AD397)=FALSE),NA(),$AW$3*AC397+AD397))</f>
        <v>#N/A</v>
      </c>
      <c r="AJ397" s="60" t="e">
        <f>IF('Grid template'!$B$66=FALSE,NA(),IF(OR(ISNUMBER(AC397)=FALSE,ISNUMBER(AD397)=FALSE),NA(),$AW$2*AC397))</f>
        <v>#N/A</v>
      </c>
      <c r="AK397" s="60" t="e">
        <f>IF('Grid template'!$B$66=FALSE,NA(),IF(OR(ISNUMBER(AF397)=FALSE,ISNUMBER(AG397)=FALSE),NA(),$AW$3*AF397+AG397+1+'Grid template'!$B$17))</f>
        <v>#N/A</v>
      </c>
      <c r="AL397" s="60" t="e">
        <f>IF('Grid template'!$B$66=FALSE,NA(),IF(OR(ISNUMBER(AF397)=FALSE,ISNUMBER(AG397)=FALSE),NA(),$AW$2*AF397))</f>
        <v>#N/A</v>
      </c>
      <c r="AM397" s="60" t="e">
        <f>IF('Grid template'!$B$66=FALSE,NA(),(IF(OR(ISNUMBER(AJ397)=FALSE,ISNUMBER(AI397)=FALSE),NA(),AJ397-$AW$4*AI397)))</f>
        <v>#N/A</v>
      </c>
      <c r="AN397" s="60" t="e">
        <f>IF('Grid template'!$B$66=FALSE,NA(),(IF(OR(ISNUMBER(AK397)=FALSE,ISNUMBER(AL397)=FALSE),NA(),AL397+$AW$4*AK397)))</f>
        <v>#N/A</v>
      </c>
      <c r="AO397" s="60" t="e">
        <f>IF('Grid template'!$B$66=FALSE,NA(),IF(OR(ISNUMBER(AM397)=FALSE,ISNUMBER(AN397)=FALSE),NA(),(AN397-AM397)/(2*$AW$4)))</f>
        <v>#N/A</v>
      </c>
      <c r="AP397" s="60" t="e">
        <f>IF('Grid template'!$B$66=FALSE,NA(),IF(OR(ISNUMBER(AM397)=FALSE,ISNUMBER(AO397)=FALSE),NA(),AO397*$AW$4+AM397))</f>
        <v>#N/A</v>
      </c>
      <c r="AQ397" s="160"/>
      <c r="AR397" s="160"/>
      <c r="AS397" s="162"/>
      <c r="AT397" s="61"/>
    </row>
    <row r="398" spans="2:46" ht="13.95" customHeight="1" x14ac:dyDescent="0.3">
      <c r="B398" s="62"/>
      <c r="C398" s="39"/>
      <c r="D398" s="189"/>
      <c r="E398" s="189"/>
      <c r="F398" s="189"/>
      <c r="G398" s="189"/>
      <c r="H398" s="189"/>
      <c r="I398" s="189"/>
      <c r="J398" s="189"/>
      <c r="K398" s="189"/>
      <c r="L398" s="189"/>
      <c r="M398" s="168"/>
      <c r="N398" s="59"/>
      <c r="O398" s="60" t="str">
        <f t="shared" si="124"/>
        <v/>
      </c>
      <c r="P398" s="60" t="str">
        <f t="shared" si="125"/>
        <v/>
      </c>
      <c r="Q398" s="60" t="str">
        <f t="shared" si="126"/>
        <v/>
      </c>
      <c r="R398" s="60" t="str">
        <f t="shared" si="127"/>
        <v/>
      </c>
      <c r="S398" s="60" t="e">
        <f t="shared" si="128"/>
        <v>#N/A</v>
      </c>
      <c r="T398" s="60" t="str">
        <f t="shared" si="129"/>
        <v/>
      </c>
      <c r="U398" s="60" t="str">
        <f t="shared" si="130"/>
        <v/>
      </c>
      <c r="V398" s="60" t="e">
        <f t="shared" si="131"/>
        <v>#N/A</v>
      </c>
      <c r="W398" s="60" t="e">
        <f t="shared" si="132"/>
        <v>#N/A</v>
      </c>
      <c r="X398" s="60" t="e">
        <f t="shared" si="133"/>
        <v>#N/A</v>
      </c>
      <c r="Y398" s="60" t="str">
        <f t="shared" si="134"/>
        <v/>
      </c>
      <c r="Z398" s="60" t="e">
        <f t="shared" si="135"/>
        <v>#N/A</v>
      </c>
      <c r="AA398" s="60" t="e">
        <f t="shared" si="136"/>
        <v>#VALUE!</v>
      </c>
      <c r="AB398" s="60" t="e">
        <f t="shared" si="137"/>
        <v>#N/A</v>
      </c>
      <c r="AC398" s="60" t="str">
        <f t="shared" si="138"/>
        <v/>
      </c>
      <c r="AD398" s="60" t="str">
        <f t="shared" si="139"/>
        <v/>
      </c>
      <c r="AE398" s="60" t="str">
        <f t="shared" si="140"/>
        <v/>
      </c>
      <c r="AF398" s="60" t="str">
        <f t="shared" si="141"/>
        <v/>
      </c>
      <c r="AG398" s="60" t="str">
        <f t="shared" si="142"/>
        <v/>
      </c>
      <c r="AH398" s="60" t="str">
        <f t="shared" si="143"/>
        <v/>
      </c>
      <c r="AI398" s="60" t="e">
        <f>IF('Grid template'!$B$66=FALSE,NA(),IF(OR(ISNUMBER(AC398)=FALSE,ISNUMBER(AD398)=FALSE),NA(),$AW$3*AC398+AD398))</f>
        <v>#N/A</v>
      </c>
      <c r="AJ398" s="60" t="e">
        <f>IF('Grid template'!$B$66=FALSE,NA(),IF(OR(ISNUMBER(AC398)=FALSE,ISNUMBER(AD398)=FALSE),NA(),$AW$2*AC398))</f>
        <v>#N/A</v>
      </c>
      <c r="AK398" s="60" t="e">
        <f>IF('Grid template'!$B$66=FALSE,NA(),IF(OR(ISNUMBER(AF398)=FALSE,ISNUMBER(AG398)=FALSE),NA(),$AW$3*AF398+AG398+1+'Grid template'!$B$17))</f>
        <v>#N/A</v>
      </c>
      <c r="AL398" s="60" t="e">
        <f>IF('Grid template'!$B$66=FALSE,NA(),IF(OR(ISNUMBER(AF398)=FALSE,ISNUMBER(AG398)=FALSE),NA(),$AW$2*AF398))</f>
        <v>#N/A</v>
      </c>
      <c r="AM398" s="60" t="e">
        <f>IF('Grid template'!$B$66=FALSE,NA(),(IF(OR(ISNUMBER(AJ398)=FALSE,ISNUMBER(AI398)=FALSE),NA(),AJ398-$AW$4*AI398)))</f>
        <v>#N/A</v>
      </c>
      <c r="AN398" s="60" t="e">
        <f>IF('Grid template'!$B$66=FALSE,NA(),(IF(OR(ISNUMBER(AK398)=FALSE,ISNUMBER(AL398)=FALSE),NA(),AL398+$AW$4*AK398)))</f>
        <v>#N/A</v>
      </c>
      <c r="AO398" s="60" t="e">
        <f>IF('Grid template'!$B$66=FALSE,NA(),IF(OR(ISNUMBER(AM398)=FALSE,ISNUMBER(AN398)=FALSE),NA(),(AN398-AM398)/(2*$AW$4)))</f>
        <v>#N/A</v>
      </c>
      <c r="AP398" s="60" t="e">
        <f>IF('Grid template'!$B$66=FALSE,NA(),IF(OR(ISNUMBER(AM398)=FALSE,ISNUMBER(AO398)=FALSE),NA(),AO398*$AW$4+AM398))</f>
        <v>#N/A</v>
      </c>
      <c r="AQ398" s="160"/>
      <c r="AR398" s="160"/>
      <c r="AS398" s="162"/>
      <c r="AT398" s="61"/>
    </row>
    <row r="399" spans="2:46" ht="13.95" customHeight="1" x14ac:dyDescent="0.3">
      <c r="B399" s="62"/>
      <c r="C399" s="39"/>
      <c r="D399" s="189"/>
      <c r="E399" s="189"/>
      <c r="F399" s="189"/>
      <c r="G399" s="189"/>
      <c r="H399" s="189"/>
      <c r="I399" s="189"/>
      <c r="J399" s="189"/>
      <c r="K399" s="189"/>
      <c r="L399" s="189"/>
      <c r="M399" s="168"/>
      <c r="N399" s="59"/>
      <c r="O399" s="60" t="str">
        <f t="shared" si="124"/>
        <v/>
      </c>
      <c r="P399" s="60" t="str">
        <f t="shared" si="125"/>
        <v/>
      </c>
      <c r="Q399" s="60" t="str">
        <f t="shared" si="126"/>
        <v/>
      </c>
      <c r="R399" s="60" t="str">
        <f t="shared" si="127"/>
        <v/>
      </c>
      <c r="S399" s="60" t="e">
        <f t="shared" si="128"/>
        <v>#N/A</v>
      </c>
      <c r="T399" s="60" t="str">
        <f t="shared" si="129"/>
        <v/>
      </c>
      <c r="U399" s="60" t="str">
        <f t="shared" si="130"/>
        <v/>
      </c>
      <c r="V399" s="60" t="e">
        <f t="shared" si="131"/>
        <v>#N/A</v>
      </c>
      <c r="W399" s="60" t="e">
        <f t="shared" si="132"/>
        <v>#N/A</v>
      </c>
      <c r="X399" s="60" t="e">
        <f t="shared" si="133"/>
        <v>#N/A</v>
      </c>
      <c r="Y399" s="60" t="str">
        <f t="shared" si="134"/>
        <v/>
      </c>
      <c r="Z399" s="60" t="e">
        <f t="shared" si="135"/>
        <v>#N/A</v>
      </c>
      <c r="AA399" s="60" t="e">
        <f t="shared" si="136"/>
        <v>#VALUE!</v>
      </c>
      <c r="AB399" s="60" t="e">
        <f t="shared" si="137"/>
        <v>#N/A</v>
      </c>
      <c r="AC399" s="60" t="str">
        <f t="shared" si="138"/>
        <v/>
      </c>
      <c r="AD399" s="60" t="str">
        <f t="shared" si="139"/>
        <v/>
      </c>
      <c r="AE399" s="60" t="str">
        <f t="shared" si="140"/>
        <v/>
      </c>
      <c r="AF399" s="60" t="str">
        <f t="shared" si="141"/>
        <v/>
      </c>
      <c r="AG399" s="60" t="str">
        <f t="shared" si="142"/>
        <v/>
      </c>
      <c r="AH399" s="60" t="str">
        <f t="shared" si="143"/>
        <v/>
      </c>
      <c r="AI399" s="60" t="e">
        <f>IF('Grid template'!$B$66=FALSE,NA(),IF(OR(ISNUMBER(AC399)=FALSE,ISNUMBER(AD399)=FALSE),NA(),$AW$3*AC399+AD399))</f>
        <v>#N/A</v>
      </c>
      <c r="AJ399" s="60" t="e">
        <f>IF('Grid template'!$B$66=FALSE,NA(),IF(OR(ISNUMBER(AC399)=FALSE,ISNUMBER(AD399)=FALSE),NA(),$AW$2*AC399))</f>
        <v>#N/A</v>
      </c>
      <c r="AK399" s="60" t="e">
        <f>IF('Grid template'!$B$66=FALSE,NA(),IF(OR(ISNUMBER(AF399)=FALSE,ISNUMBER(AG399)=FALSE),NA(),$AW$3*AF399+AG399+1+'Grid template'!$B$17))</f>
        <v>#N/A</v>
      </c>
      <c r="AL399" s="60" t="e">
        <f>IF('Grid template'!$B$66=FALSE,NA(),IF(OR(ISNUMBER(AF399)=FALSE,ISNUMBER(AG399)=FALSE),NA(),$AW$2*AF399))</f>
        <v>#N/A</v>
      </c>
      <c r="AM399" s="60" t="e">
        <f>IF('Grid template'!$B$66=FALSE,NA(),(IF(OR(ISNUMBER(AJ399)=FALSE,ISNUMBER(AI399)=FALSE),NA(),AJ399-$AW$4*AI399)))</f>
        <v>#N/A</v>
      </c>
      <c r="AN399" s="60" t="e">
        <f>IF('Grid template'!$B$66=FALSE,NA(),(IF(OR(ISNUMBER(AK399)=FALSE,ISNUMBER(AL399)=FALSE),NA(),AL399+$AW$4*AK399)))</f>
        <v>#N/A</v>
      </c>
      <c r="AO399" s="60" t="e">
        <f>IF('Grid template'!$B$66=FALSE,NA(),IF(OR(ISNUMBER(AM399)=FALSE,ISNUMBER(AN399)=FALSE),NA(),(AN399-AM399)/(2*$AW$4)))</f>
        <v>#N/A</v>
      </c>
      <c r="AP399" s="60" t="e">
        <f>IF('Grid template'!$B$66=FALSE,NA(),IF(OR(ISNUMBER(AM399)=FALSE,ISNUMBER(AO399)=FALSE),NA(),AO399*$AW$4+AM399))</f>
        <v>#N/A</v>
      </c>
      <c r="AQ399" s="160"/>
      <c r="AR399" s="160"/>
      <c r="AS399" s="162"/>
      <c r="AT399" s="61"/>
    </row>
    <row r="400" spans="2:46" ht="13.95" customHeight="1" x14ac:dyDescent="0.3">
      <c r="B400" s="62"/>
      <c r="C400" s="39"/>
      <c r="D400" s="189"/>
      <c r="E400" s="189"/>
      <c r="F400" s="189"/>
      <c r="G400" s="189"/>
      <c r="H400" s="189"/>
      <c r="I400" s="189"/>
      <c r="J400" s="189"/>
      <c r="K400" s="189"/>
      <c r="L400" s="189"/>
      <c r="M400" s="168"/>
      <c r="N400" s="59"/>
      <c r="O400" s="60" t="str">
        <f t="shared" si="124"/>
        <v/>
      </c>
      <c r="P400" s="60" t="str">
        <f t="shared" si="125"/>
        <v/>
      </c>
      <c r="Q400" s="60" t="str">
        <f t="shared" si="126"/>
        <v/>
      </c>
      <c r="R400" s="60" t="str">
        <f t="shared" si="127"/>
        <v/>
      </c>
      <c r="S400" s="60" t="e">
        <f t="shared" si="128"/>
        <v>#N/A</v>
      </c>
      <c r="T400" s="60" t="str">
        <f t="shared" si="129"/>
        <v/>
      </c>
      <c r="U400" s="60" t="str">
        <f t="shared" si="130"/>
        <v/>
      </c>
      <c r="V400" s="60" t="e">
        <f t="shared" si="131"/>
        <v>#N/A</v>
      </c>
      <c r="W400" s="60" t="e">
        <f t="shared" si="132"/>
        <v>#N/A</v>
      </c>
      <c r="X400" s="60" t="e">
        <f t="shared" si="133"/>
        <v>#N/A</v>
      </c>
      <c r="Y400" s="60" t="str">
        <f t="shared" si="134"/>
        <v/>
      </c>
      <c r="Z400" s="60" t="e">
        <f t="shared" si="135"/>
        <v>#N/A</v>
      </c>
      <c r="AA400" s="60" t="e">
        <f t="shared" si="136"/>
        <v>#VALUE!</v>
      </c>
      <c r="AB400" s="60" t="e">
        <f t="shared" si="137"/>
        <v>#N/A</v>
      </c>
      <c r="AC400" s="60" t="str">
        <f t="shared" si="138"/>
        <v/>
      </c>
      <c r="AD400" s="60" t="str">
        <f t="shared" si="139"/>
        <v/>
      </c>
      <c r="AE400" s="60" t="str">
        <f t="shared" si="140"/>
        <v/>
      </c>
      <c r="AF400" s="60" t="str">
        <f t="shared" si="141"/>
        <v/>
      </c>
      <c r="AG400" s="60" t="str">
        <f t="shared" si="142"/>
        <v/>
      </c>
      <c r="AH400" s="60" t="str">
        <f t="shared" si="143"/>
        <v/>
      </c>
      <c r="AI400" s="60" t="e">
        <f>IF('Grid template'!$B$66=FALSE,NA(),IF(OR(ISNUMBER(AC400)=FALSE,ISNUMBER(AD400)=FALSE),NA(),$AW$3*AC400+AD400))</f>
        <v>#N/A</v>
      </c>
      <c r="AJ400" s="60" t="e">
        <f>IF('Grid template'!$B$66=FALSE,NA(),IF(OR(ISNUMBER(AC400)=FALSE,ISNUMBER(AD400)=FALSE),NA(),$AW$2*AC400))</f>
        <v>#N/A</v>
      </c>
      <c r="AK400" s="60" t="e">
        <f>IF('Grid template'!$B$66=FALSE,NA(),IF(OR(ISNUMBER(AF400)=FALSE,ISNUMBER(AG400)=FALSE),NA(),$AW$3*AF400+AG400+1+'Grid template'!$B$17))</f>
        <v>#N/A</v>
      </c>
      <c r="AL400" s="60" t="e">
        <f>IF('Grid template'!$B$66=FALSE,NA(),IF(OR(ISNUMBER(AF400)=FALSE,ISNUMBER(AG400)=FALSE),NA(),$AW$2*AF400))</f>
        <v>#N/A</v>
      </c>
      <c r="AM400" s="60" t="e">
        <f>IF('Grid template'!$B$66=FALSE,NA(),(IF(OR(ISNUMBER(AJ400)=FALSE,ISNUMBER(AI400)=FALSE),NA(),AJ400-$AW$4*AI400)))</f>
        <v>#N/A</v>
      </c>
      <c r="AN400" s="60" t="e">
        <f>IF('Grid template'!$B$66=FALSE,NA(),(IF(OR(ISNUMBER(AK400)=FALSE,ISNUMBER(AL400)=FALSE),NA(),AL400+$AW$4*AK400)))</f>
        <v>#N/A</v>
      </c>
      <c r="AO400" s="60" t="e">
        <f>IF('Grid template'!$B$66=FALSE,NA(),IF(OR(ISNUMBER(AM400)=FALSE,ISNUMBER(AN400)=FALSE),NA(),(AN400-AM400)/(2*$AW$4)))</f>
        <v>#N/A</v>
      </c>
      <c r="AP400" s="60" t="e">
        <f>IF('Grid template'!$B$66=FALSE,NA(),IF(OR(ISNUMBER(AM400)=FALSE,ISNUMBER(AO400)=FALSE),NA(),AO400*$AW$4+AM400))</f>
        <v>#N/A</v>
      </c>
      <c r="AQ400" s="160"/>
      <c r="AR400" s="160"/>
      <c r="AS400" s="162"/>
      <c r="AT400" s="61"/>
    </row>
    <row r="401" spans="2:46" ht="13.95" customHeight="1" x14ac:dyDescent="0.3">
      <c r="B401" s="62"/>
      <c r="C401" s="39"/>
      <c r="D401" s="189"/>
      <c r="E401" s="189"/>
      <c r="F401" s="189"/>
      <c r="G401" s="189"/>
      <c r="H401" s="189"/>
      <c r="I401" s="189"/>
      <c r="J401" s="189"/>
      <c r="K401" s="189"/>
      <c r="L401" s="189"/>
      <c r="M401" s="168"/>
      <c r="N401" s="59"/>
      <c r="O401" s="60" t="str">
        <f t="shared" si="124"/>
        <v/>
      </c>
      <c r="P401" s="60" t="str">
        <f t="shared" si="125"/>
        <v/>
      </c>
      <c r="Q401" s="60" t="str">
        <f t="shared" si="126"/>
        <v/>
      </c>
      <c r="R401" s="60" t="str">
        <f t="shared" si="127"/>
        <v/>
      </c>
      <c r="S401" s="60" t="e">
        <f t="shared" si="128"/>
        <v>#N/A</v>
      </c>
      <c r="T401" s="60" t="str">
        <f t="shared" si="129"/>
        <v/>
      </c>
      <c r="U401" s="60" t="str">
        <f t="shared" si="130"/>
        <v/>
      </c>
      <c r="V401" s="60" t="e">
        <f t="shared" si="131"/>
        <v>#N/A</v>
      </c>
      <c r="W401" s="60" t="e">
        <f t="shared" si="132"/>
        <v>#N/A</v>
      </c>
      <c r="X401" s="60" t="e">
        <f t="shared" si="133"/>
        <v>#N/A</v>
      </c>
      <c r="Y401" s="60" t="str">
        <f t="shared" si="134"/>
        <v/>
      </c>
      <c r="Z401" s="60" t="e">
        <f t="shared" si="135"/>
        <v>#N/A</v>
      </c>
      <c r="AA401" s="60" t="e">
        <f t="shared" si="136"/>
        <v>#VALUE!</v>
      </c>
      <c r="AB401" s="60" t="e">
        <f t="shared" si="137"/>
        <v>#N/A</v>
      </c>
      <c r="AC401" s="60" t="str">
        <f t="shared" si="138"/>
        <v/>
      </c>
      <c r="AD401" s="60" t="str">
        <f t="shared" si="139"/>
        <v/>
      </c>
      <c r="AE401" s="60" t="str">
        <f t="shared" si="140"/>
        <v/>
      </c>
      <c r="AF401" s="60" t="str">
        <f t="shared" si="141"/>
        <v/>
      </c>
      <c r="AG401" s="60" t="str">
        <f t="shared" si="142"/>
        <v/>
      </c>
      <c r="AH401" s="60" t="str">
        <f t="shared" si="143"/>
        <v/>
      </c>
      <c r="AI401" s="60" t="e">
        <f>IF('Grid template'!$B$66=FALSE,NA(),IF(OR(ISNUMBER(AC401)=FALSE,ISNUMBER(AD401)=FALSE),NA(),$AW$3*AC401+AD401))</f>
        <v>#N/A</v>
      </c>
      <c r="AJ401" s="60" t="e">
        <f>IF('Grid template'!$B$66=FALSE,NA(),IF(OR(ISNUMBER(AC401)=FALSE,ISNUMBER(AD401)=FALSE),NA(),$AW$2*AC401))</f>
        <v>#N/A</v>
      </c>
      <c r="AK401" s="60" t="e">
        <f>IF('Grid template'!$B$66=FALSE,NA(),IF(OR(ISNUMBER(AF401)=FALSE,ISNUMBER(AG401)=FALSE),NA(),$AW$3*AF401+AG401+1+'Grid template'!$B$17))</f>
        <v>#N/A</v>
      </c>
      <c r="AL401" s="60" t="e">
        <f>IF('Grid template'!$B$66=FALSE,NA(),IF(OR(ISNUMBER(AF401)=FALSE,ISNUMBER(AG401)=FALSE),NA(),$AW$2*AF401))</f>
        <v>#N/A</v>
      </c>
      <c r="AM401" s="60" t="e">
        <f>IF('Grid template'!$B$66=FALSE,NA(),(IF(OR(ISNUMBER(AJ401)=FALSE,ISNUMBER(AI401)=FALSE),NA(),AJ401-$AW$4*AI401)))</f>
        <v>#N/A</v>
      </c>
      <c r="AN401" s="60" t="e">
        <f>IF('Grid template'!$B$66=FALSE,NA(),(IF(OR(ISNUMBER(AK401)=FALSE,ISNUMBER(AL401)=FALSE),NA(),AL401+$AW$4*AK401)))</f>
        <v>#N/A</v>
      </c>
      <c r="AO401" s="60" t="e">
        <f>IF('Grid template'!$B$66=FALSE,NA(),IF(OR(ISNUMBER(AM401)=FALSE,ISNUMBER(AN401)=FALSE),NA(),(AN401-AM401)/(2*$AW$4)))</f>
        <v>#N/A</v>
      </c>
      <c r="AP401" s="60" t="e">
        <f>IF('Grid template'!$B$66=FALSE,NA(),IF(OR(ISNUMBER(AM401)=FALSE,ISNUMBER(AO401)=FALSE),NA(),AO401*$AW$4+AM401))</f>
        <v>#N/A</v>
      </c>
      <c r="AQ401" s="160"/>
      <c r="AR401" s="160"/>
      <c r="AS401" s="162"/>
      <c r="AT401" s="61"/>
    </row>
    <row r="402" spans="2:46" x14ac:dyDescent="0.3">
      <c r="B402" s="35" t="s">
        <v>38</v>
      </c>
      <c r="C402" s="26"/>
      <c r="D402" s="180"/>
      <c r="E402" s="180"/>
      <c r="F402" s="180"/>
      <c r="G402" s="180"/>
      <c r="H402" s="180"/>
      <c r="I402" s="180"/>
      <c r="J402" s="180"/>
      <c r="K402" s="180"/>
      <c r="L402" s="180"/>
      <c r="M402" s="167"/>
      <c r="N402" s="93"/>
      <c r="O402" s="94" t="str">
        <f t="shared" si="124"/>
        <v/>
      </c>
      <c r="P402" s="94" t="str">
        <f t="shared" si="125"/>
        <v/>
      </c>
      <c r="Q402" s="94" t="str">
        <f t="shared" si="126"/>
        <v/>
      </c>
      <c r="R402" s="94" t="str">
        <f t="shared" si="127"/>
        <v/>
      </c>
      <c r="S402" s="94" t="e">
        <f t="shared" si="128"/>
        <v>#N/A</v>
      </c>
      <c r="T402" s="94" t="str">
        <f t="shared" si="129"/>
        <v/>
      </c>
      <c r="U402" s="94" t="str">
        <f t="shared" si="130"/>
        <v/>
      </c>
      <c r="V402" s="94" t="e">
        <f t="shared" si="131"/>
        <v>#N/A</v>
      </c>
      <c r="W402" s="94" t="e">
        <f t="shared" si="132"/>
        <v>#N/A</v>
      </c>
      <c r="X402" s="94" t="e">
        <f t="shared" si="133"/>
        <v>#N/A</v>
      </c>
      <c r="Y402" s="94" t="str">
        <f t="shared" si="134"/>
        <v/>
      </c>
      <c r="Z402" s="94" t="e">
        <f t="shared" si="135"/>
        <v>#N/A</v>
      </c>
      <c r="AA402" s="94" t="e">
        <f t="shared" si="136"/>
        <v>#VALUE!</v>
      </c>
      <c r="AB402" s="94" t="e">
        <f t="shared" si="137"/>
        <v>#N/A</v>
      </c>
      <c r="AC402" s="94" t="str">
        <f t="shared" si="138"/>
        <v/>
      </c>
      <c r="AD402" s="94" t="str">
        <f t="shared" si="139"/>
        <v/>
      </c>
      <c r="AE402" s="94" t="str">
        <f t="shared" si="140"/>
        <v/>
      </c>
      <c r="AF402" s="94" t="str">
        <f t="shared" si="141"/>
        <v/>
      </c>
      <c r="AG402" s="94" t="str">
        <f t="shared" si="142"/>
        <v/>
      </c>
      <c r="AH402" s="94" t="str">
        <f t="shared" si="143"/>
        <v/>
      </c>
      <c r="AI402" s="94" t="e">
        <f>IF('Grid template'!$B$67=FALSE,NA(),IF(OR(ISNUMBER(AC402)=FALSE,ISNUMBER(AD402)=FALSE),NA(),$AW$3*AC402+AD402))</f>
        <v>#N/A</v>
      </c>
      <c r="AJ402" s="94" t="e">
        <f>IF('Grid template'!$B$67=FALSE,NA(),IF(OR(ISNUMBER(AC402)=FALSE,ISNUMBER(AD402)=FALSE),NA(),$AW$2*AC402))</f>
        <v>#N/A</v>
      </c>
      <c r="AK402" s="94" t="e">
        <f>IF('Grid template'!$B$67=FALSE,NA(),IF(OR(ISNUMBER(AF402)=FALSE,ISNUMBER(AG402)=FALSE),NA(),$AW$3*AF402+AG402+1+'Grid template'!$B$17))</f>
        <v>#N/A</v>
      </c>
      <c r="AL402" s="94" t="e">
        <f>IF('Grid template'!$B$67=FALSE,NA(),IF(OR(ISNUMBER(AF402)=FALSE,ISNUMBER(AG402)=FALSE),NA(),$AW$2*AF402))</f>
        <v>#N/A</v>
      </c>
      <c r="AM402" s="94" t="e">
        <f>IF('Grid template'!$B$67=FALSE,NA(),(IF(OR(ISNUMBER(AJ402)=FALSE,ISNUMBER(AI402)=FALSE),NA(),AJ402-$AW$4*AI402)))</f>
        <v>#N/A</v>
      </c>
      <c r="AN402" s="94" t="e">
        <f>IF('Grid template'!$B$67=FALSE,NA(),(IF(OR(ISNUMBER(AK402)=FALSE,ISNUMBER(AL402)=FALSE),NA(),AL402+$AW$4*AK402)))</f>
        <v>#N/A</v>
      </c>
      <c r="AO402" s="94" t="e">
        <f>IF('Grid template'!$B$67=FALSE,NA(),IF(OR(ISNUMBER(AM402)=FALSE,ISNUMBER(AN402)=FALSE),NA(),(AN402-AM402)/(2*$AW$4)))</f>
        <v>#N/A</v>
      </c>
      <c r="AP402" s="94" t="e">
        <f>IF('Grid template'!$B$67=FALSE,NA(),IF(OR(ISNUMBER(AM402)=FALSE,ISNUMBER(AO402)=FALSE),NA(),AO402*$AW$4+AM402))</f>
        <v>#N/A</v>
      </c>
      <c r="AQ402" s="160"/>
      <c r="AR402" s="160"/>
      <c r="AS402" s="162"/>
      <c r="AT402" s="95"/>
    </row>
    <row r="403" spans="2:46" x14ac:dyDescent="0.3">
      <c r="C403" s="26"/>
      <c r="D403" s="180"/>
      <c r="E403" s="180"/>
      <c r="F403" s="180"/>
      <c r="G403" s="180"/>
      <c r="H403" s="180"/>
      <c r="I403" s="180"/>
      <c r="J403" s="180"/>
      <c r="K403" s="180"/>
      <c r="L403" s="180"/>
      <c r="M403" s="167"/>
      <c r="N403" s="93"/>
      <c r="O403" s="94" t="str">
        <f t="shared" si="124"/>
        <v/>
      </c>
      <c r="P403" s="94" t="str">
        <f t="shared" si="125"/>
        <v/>
      </c>
      <c r="Q403" s="94" t="str">
        <f t="shared" si="126"/>
        <v/>
      </c>
      <c r="R403" s="94" t="str">
        <f t="shared" si="127"/>
        <v/>
      </c>
      <c r="S403" s="94" t="e">
        <f t="shared" si="128"/>
        <v>#N/A</v>
      </c>
      <c r="T403" s="94" t="str">
        <f t="shared" si="129"/>
        <v/>
      </c>
      <c r="U403" s="94" t="str">
        <f t="shared" si="130"/>
        <v/>
      </c>
      <c r="V403" s="94" t="e">
        <f t="shared" si="131"/>
        <v>#N/A</v>
      </c>
      <c r="W403" s="94" t="e">
        <f t="shared" si="132"/>
        <v>#N/A</v>
      </c>
      <c r="X403" s="94" t="e">
        <f t="shared" si="133"/>
        <v>#N/A</v>
      </c>
      <c r="Y403" s="94" t="str">
        <f t="shared" si="134"/>
        <v/>
      </c>
      <c r="Z403" s="94" t="e">
        <f t="shared" si="135"/>
        <v>#N/A</v>
      </c>
      <c r="AA403" s="94" t="e">
        <f t="shared" si="136"/>
        <v>#VALUE!</v>
      </c>
      <c r="AB403" s="94" t="e">
        <f t="shared" si="137"/>
        <v>#N/A</v>
      </c>
      <c r="AC403" s="94" t="str">
        <f t="shared" si="138"/>
        <v/>
      </c>
      <c r="AD403" s="94" t="str">
        <f t="shared" si="139"/>
        <v/>
      </c>
      <c r="AE403" s="94" t="str">
        <f t="shared" si="140"/>
        <v/>
      </c>
      <c r="AF403" s="94" t="str">
        <f t="shared" si="141"/>
        <v/>
      </c>
      <c r="AG403" s="94" t="str">
        <f t="shared" si="142"/>
        <v/>
      </c>
      <c r="AH403" s="94" t="str">
        <f t="shared" si="143"/>
        <v/>
      </c>
      <c r="AI403" s="94" t="e">
        <f>IF('Grid template'!$B$67=FALSE,NA(),IF(OR(ISNUMBER(AC403)=FALSE,ISNUMBER(AD403)=FALSE),NA(),$AW$3*AC403+AD403))</f>
        <v>#N/A</v>
      </c>
      <c r="AJ403" s="94" t="e">
        <f>IF('Grid template'!$B$67=FALSE,NA(),IF(OR(ISNUMBER(AC403)=FALSE,ISNUMBER(AD403)=FALSE),NA(),$AW$2*AC403))</f>
        <v>#N/A</v>
      </c>
      <c r="AK403" s="94" t="e">
        <f>IF('Grid template'!$B$67=FALSE,NA(),IF(OR(ISNUMBER(AF403)=FALSE,ISNUMBER(AG403)=FALSE),NA(),$AW$3*AF403+AG403+1+'Grid template'!$B$17))</f>
        <v>#N/A</v>
      </c>
      <c r="AL403" s="94" t="e">
        <f>IF('Grid template'!$B$67=FALSE,NA(),IF(OR(ISNUMBER(AF403)=FALSE,ISNUMBER(AG403)=FALSE),NA(),$AW$2*AF403))</f>
        <v>#N/A</v>
      </c>
      <c r="AM403" s="94" t="e">
        <f>IF('Grid template'!$B$67=FALSE,NA(),(IF(OR(ISNUMBER(AJ403)=FALSE,ISNUMBER(AI403)=FALSE),NA(),AJ403-$AW$4*AI403)))</f>
        <v>#N/A</v>
      </c>
      <c r="AN403" s="94" t="e">
        <f>IF('Grid template'!$B$67=FALSE,NA(),(IF(OR(ISNUMBER(AK403)=FALSE,ISNUMBER(AL403)=FALSE),NA(),AL403+$AW$4*AK403)))</f>
        <v>#N/A</v>
      </c>
      <c r="AO403" s="94" t="e">
        <f>IF('Grid template'!$B$67=FALSE,NA(),IF(OR(ISNUMBER(AM403)=FALSE,ISNUMBER(AN403)=FALSE),NA(),(AN403-AM403)/(2*$AW$4)))</f>
        <v>#N/A</v>
      </c>
      <c r="AP403" s="94" t="e">
        <f>IF('Grid template'!$B$67=FALSE,NA(),IF(OR(ISNUMBER(AM403)=FALSE,ISNUMBER(AO403)=FALSE),NA(),AO403*$AW$4+AM403))</f>
        <v>#N/A</v>
      </c>
      <c r="AQ403" s="160"/>
      <c r="AR403" s="160"/>
      <c r="AS403" s="162"/>
      <c r="AT403" s="95"/>
    </row>
    <row r="404" spans="2:46" x14ac:dyDescent="0.3">
      <c r="C404" s="26"/>
      <c r="D404" s="180"/>
      <c r="E404" s="180"/>
      <c r="F404" s="180"/>
      <c r="G404" s="180"/>
      <c r="H404" s="180"/>
      <c r="I404" s="180"/>
      <c r="J404" s="180"/>
      <c r="K404" s="180"/>
      <c r="L404" s="180"/>
      <c r="M404" s="167"/>
      <c r="N404" s="93"/>
      <c r="O404" s="94" t="str">
        <f t="shared" si="124"/>
        <v/>
      </c>
      <c r="P404" s="94" t="str">
        <f t="shared" si="125"/>
        <v/>
      </c>
      <c r="Q404" s="94" t="str">
        <f t="shared" si="126"/>
        <v/>
      </c>
      <c r="R404" s="94" t="str">
        <f t="shared" si="127"/>
        <v/>
      </c>
      <c r="S404" s="94" t="e">
        <f t="shared" si="128"/>
        <v>#N/A</v>
      </c>
      <c r="T404" s="94" t="str">
        <f t="shared" si="129"/>
        <v/>
      </c>
      <c r="U404" s="94" t="str">
        <f t="shared" si="130"/>
        <v/>
      </c>
      <c r="V404" s="94" t="e">
        <f t="shared" si="131"/>
        <v>#N/A</v>
      </c>
      <c r="W404" s="94" t="e">
        <f t="shared" si="132"/>
        <v>#N/A</v>
      </c>
      <c r="X404" s="94" t="e">
        <f t="shared" si="133"/>
        <v>#N/A</v>
      </c>
      <c r="Y404" s="94" t="str">
        <f t="shared" si="134"/>
        <v/>
      </c>
      <c r="Z404" s="94" t="e">
        <f t="shared" si="135"/>
        <v>#N/A</v>
      </c>
      <c r="AA404" s="94" t="e">
        <f t="shared" si="136"/>
        <v>#VALUE!</v>
      </c>
      <c r="AB404" s="94" t="e">
        <f t="shared" si="137"/>
        <v>#N/A</v>
      </c>
      <c r="AC404" s="94" t="str">
        <f t="shared" si="138"/>
        <v/>
      </c>
      <c r="AD404" s="94" t="str">
        <f t="shared" si="139"/>
        <v/>
      </c>
      <c r="AE404" s="94" t="str">
        <f t="shared" si="140"/>
        <v/>
      </c>
      <c r="AF404" s="94" t="str">
        <f t="shared" si="141"/>
        <v/>
      </c>
      <c r="AG404" s="94" t="str">
        <f t="shared" si="142"/>
        <v/>
      </c>
      <c r="AH404" s="94" t="str">
        <f t="shared" si="143"/>
        <v/>
      </c>
      <c r="AI404" s="94" t="e">
        <f>IF('Grid template'!$B$67=FALSE,NA(),IF(OR(ISNUMBER(AC404)=FALSE,ISNUMBER(AD404)=FALSE),NA(),$AW$3*AC404+AD404))</f>
        <v>#N/A</v>
      </c>
      <c r="AJ404" s="94" t="e">
        <f>IF('Grid template'!$B$67=FALSE,NA(),IF(OR(ISNUMBER(AC404)=FALSE,ISNUMBER(AD404)=FALSE),NA(),$AW$2*AC404))</f>
        <v>#N/A</v>
      </c>
      <c r="AK404" s="94" t="e">
        <f>IF('Grid template'!$B$67=FALSE,NA(),IF(OR(ISNUMBER(AF404)=FALSE,ISNUMBER(AG404)=FALSE),NA(),$AW$3*AF404+AG404+1+'Grid template'!$B$17))</f>
        <v>#N/A</v>
      </c>
      <c r="AL404" s="94" t="e">
        <f>IF('Grid template'!$B$67=FALSE,NA(),IF(OR(ISNUMBER(AF404)=FALSE,ISNUMBER(AG404)=FALSE),NA(),$AW$2*AF404))</f>
        <v>#N/A</v>
      </c>
      <c r="AM404" s="94" t="e">
        <f>IF('Grid template'!$B$67=FALSE,NA(),(IF(OR(ISNUMBER(AJ404)=FALSE,ISNUMBER(AI404)=FALSE),NA(),AJ404-$AW$4*AI404)))</f>
        <v>#N/A</v>
      </c>
      <c r="AN404" s="94" t="e">
        <f>IF('Grid template'!$B$67=FALSE,NA(),(IF(OR(ISNUMBER(AK404)=FALSE,ISNUMBER(AL404)=FALSE),NA(),AL404+$AW$4*AK404)))</f>
        <v>#N/A</v>
      </c>
      <c r="AO404" s="94" t="e">
        <f>IF('Grid template'!$B$67=FALSE,NA(),IF(OR(ISNUMBER(AM404)=FALSE,ISNUMBER(AN404)=FALSE),NA(),(AN404-AM404)/(2*$AW$4)))</f>
        <v>#N/A</v>
      </c>
      <c r="AP404" s="94" t="e">
        <f>IF('Grid template'!$B$67=FALSE,NA(),IF(OR(ISNUMBER(AM404)=FALSE,ISNUMBER(AO404)=FALSE),NA(),AO404*$AW$4+AM404))</f>
        <v>#N/A</v>
      </c>
      <c r="AQ404" s="160"/>
      <c r="AR404" s="160"/>
      <c r="AS404" s="162"/>
      <c r="AT404" s="95"/>
    </row>
    <row r="405" spans="2:46" x14ac:dyDescent="0.3">
      <c r="C405" s="26"/>
      <c r="D405" s="180"/>
      <c r="E405" s="180"/>
      <c r="F405" s="180"/>
      <c r="G405" s="180"/>
      <c r="H405" s="180"/>
      <c r="I405" s="180"/>
      <c r="J405" s="180"/>
      <c r="K405" s="180"/>
      <c r="L405" s="180"/>
      <c r="M405" s="167"/>
      <c r="N405" s="93"/>
      <c r="O405" s="94" t="str">
        <f t="shared" si="124"/>
        <v/>
      </c>
      <c r="P405" s="94" t="str">
        <f t="shared" si="125"/>
        <v/>
      </c>
      <c r="Q405" s="94" t="str">
        <f t="shared" si="126"/>
        <v/>
      </c>
      <c r="R405" s="94" t="str">
        <f t="shared" si="127"/>
        <v/>
      </c>
      <c r="S405" s="94" t="e">
        <f t="shared" si="128"/>
        <v>#N/A</v>
      </c>
      <c r="T405" s="94" t="str">
        <f t="shared" si="129"/>
        <v/>
      </c>
      <c r="U405" s="94" t="str">
        <f t="shared" si="130"/>
        <v/>
      </c>
      <c r="V405" s="94" t="e">
        <f t="shared" si="131"/>
        <v>#N/A</v>
      </c>
      <c r="W405" s="94" t="e">
        <f t="shared" si="132"/>
        <v>#N/A</v>
      </c>
      <c r="X405" s="94" t="e">
        <f t="shared" si="133"/>
        <v>#N/A</v>
      </c>
      <c r="Y405" s="94" t="str">
        <f t="shared" si="134"/>
        <v/>
      </c>
      <c r="Z405" s="94" t="e">
        <f t="shared" si="135"/>
        <v>#N/A</v>
      </c>
      <c r="AA405" s="94" t="e">
        <f t="shared" si="136"/>
        <v>#VALUE!</v>
      </c>
      <c r="AB405" s="94" t="e">
        <f t="shared" si="137"/>
        <v>#N/A</v>
      </c>
      <c r="AC405" s="94" t="str">
        <f t="shared" si="138"/>
        <v/>
      </c>
      <c r="AD405" s="94" t="str">
        <f t="shared" si="139"/>
        <v/>
      </c>
      <c r="AE405" s="94" t="str">
        <f t="shared" si="140"/>
        <v/>
      </c>
      <c r="AF405" s="94" t="str">
        <f t="shared" si="141"/>
        <v/>
      </c>
      <c r="AG405" s="94" t="str">
        <f t="shared" si="142"/>
        <v/>
      </c>
      <c r="AH405" s="94" t="str">
        <f t="shared" si="143"/>
        <v/>
      </c>
      <c r="AI405" s="94" t="e">
        <f>IF('Grid template'!$B$67=FALSE,NA(),IF(OR(ISNUMBER(AC405)=FALSE,ISNUMBER(AD405)=FALSE),NA(),$AW$3*AC405+AD405))</f>
        <v>#N/A</v>
      </c>
      <c r="AJ405" s="94" t="e">
        <f>IF('Grid template'!$B$67=FALSE,NA(),IF(OR(ISNUMBER(AC405)=FALSE,ISNUMBER(AD405)=FALSE),NA(),$AW$2*AC405))</f>
        <v>#N/A</v>
      </c>
      <c r="AK405" s="94" t="e">
        <f>IF('Grid template'!$B$67=FALSE,NA(),IF(OR(ISNUMBER(AF405)=FALSE,ISNUMBER(AG405)=FALSE),NA(),$AW$3*AF405+AG405+1+'Grid template'!$B$17))</f>
        <v>#N/A</v>
      </c>
      <c r="AL405" s="94" t="e">
        <f>IF('Grid template'!$B$67=FALSE,NA(),IF(OR(ISNUMBER(AF405)=FALSE,ISNUMBER(AG405)=FALSE),NA(),$AW$2*AF405))</f>
        <v>#N/A</v>
      </c>
      <c r="AM405" s="94" t="e">
        <f>IF('Grid template'!$B$67=FALSE,NA(),(IF(OR(ISNUMBER(AJ405)=FALSE,ISNUMBER(AI405)=FALSE),NA(),AJ405-$AW$4*AI405)))</f>
        <v>#N/A</v>
      </c>
      <c r="AN405" s="94" t="e">
        <f>IF('Grid template'!$B$67=FALSE,NA(),(IF(OR(ISNUMBER(AK405)=FALSE,ISNUMBER(AL405)=FALSE),NA(),AL405+$AW$4*AK405)))</f>
        <v>#N/A</v>
      </c>
      <c r="AO405" s="94" t="e">
        <f>IF('Grid template'!$B$67=FALSE,NA(),IF(OR(ISNUMBER(AM405)=FALSE,ISNUMBER(AN405)=FALSE),NA(),(AN405-AM405)/(2*$AW$4)))</f>
        <v>#N/A</v>
      </c>
      <c r="AP405" s="94" t="e">
        <f>IF('Grid template'!$B$67=FALSE,NA(),IF(OR(ISNUMBER(AM405)=FALSE,ISNUMBER(AO405)=FALSE),NA(),AO405*$AW$4+AM405))</f>
        <v>#N/A</v>
      </c>
      <c r="AQ405" s="160"/>
      <c r="AR405" s="160"/>
      <c r="AS405" s="162"/>
      <c r="AT405" s="95"/>
    </row>
    <row r="406" spans="2:46" x14ac:dyDescent="0.3">
      <c r="C406" s="26"/>
      <c r="D406" s="180"/>
      <c r="E406" s="180"/>
      <c r="F406" s="180"/>
      <c r="G406" s="180"/>
      <c r="H406" s="180"/>
      <c r="I406" s="180"/>
      <c r="J406" s="180"/>
      <c r="K406" s="180"/>
      <c r="L406" s="180"/>
      <c r="M406" s="167"/>
      <c r="N406" s="93"/>
      <c r="O406" s="94" t="str">
        <f t="shared" si="124"/>
        <v/>
      </c>
      <c r="P406" s="94" t="str">
        <f t="shared" si="125"/>
        <v/>
      </c>
      <c r="Q406" s="94" t="str">
        <f t="shared" si="126"/>
        <v/>
      </c>
      <c r="R406" s="94" t="str">
        <f t="shared" si="127"/>
        <v/>
      </c>
      <c r="S406" s="94" t="e">
        <f t="shared" si="128"/>
        <v>#N/A</v>
      </c>
      <c r="T406" s="94" t="str">
        <f t="shared" si="129"/>
        <v/>
      </c>
      <c r="U406" s="94" t="str">
        <f t="shared" si="130"/>
        <v/>
      </c>
      <c r="V406" s="94" t="e">
        <f t="shared" si="131"/>
        <v>#N/A</v>
      </c>
      <c r="W406" s="94" t="e">
        <f t="shared" si="132"/>
        <v>#N/A</v>
      </c>
      <c r="X406" s="94" t="e">
        <f t="shared" si="133"/>
        <v>#N/A</v>
      </c>
      <c r="Y406" s="94" t="str">
        <f t="shared" si="134"/>
        <v/>
      </c>
      <c r="Z406" s="94" t="e">
        <f t="shared" si="135"/>
        <v>#N/A</v>
      </c>
      <c r="AA406" s="94" t="e">
        <f t="shared" si="136"/>
        <v>#VALUE!</v>
      </c>
      <c r="AB406" s="94" t="e">
        <f t="shared" si="137"/>
        <v>#N/A</v>
      </c>
      <c r="AC406" s="94" t="str">
        <f t="shared" si="138"/>
        <v/>
      </c>
      <c r="AD406" s="94" t="str">
        <f t="shared" si="139"/>
        <v/>
      </c>
      <c r="AE406" s="94" t="str">
        <f t="shared" si="140"/>
        <v/>
      </c>
      <c r="AF406" s="94" t="str">
        <f t="shared" si="141"/>
        <v/>
      </c>
      <c r="AG406" s="94" t="str">
        <f t="shared" si="142"/>
        <v/>
      </c>
      <c r="AH406" s="94" t="str">
        <f t="shared" si="143"/>
        <v/>
      </c>
      <c r="AI406" s="94" t="e">
        <f>IF('Grid template'!$B$67=FALSE,NA(),IF(OR(ISNUMBER(AC406)=FALSE,ISNUMBER(AD406)=FALSE),NA(),$AW$3*AC406+AD406))</f>
        <v>#N/A</v>
      </c>
      <c r="AJ406" s="94" t="e">
        <f>IF('Grid template'!$B$67=FALSE,NA(),IF(OR(ISNUMBER(AC406)=FALSE,ISNUMBER(AD406)=FALSE),NA(),$AW$2*AC406))</f>
        <v>#N/A</v>
      </c>
      <c r="AK406" s="94" t="e">
        <f>IF('Grid template'!$B$67=FALSE,NA(),IF(OR(ISNUMBER(AF406)=FALSE,ISNUMBER(AG406)=FALSE),NA(),$AW$3*AF406+AG406+1+'Grid template'!$B$17))</f>
        <v>#N/A</v>
      </c>
      <c r="AL406" s="94" t="e">
        <f>IF('Grid template'!$B$67=FALSE,NA(),IF(OR(ISNUMBER(AF406)=FALSE,ISNUMBER(AG406)=FALSE),NA(),$AW$2*AF406))</f>
        <v>#N/A</v>
      </c>
      <c r="AM406" s="94" t="e">
        <f>IF('Grid template'!$B$67=FALSE,NA(),(IF(OR(ISNUMBER(AJ406)=FALSE,ISNUMBER(AI406)=FALSE),NA(),AJ406-$AW$4*AI406)))</f>
        <v>#N/A</v>
      </c>
      <c r="AN406" s="94" t="e">
        <f>IF('Grid template'!$B$67=FALSE,NA(),(IF(OR(ISNUMBER(AK406)=FALSE,ISNUMBER(AL406)=FALSE),NA(),AL406+$AW$4*AK406)))</f>
        <v>#N/A</v>
      </c>
      <c r="AO406" s="94" t="e">
        <f>IF('Grid template'!$B$67=FALSE,NA(),IF(OR(ISNUMBER(AM406)=FALSE,ISNUMBER(AN406)=FALSE),NA(),(AN406-AM406)/(2*$AW$4)))</f>
        <v>#N/A</v>
      </c>
      <c r="AP406" s="94" t="e">
        <f>IF('Grid template'!$B$67=FALSE,NA(),IF(OR(ISNUMBER(AM406)=FALSE,ISNUMBER(AO406)=FALSE),NA(),AO406*$AW$4+AM406))</f>
        <v>#N/A</v>
      </c>
      <c r="AQ406" s="160"/>
      <c r="AR406" s="160"/>
      <c r="AS406" s="162"/>
      <c r="AT406" s="95"/>
    </row>
    <row r="407" spans="2:46" x14ac:dyDescent="0.3">
      <c r="C407" s="26"/>
      <c r="D407" s="180"/>
      <c r="E407" s="180"/>
      <c r="F407" s="180"/>
      <c r="G407" s="180"/>
      <c r="H407" s="180"/>
      <c r="I407" s="180"/>
      <c r="J407" s="180"/>
      <c r="K407" s="180"/>
      <c r="L407" s="180"/>
      <c r="M407" s="167"/>
      <c r="N407" s="93"/>
      <c r="O407" s="94" t="str">
        <f t="shared" si="124"/>
        <v/>
      </c>
      <c r="P407" s="94" t="str">
        <f t="shared" si="125"/>
        <v/>
      </c>
      <c r="Q407" s="94" t="str">
        <f t="shared" si="126"/>
        <v/>
      </c>
      <c r="R407" s="94" t="str">
        <f t="shared" si="127"/>
        <v/>
      </c>
      <c r="S407" s="94" t="e">
        <f t="shared" si="128"/>
        <v>#N/A</v>
      </c>
      <c r="T407" s="94" t="str">
        <f t="shared" si="129"/>
        <v/>
      </c>
      <c r="U407" s="94" t="str">
        <f t="shared" si="130"/>
        <v/>
      </c>
      <c r="V407" s="94" t="e">
        <f t="shared" si="131"/>
        <v>#N/A</v>
      </c>
      <c r="W407" s="94" t="e">
        <f t="shared" si="132"/>
        <v>#N/A</v>
      </c>
      <c r="X407" s="94" t="e">
        <f t="shared" si="133"/>
        <v>#N/A</v>
      </c>
      <c r="Y407" s="94" t="str">
        <f t="shared" si="134"/>
        <v/>
      </c>
      <c r="Z407" s="94" t="e">
        <f t="shared" si="135"/>
        <v>#N/A</v>
      </c>
      <c r="AA407" s="94" t="e">
        <f t="shared" si="136"/>
        <v>#VALUE!</v>
      </c>
      <c r="AB407" s="94" t="e">
        <f t="shared" si="137"/>
        <v>#N/A</v>
      </c>
      <c r="AC407" s="94" t="str">
        <f t="shared" si="138"/>
        <v/>
      </c>
      <c r="AD407" s="94" t="str">
        <f t="shared" si="139"/>
        <v/>
      </c>
      <c r="AE407" s="94" t="str">
        <f t="shared" si="140"/>
        <v/>
      </c>
      <c r="AF407" s="94" t="str">
        <f t="shared" si="141"/>
        <v/>
      </c>
      <c r="AG407" s="94" t="str">
        <f t="shared" si="142"/>
        <v/>
      </c>
      <c r="AH407" s="94" t="str">
        <f t="shared" si="143"/>
        <v/>
      </c>
      <c r="AI407" s="94" t="e">
        <f>IF('Grid template'!$B$67=FALSE,NA(),IF(OR(ISNUMBER(AC407)=FALSE,ISNUMBER(AD407)=FALSE),NA(),$AW$3*AC407+AD407))</f>
        <v>#N/A</v>
      </c>
      <c r="AJ407" s="94" t="e">
        <f>IF('Grid template'!$B$67=FALSE,NA(),IF(OR(ISNUMBER(AC407)=FALSE,ISNUMBER(AD407)=FALSE),NA(),$AW$2*AC407))</f>
        <v>#N/A</v>
      </c>
      <c r="AK407" s="94" t="e">
        <f>IF('Grid template'!$B$67=FALSE,NA(),IF(OR(ISNUMBER(AF407)=FALSE,ISNUMBER(AG407)=FALSE),NA(),$AW$3*AF407+AG407+1+'Grid template'!$B$17))</f>
        <v>#N/A</v>
      </c>
      <c r="AL407" s="94" t="e">
        <f>IF('Grid template'!$B$67=FALSE,NA(),IF(OR(ISNUMBER(AF407)=FALSE,ISNUMBER(AG407)=FALSE),NA(),$AW$2*AF407))</f>
        <v>#N/A</v>
      </c>
      <c r="AM407" s="94" t="e">
        <f>IF('Grid template'!$B$67=FALSE,NA(),(IF(OR(ISNUMBER(AJ407)=FALSE,ISNUMBER(AI407)=FALSE),NA(),AJ407-$AW$4*AI407)))</f>
        <v>#N/A</v>
      </c>
      <c r="AN407" s="94" t="e">
        <f>IF('Grid template'!$B$67=FALSE,NA(),(IF(OR(ISNUMBER(AK407)=FALSE,ISNUMBER(AL407)=FALSE),NA(),AL407+$AW$4*AK407)))</f>
        <v>#N/A</v>
      </c>
      <c r="AO407" s="94" t="e">
        <f>IF('Grid template'!$B$67=FALSE,NA(),IF(OR(ISNUMBER(AM407)=FALSE,ISNUMBER(AN407)=FALSE),NA(),(AN407-AM407)/(2*$AW$4)))</f>
        <v>#N/A</v>
      </c>
      <c r="AP407" s="94" t="e">
        <f>IF('Grid template'!$B$67=FALSE,NA(),IF(OR(ISNUMBER(AM407)=FALSE,ISNUMBER(AO407)=FALSE),NA(),AO407*$AW$4+AM407))</f>
        <v>#N/A</v>
      </c>
      <c r="AQ407" s="160"/>
      <c r="AR407" s="160"/>
      <c r="AS407" s="162"/>
      <c r="AT407" s="95"/>
    </row>
    <row r="408" spans="2:46" x14ac:dyDescent="0.3">
      <c r="C408" s="26"/>
      <c r="D408" s="180"/>
      <c r="E408" s="180"/>
      <c r="F408" s="180"/>
      <c r="G408" s="180"/>
      <c r="H408" s="180"/>
      <c r="I408" s="180"/>
      <c r="J408" s="180"/>
      <c r="K408" s="180"/>
      <c r="L408" s="180"/>
      <c r="M408" s="167"/>
      <c r="N408" s="93"/>
      <c r="O408" s="94" t="str">
        <f t="shared" si="124"/>
        <v/>
      </c>
      <c r="P408" s="94" t="str">
        <f t="shared" si="125"/>
        <v/>
      </c>
      <c r="Q408" s="94" t="str">
        <f t="shared" si="126"/>
        <v/>
      </c>
      <c r="R408" s="94" t="str">
        <f t="shared" si="127"/>
        <v/>
      </c>
      <c r="S408" s="94" t="e">
        <f t="shared" si="128"/>
        <v>#N/A</v>
      </c>
      <c r="T408" s="94" t="str">
        <f t="shared" si="129"/>
        <v/>
      </c>
      <c r="U408" s="94" t="str">
        <f t="shared" si="130"/>
        <v/>
      </c>
      <c r="V408" s="94" t="e">
        <f t="shared" si="131"/>
        <v>#N/A</v>
      </c>
      <c r="W408" s="94" t="e">
        <f t="shared" si="132"/>
        <v>#N/A</v>
      </c>
      <c r="X408" s="94" t="e">
        <f t="shared" si="133"/>
        <v>#N/A</v>
      </c>
      <c r="Y408" s="94" t="str">
        <f t="shared" si="134"/>
        <v/>
      </c>
      <c r="Z408" s="94" t="e">
        <f t="shared" si="135"/>
        <v>#N/A</v>
      </c>
      <c r="AA408" s="94" t="e">
        <f t="shared" si="136"/>
        <v>#VALUE!</v>
      </c>
      <c r="AB408" s="94" t="e">
        <f t="shared" si="137"/>
        <v>#N/A</v>
      </c>
      <c r="AC408" s="94" t="str">
        <f t="shared" si="138"/>
        <v/>
      </c>
      <c r="AD408" s="94" t="str">
        <f t="shared" si="139"/>
        <v/>
      </c>
      <c r="AE408" s="94" t="str">
        <f t="shared" si="140"/>
        <v/>
      </c>
      <c r="AF408" s="94" t="str">
        <f t="shared" si="141"/>
        <v/>
      </c>
      <c r="AG408" s="94" t="str">
        <f t="shared" si="142"/>
        <v/>
      </c>
      <c r="AH408" s="94" t="str">
        <f t="shared" si="143"/>
        <v/>
      </c>
      <c r="AI408" s="94" t="e">
        <f>IF('Grid template'!$B$67=FALSE,NA(),IF(OR(ISNUMBER(AC408)=FALSE,ISNUMBER(AD408)=FALSE),NA(),$AW$3*AC408+AD408))</f>
        <v>#N/A</v>
      </c>
      <c r="AJ408" s="94" t="e">
        <f>IF('Grid template'!$B$67=FALSE,NA(),IF(OR(ISNUMBER(AC408)=FALSE,ISNUMBER(AD408)=FALSE),NA(),$AW$2*AC408))</f>
        <v>#N/A</v>
      </c>
      <c r="AK408" s="94" t="e">
        <f>IF('Grid template'!$B$67=FALSE,NA(),IF(OR(ISNUMBER(AF408)=FALSE,ISNUMBER(AG408)=FALSE),NA(),$AW$3*AF408+AG408+1+'Grid template'!$B$17))</f>
        <v>#N/A</v>
      </c>
      <c r="AL408" s="94" t="e">
        <f>IF('Grid template'!$B$67=FALSE,NA(),IF(OR(ISNUMBER(AF408)=FALSE,ISNUMBER(AG408)=FALSE),NA(),$AW$2*AF408))</f>
        <v>#N/A</v>
      </c>
      <c r="AM408" s="94" t="e">
        <f>IF('Grid template'!$B$67=FALSE,NA(),(IF(OR(ISNUMBER(AJ408)=FALSE,ISNUMBER(AI408)=FALSE),NA(),AJ408-$AW$4*AI408)))</f>
        <v>#N/A</v>
      </c>
      <c r="AN408" s="94" t="e">
        <f>IF('Grid template'!$B$67=FALSE,NA(),(IF(OR(ISNUMBER(AK408)=FALSE,ISNUMBER(AL408)=FALSE),NA(),AL408+$AW$4*AK408)))</f>
        <v>#N/A</v>
      </c>
      <c r="AO408" s="94" t="e">
        <f>IF('Grid template'!$B$67=FALSE,NA(),IF(OR(ISNUMBER(AM408)=FALSE,ISNUMBER(AN408)=FALSE),NA(),(AN408-AM408)/(2*$AW$4)))</f>
        <v>#N/A</v>
      </c>
      <c r="AP408" s="94" t="e">
        <f>IF('Grid template'!$B$67=FALSE,NA(),IF(OR(ISNUMBER(AM408)=FALSE,ISNUMBER(AO408)=FALSE),NA(),AO408*$AW$4+AM408))</f>
        <v>#N/A</v>
      </c>
      <c r="AQ408" s="160"/>
      <c r="AR408" s="160"/>
      <c r="AS408" s="162"/>
      <c r="AT408" s="95"/>
    </row>
    <row r="409" spans="2:46" x14ac:dyDescent="0.3">
      <c r="C409" s="26"/>
      <c r="D409" s="180"/>
      <c r="E409" s="180"/>
      <c r="F409" s="180"/>
      <c r="G409" s="180"/>
      <c r="H409" s="180"/>
      <c r="I409" s="180"/>
      <c r="J409" s="180"/>
      <c r="K409" s="180"/>
      <c r="L409" s="180"/>
      <c r="M409" s="167"/>
      <c r="N409" s="93"/>
      <c r="O409" s="94" t="str">
        <f t="shared" si="124"/>
        <v/>
      </c>
      <c r="P409" s="94" t="str">
        <f t="shared" si="125"/>
        <v/>
      </c>
      <c r="Q409" s="94" t="str">
        <f t="shared" si="126"/>
        <v/>
      </c>
      <c r="R409" s="94" t="str">
        <f t="shared" si="127"/>
        <v/>
      </c>
      <c r="S409" s="94" t="e">
        <f t="shared" si="128"/>
        <v>#N/A</v>
      </c>
      <c r="T409" s="94" t="str">
        <f t="shared" si="129"/>
        <v/>
      </c>
      <c r="U409" s="94" t="str">
        <f t="shared" si="130"/>
        <v/>
      </c>
      <c r="V409" s="94" t="e">
        <f t="shared" si="131"/>
        <v>#N/A</v>
      </c>
      <c r="W409" s="94" t="e">
        <f t="shared" si="132"/>
        <v>#N/A</v>
      </c>
      <c r="X409" s="94" t="e">
        <f t="shared" si="133"/>
        <v>#N/A</v>
      </c>
      <c r="Y409" s="94" t="str">
        <f t="shared" si="134"/>
        <v/>
      </c>
      <c r="Z409" s="94" t="e">
        <f t="shared" si="135"/>
        <v>#N/A</v>
      </c>
      <c r="AA409" s="94" t="e">
        <f t="shared" si="136"/>
        <v>#VALUE!</v>
      </c>
      <c r="AB409" s="94" t="e">
        <f t="shared" si="137"/>
        <v>#N/A</v>
      </c>
      <c r="AC409" s="94" t="str">
        <f t="shared" si="138"/>
        <v/>
      </c>
      <c r="AD409" s="94" t="str">
        <f t="shared" si="139"/>
        <v/>
      </c>
      <c r="AE409" s="94" t="str">
        <f t="shared" si="140"/>
        <v/>
      </c>
      <c r="AF409" s="94" t="str">
        <f t="shared" si="141"/>
        <v/>
      </c>
      <c r="AG409" s="94" t="str">
        <f t="shared" si="142"/>
        <v/>
      </c>
      <c r="AH409" s="94" t="str">
        <f t="shared" si="143"/>
        <v/>
      </c>
      <c r="AI409" s="94" t="e">
        <f>IF('Grid template'!$B$67=FALSE,NA(),IF(OR(ISNUMBER(AC409)=FALSE,ISNUMBER(AD409)=FALSE),NA(),$AW$3*AC409+AD409))</f>
        <v>#N/A</v>
      </c>
      <c r="AJ409" s="94" t="e">
        <f>IF('Grid template'!$B$67=FALSE,NA(),IF(OR(ISNUMBER(AC409)=FALSE,ISNUMBER(AD409)=FALSE),NA(),$AW$2*AC409))</f>
        <v>#N/A</v>
      </c>
      <c r="AK409" s="94" t="e">
        <f>IF('Grid template'!$B$67=FALSE,NA(),IF(OR(ISNUMBER(AF409)=FALSE,ISNUMBER(AG409)=FALSE),NA(),$AW$3*AF409+AG409+1+'Grid template'!$B$17))</f>
        <v>#N/A</v>
      </c>
      <c r="AL409" s="94" t="e">
        <f>IF('Grid template'!$B$67=FALSE,NA(),IF(OR(ISNUMBER(AF409)=FALSE,ISNUMBER(AG409)=FALSE),NA(),$AW$2*AF409))</f>
        <v>#N/A</v>
      </c>
      <c r="AM409" s="94" t="e">
        <f>IF('Grid template'!$B$67=FALSE,NA(),(IF(OR(ISNUMBER(AJ409)=FALSE,ISNUMBER(AI409)=FALSE),NA(),AJ409-$AW$4*AI409)))</f>
        <v>#N/A</v>
      </c>
      <c r="AN409" s="94" t="e">
        <f>IF('Grid template'!$B$67=FALSE,NA(),(IF(OR(ISNUMBER(AK409)=FALSE,ISNUMBER(AL409)=FALSE),NA(),AL409+$AW$4*AK409)))</f>
        <v>#N/A</v>
      </c>
      <c r="AO409" s="94" t="e">
        <f>IF('Grid template'!$B$67=FALSE,NA(),IF(OR(ISNUMBER(AM409)=FALSE,ISNUMBER(AN409)=FALSE),NA(),(AN409-AM409)/(2*$AW$4)))</f>
        <v>#N/A</v>
      </c>
      <c r="AP409" s="94" t="e">
        <f>IF('Grid template'!$B$67=FALSE,NA(),IF(OR(ISNUMBER(AM409)=FALSE,ISNUMBER(AO409)=FALSE),NA(),AO409*$AW$4+AM409))</f>
        <v>#N/A</v>
      </c>
      <c r="AQ409" s="160"/>
      <c r="AR409" s="160"/>
      <c r="AS409" s="162"/>
      <c r="AT409" s="95"/>
    </row>
    <row r="410" spans="2:46" x14ac:dyDescent="0.3">
      <c r="C410" s="26"/>
      <c r="D410" s="180"/>
      <c r="E410" s="180"/>
      <c r="F410" s="180"/>
      <c r="G410" s="180"/>
      <c r="H410" s="180"/>
      <c r="I410" s="180"/>
      <c r="J410" s="180"/>
      <c r="K410" s="180"/>
      <c r="L410" s="180"/>
      <c r="M410" s="167"/>
      <c r="N410" s="93"/>
      <c r="O410" s="94" t="str">
        <f t="shared" si="124"/>
        <v/>
      </c>
      <c r="P410" s="94" t="str">
        <f t="shared" si="125"/>
        <v/>
      </c>
      <c r="Q410" s="94" t="str">
        <f t="shared" si="126"/>
        <v/>
      </c>
      <c r="R410" s="94" t="str">
        <f t="shared" si="127"/>
        <v/>
      </c>
      <c r="S410" s="94" t="e">
        <f t="shared" si="128"/>
        <v>#N/A</v>
      </c>
      <c r="T410" s="94" t="str">
        <f t="shared" si="129"/>
        <v/>
      </c>
      <c r="U410" s="94" t="str">
        <f t="shared" si="130"/>
        <v/>
      </c>
      <c r="V410" s="94" t="e">
        <f t="shared" si="131"/>
        <v>#N/A</v>
      </c>
      <c r="W410" s="94" t="e">
        <f t="shared" si="132"/>
        <v>#N/A</v>
      </c>
      <c r="X410" s="94" t="e">
        <f t="shared" si="133"/>
        <v>#N/A</v>
      </c>
      <c r="Y410" s="94" t="str">
        <f t="shared" si="134"/>
        <v/>
      </c>
      <c r="Z410" s="94" t="e">
        <f t="shared" si="135"/>
        <v>#N/A</v>
      </c>
      <c r="AA410" s="94" t="e">
        <f t="shared" si="136"/>
        <v>#VALUE!</v>
      </c>
      <c r="AB410" s="94" t="e">
        <f t="shared" si="137"/>
        <v>#N/A</v>
      </c>
      <c r="AC410" s="94" t="str">
        <f t="shared" si="138"/>
        <v/>
      </c>
      <c r="AD410" s="94" t="str">
        <f t="shared" si="139"/>
        <v/>
      </c>
      <c r="AE410" s="94" t="str">
        <f t="shared" si="140"/>
        <v/>
      </c>
      <c r="AF410" s="94" t="str">
        <f t="shared" si="141"/>
        <v/>
      </c>
      <c r="AG410" s="94" t="str">
        <f t="shared" si="142"/>
        <v/>
      </c>
      <c r="AH410" s="94" t="str">
        <f t="shared" si="143"/>
        <v/>
      </c>
      <c r="AI410" s="94" t="e">
        <f>IF('Grid template'!$B$67=FALSE,NA(),IF(OR(ISNUMBER(AC410)=FALSE,ISNUMBER(AD410)=FALSE),NA(),$AW$3*AC410+AD410))</f>
        <v>#N/A</v>
      </c>
      <c r="AJ410" s="94" t="e">
        <f>IF('Grid template'!$B$67=FALSE,NA(),IF(OR(ISNUMBER(AC410)=FALSE,ISNUMBER(AD410)=FALSE),NA(),$AW$2*AC410))</f>
        <v>#N/A</v>
      </c>
      <c r="AK410" s="94" t="e">
        <f>IF('Grid template'!$B$67=FALSE,NA(),IF(OR(ISNUMBER(AF410)=FALSE,ISNUMBER(AG410)=FALSE),NA(),$AW$3*AF410+AG410+1+'Grid template'!$B$17))</f>
        <v>#N/A</v>
      </c>
      <c r="AL410" s="94" t="e">
        <f>IF('Grid template'!$B$67=FALSE,NA(),IF(OR(ISNUMBER(AF410)=FALSE,ISNUMBER(AG410)=FALSE),NA(),$AW$2*AF410))</f>
        <v>#N/A</v>
      </c>
      <c r="AM410" s="94" t="e">
        <f>IF('Grid template'!$B$67=FALSE,NA(),(IF(OR(ISNUMBER(AJ410)=FALSE,ISNUMBER(AI410)=FALSE),NA(),AJ410-$AW$4*AI410)))</f>
        <v>#N/A</v>
      </c>
      <c r="AN410" s="94" t="e">
        <f>IF('Grid template'!$B$67=FALSE,NA(),(IF(OR(ISNUMBER(AK410)=FALSE,ISNUMBER(AL410)=FALSE),NA(),AL410+$AW$4*AK410)))</f>
        <v>#N/A</v>
      </c>
      <c r="AO410" s="94" t="e">
        <f>IF('Grid template'!$B$67=FALSE,NA(),IF(OR(ISNUMBER(AM410)=FALSE,ISNUMBER(AN410)=FALSE),NA(),(AN410-AM410)/(2*$AW$4)))</f>
        <v>#N/A</v>
      </c>
      <c r="AP410" s="94" t="e">
        <f>IF('Grid template'!$B$67=FALSE,NA(),IF(OR(ISNUMBER(AM410)=FALSE,ISNUMBER(AO410)=FALSE),NA(),AO410*$AW$4+AM410))</f>
        <v>#N/A</v>
      </c>
      <c r="AQ410" s="160"/>
      <c r="AR410" s="160"/>
      <c r="AS410" s="162"/>
      <c r="AT410" s="95"/>
    </row>
    <row r="411" spans="2:46" x14ac:dyDescent="0.3">
      <c r="C411" s="26"/>
      <c r="D411" s="180"/>
      <c r="E411" s="180"/>
      <c r="F411" s="180"/>
      <c r="G411" s="180"/>
      <c r="H411" s="180"/>
      <c r="I411" s="180"/>
      <c r="J411" s="180"/>
      <c r="K411" s="180"/>
      <c r="L411" s="180"/>
      <c r="M411" s="167"/>
      <c r="N411" s="93"/>
      <c r="O411" s="94" t="str">
        <f t="shared" si="124"/>
        <v/>
      </c>
      <c r="P411" s="94" t="str">
        <f t="shared" si="125"/>
        <v/>
      </c>
      <c r="Q411" s="94" t="str">
        <f t="shared" si="126"/>
        <v/>
      </c>
      <c r="R411" s="94" t="str">
        <f t="shared" si="127"/>
        <v/>
      </c>
      <c r="S411" s="94" t="e">
        <f t="shared" si="128"/>
        <v>#N/A</v>
      </c>
      <c r="T411" s="94" t="str">
        <f t="shared" si="129"/>
        <v/>
      </c>
      <c r="U411" s="94" t="str">
        <f t="shared" si="130"/>
        <v/>
      </c>
      <c r="V411" s="94" t="e">
        <f t="shared" si="131"/>
        <v>#N/A</v>
      </c>
      <c r="W411" s="94" t="e">
        <f t="shared" si="132"/>
        <v>#N/A</v>
      </c>
      <c r="X411" s="94" t="e">
        <f t="shared" si="133"/>
        <v>#N/A</v>
      </c>
      <c r="Y411" s="94" t="str">
        <f t="shared" si="134"/>
        <v/>
      </c>
      <c r="Z411" s="94" t="e">
        <f t="shared" si="135"/>
        <v>#N/A</v>
      </c>
      <c r="AA411" s="94" t="e">
        <f t="shared" si="136"/>
        <v>#VALUE!</v>
      </c>
      <c r="AB411" s="94" t="e">
        <f t="shared" si="137"/>
        <v>#N/A</v>
      </c>
      <c r="AC411" s="94" t="str">
        <f t="shared" si="138"/>
        <v/>
      </c>
      <c r="AD411" s="94" t="str">
        <f t="shared" si="139"/>
        <v/>
      </c>
      <c r="AE411" s="94" t="str">
        <f t="shared" si="140"/>
        <v/>
      </c>
      <c r="AF411" s="94" t="str">
        <f t="shared" si="141"/>
        <v/>
      </c>
      <c r="AG411" s="94" t="str">
        <f t="shared" si="142"/>
        <v/>
      </c>
      <c r="AH411" s="94" t="str">
        <f t="shared" si="143"/>
        <v/>
      </c>
      <c r="AI411" s="94" t="e">
        <f>IF('Grid template'!$B$67=FALSE,NA(),IF(OR(ISNUMBER(AC411)=FALSE,ISNUMBER(AD411)=FALSE),NA(),$AW$3*AC411+AD411))</f>
        <v>#N/A</v>
      </c>
      <c r="AJ411" s="94" t="e">
        <f>IF('Grid template'!$B$67=FALSE,NA(),IF(OR(ISNUMBER(AC411)=FALSE,ISNUMBER(AD411)=FALSE),NA(),$AW$2*AC411))</f>
        <v>#N/A</v>
      </c>
      <c r="AK411" s="94" t="e">
        <f>IF('Grid template'!$B$67=FALSE,NA(),IF(OR(ISNUMBER(AF411)=FALSE,ISNUMBER(AG411)=FALSE),NA(),$AW$3*AF411+AG411+1+'Grid template'!$B$17))</f>
        <v>#N/A</v>
      </c>
      <c r="AL411" s="94" t="e">
        <f>IF('Grid template'!$B$67=FALSE,NA(),IF(OR(ISNUMBER(AF411)=FALSE,ISNUMBER(AG411)=FALSE),NA(),$AW$2*AF411))</f>
        <v>#N/A</v>
      </c>
      <c r="AM411" s="94" t="e">
        <f>IF('Grid template'!$B$67=FALSE,NA(),(IF(OR(ISNUMBER(AJ411)=FALSE,ISNUMBER(AI411)=FALSE),NA(),AJ411-$AW$4*AI411)))</f>
        <v>#N/A</v>
      </c>
      <c r="AN411" s="94" t="e">
        <f>IF('Grid template'!$B$67=FALSE,NA(),(IF(OR(ISNUMBER(AK411)=FALSE,ISNUMBER(AL411)=FALSE),NA(),AL411+$AW$4*AK411)))</f>
        <v>#N/A</v>
      </c>
      <c r="AO411" s="94" t="e">
        <f>IF('Grid template'!$B$67=FALSE,NA(),IF(OR(ISNUMBER(AM411)=FALSE,ISNUMBER(AN411)=FALSE),NA(),(AN411-AM411)/(2*$AW$4)))</f>
        <v>#N/A</v>
      </c>
      <c r="AP411" s="94" t="e">
        <f>IF('Grid template'!$B$67=FALSE,NA(),IF(OR(ISNUMBER(AM411)=FALSE,ISNUMBER(AO411)=FALSE),NA(),AO411*$AW$4+AM411))</f>
        <v>#N/A</v>
      </c>
      <c r="AQ411" s="160"/>
      <c r="AR411" s="160"/>
      <c r="AS411" s="162"/>
      <c r="AT411" s="95"/>
    </row>
    <row r="412" spans="2:46" x14ac:dyDescent="0.3">
      <c r="C412" s="26"/>
      <c r="D412" s="180"/>
      <c r="E412" s="180"/>
      <c r="F412" s="180"/>
      <c r="G412" s="180"/>
      <c r="H412" s="180"/>
      <c r="I412" s="180"/>
      <c r="J412" s="180"/>
      <c r="K412" s="180"/>
      <c r="L412" s="180"/>
      <c r="M412" s="167"/>
      <c r="N412" s="93"/>
      <c r="O412" s="94" t="str">
        <f t="shared" si="124"/>
        <v/>
      </c>
      <c r="P412" s="94" t="str">
        <f t="shared" si="125"/>
        <v/>
      </c>
      <c r="Q412" s="94" t="str">
        <f t="shared" si="126"/>
        <v/>
      </c>
      <c r="R412" s="94" t="str">
        <f t="shared" si="127"/>
        <v/>
      </c>
      <c r="S412" s="94" t="e">
        <f t="shared" si="128"/>
        <v>#N/A</v>
      </c>
      <c r="T412" s="94" t="str">
        <f t="shared" si="129"/>
        <v/>
      </c>
      <c r="U412" s="94" t="str">
        <f t="shared" si="130"/>
        <v/>
      </c>
      <c r="V412" s="94" t="e">
        <f t="shared" si="131"/>
        <v>#N/A</v>
      </c>
      <c r="W412" s="94" t="e">
        <f t="shared" si="132"/>
        <v>#N/A</v>
      </c>
      <c r="X412" s="94" t="e">
        <f t="shared" si="133"/>
        <v>#N/A</v>
      </c>
      <c r="Y412" s="94" t="str">
        <f t="shared" si="134"/>
        <v/>
      </c>
      <c r="Z412" s="94" t="e">
        <f t="shared" si="135"/>
        <v>#N/A</v>
      </c>
      <c r="AA412" s="94" t="e">
        <f t="shared" si="136"/>
        <v>#VALUE!</v>
      </c>
      <c r="AB412" s="94" t="e">
        <f t="shared" si="137"/>
        <v>#N/A</v>
      </c>
      <c r="AC412" s="94" t="str">
        <f t="shared" si="138"/>
        <v/>
      </c>
      <c r="AD412" s="94" t="str">
        <f t="shared" si="139"/>
        <v/>
      </c>
      <c r="AE412" s="94" t="str">
        <f t="shared" si="140"/>
        <v/>
      </c>
      <c r="AF412" s="94" t="str">
        <f t="shared" si="141"/>
        <v/>
      </c>
      <c r="AG412" s="94" t="str">
        <f t="shared" si="142"/>
        <v/>
      </c>
      <c r="AH412" s="94" t="str">
        <f t="shared" si="143"/>
        <v/>
      </c>
      <c r="AI412" s="94" t="e">
        <f>IF('Grid template'!$B$67=FALSE,NA(),IF(OR(ISNUMBER(AC412)=FALSE,ISNUMBER(AD412)=FALSE),NA(),$AW$3*AC412+AD412))</f>
        <v>#N/A</v>
      </c>
      <c r="AJ412" s="94" t="e">
        <f>IF('Grid template'!$B$67=FALSE,NA(),IF(OR(ISNUMBER(AC412)=FALSE,ISNUMBER(AD412)=FALSE),NA(),$AW$2*AC412))</f>
        <v>#N/A</v>
      </c>
      <c r="AK412" s="94" t="e">
        <f>IF('Grid template'!$B$67=FALSE,NA(),IF(OR(ISNUMBER(AF412)=FALSE,ISNUMBER(AG412)=FALSE),NA(),$AW$3*AF412+AG412+1+'Grid template'!$B$17))</f>
        <v>#N/A</v>
      </c>
      <c r="AL412" s="94" t="e">
        <f>IF('Grid template'!$B$67=FALSE,NA(),IF(OR(ISNUMBER(AF412)=FALSE,ISNUMBER(AG412)=FALSE),NA(),$AW$2*AF412))</f>
        <v>#N/A</v>
      </c>
      <c r="AM412" s="94" t="e">
        <f>IF('Grid template'!$B$67=FALSE,NA(),(IF(OR(ISNUMBER(AJ412)=FALSE,ISNUMBER(AI412)=FALSE),NA(),AJ412-$AW$4*AI412)))</f>
        <v>#N/A</v>
      </c>
      <c r="AN412" s="94" t="e">
        <f>IF('Grid template'!$B$67=FALSE,NA(),(IF(OR(ISNUMBER(AK412)=FALSE,ISNUMBER(AL412)=FALSE),NA(),AL412+$AW$4*AK412)))</f>
        <v>#N/A</v>
      </c>
      <c r="AO412" s="94" t="e">
        <f>IF('Grid template'!$B$67=FALSE,NA(),IF(OR(ISNUMBER(AM412)=FALSE,ISNUMBER(AN412)=FALSE),NA(),(AN412-AM412)/(2*$AW$4)))</f>
        <v>#N/A</v>
      </c>
      <c r="AP412" s="94" t="e">
        <f>IF('Grid template'!$B$67=FALSE,NA(),IF(OR(ISNUMBER(AM412)=FALSE,ISNUMBER(AO412)=FALSE),NA(),AO412*$AW$4+AM412))</f>
        <v>#N/A</v>
      </c>
      <c r="AQ412" s="160"/>
      <c r="AR412" s="160"/>
      <c r="AS412" s="162"/>
      <c r="AT412" s="95"/>
    </row>
    <row r="413" spans="2:46" x14ac:dyDescent="0.3">
      <c r="C413" s="26"/>
      <c r="D413" s="180"/>
      <c r="E413" s="180"/>
      <c r="F413" s="180"/>
      <c r="G413" s="180"/>
      <c r="H413" s="180"/>
      <c r="I413" s="180"/>
      <c r="J413" s="180"/>
      <c r="K413" s="180"/>
      <c r="L413" s="180"/>
      <c r="M413" s="167"/>
      <c r="N413" s="93"/>
      <c r="O413" s="94" t="str">
        <f t="shared" si="124"/>
        <v/>
      </c>
      <c r="P413" s="94" t="str">
        <f t="shared" si="125"/>
        <v/>
      </c>
      <c r="Q413" s="94" t="str">
        <f t="shared" si="126"/>
        <v/>
      </c>
      <c r="R413" s="94" t="str">
        <f t="shared" si="127"/>
        <v/>
      </c>
      <c r="S413" s="94" t="e">
        <f t="shared" si="128"/>
        <v>#N/A</v>
      </c>
      <c r="T413" s="94" t="str">
        <f t="shared" si="129"/>
        <v/>
      </c>
      <c r="U413" s="94" t="str">
        <f t="shared" si="130"/>
        <v/>
      </c>
      <c r="V413" s="94" t="e">
        <f t="shared" si="131"/>
        <v>#N/A</v>
      </c>
      <c r="W413" s="94" t="e">
        <f t="shared" si="132"/>
        <v>#N/A</v>
      </c>
      <c r="X413" s="94" t="e">
        <f t="shared" si="133"/>
        <v>#N/A</v>
      </c>
      <c r="Y413" s="94" t="str">
        <f t="shared" si="134"/>
        <v/>
      </c>
      <c r="Z413" s="94" t="e">
        <f t="shared" si="135"/>
        <v>#N/A</v>
      </c>
      <c r="AA413" s="94" t="e">
        <f t="shared" si="136"/>
        <v>#VALUE!</v>
      </c>
      <c r="AB413" s="94" t="e">
        <f t="shared" si="137"/>
        <v>#N/A</v>
      </c>
      <c r="AC413" s="94" t="str">
        <f t="shared" si="138"/>
        <v/>
      </c>
      <c r="AD413" s="94" t="str">
        <f t="shared" si="139"/>
        <v/>
      </c>
      <c r="AE413" s="94" t="str">
        <f t="shared" si="140"/>
        <v/>
      </c>
      <c r="AF413" s="94" t="str">
        <f t="shared" si="141"/>
        <v/>
      </c>
      <c r="AG413" s="94" t="str">
        <f t="shared" si="142"/>
        <v/>
      </c>
      <c r="AH413" s="94" t="str">
        <f t="shared" si="143"/>
        <v/>
      </c>
      <c r="AI413" s="94" t="e">
        <f>IF('Grid template'!$B$67=FALSE,NA(),IF(OR(ISNUMBER(AC413)=FALSE,ISNUMBER(AD413)=FALSE),NA(),$AW$3*AC413+AD413))</f>
        <v>#N/A</v>
      </c>
      <c r="AJ413" s="94" t="e">
        <f>IF('Grid template'!$B$67=FALSE,NA(),IF(OR(ISNUMBER(AC413)=FALSE,ISNUMBER(AD413)=FALSE),NA(),$AW$2*AC413))</f>
        <v>#N/A</v>
      </c>
      <c r="AK413" s="94" t="e">
        <f>IF('Grid template'!$B$67=FALSE,NA(),IF(OR(ISNUMBER(AF413)=FALSE,ISNUMBER(AG413)=FALSE),NA(),$AW$3*AF413+AG413+1+'Grid template'!$B$17))</f>
        <v>#N/A</v>
      </c>
      <c r="AL413" s="94" t="e">
        <f>IF('Grid template'!$B$67=FALSE,NA(),IF(OR(ISNUMBER(AF413)=FALSE,ISNUMBER(AG413)=FALSE),NA(),$AW$2*AF413))</f>
        <v>#N/A</v>
      </c>
      <c r="AM413" s="94" t="e">
        <f>IF('Grid template'!$B$67=FALSE,NA(),(IF(OR(ISNUMBER(AJ413)=FALSE,ISNUMBER(AI413)=FALSE),NA(),AJ413-$AW$4*AI413)))</f>
        <v>#N/A</v>
      </c>
      <c r="AN413" s="94" t="e">
        <f>IF('Grid template'!$B$67=FALSE,NA(),(IF(OR(ISNUMBER(AK413)=FALSE,ISNUMBER(AL413)=FALSE),NA(),AL413+$AW$4*AK413)))</f>
        <v>#N/A</v>
      </c>
      <c r="AO413" s="94" t="e">
        <f>IF('Grid template'!$B$67=FALSE,NA(),IF(OR(ISNUMBER(AM413)=FALSE,ISNUMBER(AN413)=FALSE),NA(),(AN413-AM413)/(2*$AW$4)))</f>
        <v>#N/A</v>
      </c>
      <c r="AP413" s="94" t="e">
        <f>IF('Grid template'!$B$67=FALSE,NA(),IF(OR(ISNUMBER(AM413)=FALSE,ISNUMBER(AO413)=FALSE),NA(),AO413*$AW$4+AM413))</f>
        <v>#N/A</v>
      </c>
      <c r="AQ413" s="160"/>
      <c r="AR413" s="160"/>
      <c r="AS413" s="162"/>
      <c r="AT413" s="95"/>
    </row>
    <row r="414" spans="2:46" x14ac:dyDescent="0.3">
      <c r="C414" s="26"/>
      <c r="D414" s="180"/>
      <c r="E414" s="180"/>
      <c r="F414" s="180"/>
      <c r="G414" s="180"/>
      <c r="H414" s="180"/>
      <c r="I414" s="180"/>
      <c r="J414" s="180"/>
      <c r="K414" s="180"/>
      <c r="L414" s="180"/>
      <c r="M414" s="167"/>
      <c r="N414" s="93"/>
      <c r="O414" s="94" t="str">
        <f t="shared" si="124"/>
        <v/>
      </c>
      <c r="P414" s="94" t="str">
        <f t="shared" si="125"/>
        <v/>
      </c>
      <c r="Q414" s="94" t="str">
        <f t="shared" si="126"/>
        <v/>
      </c>
      <c r="R414" s="94" t="str">
        <f t="shared" si="127"/>
        <v/>
      </c>
      <c r="S414" s="94" t="e">
        <f t="shared" si="128"/>
        <v>#N/A</v>
      </c>
      <c r="T414" s="94" t="str">
        <f t="shared" si="129"/>
        <v/>
      </c>
      <c r="U414" s="94" t="str">
        <f t="shared" si="130"/>
        <v/>
      </c>
      <c r="V414" s="94" t="e">
        <f t="shared" si="131"/>
        <v>#N/A</v>
      </c>
      <c r="W414" s="94" t="e">
        <f t="shared" si="132"/>
        <v>#N/A</v>
      </c>
      <c r="X414" s="94" t="e">
        <f t="shared" si="133"/>
        <v>#N/A</v>
      </c>
      <c r="Y414" s="94" t="str">
        <f t="shared" si="134"/>
        <v/>
      </c>
      <c r="Z414" s="94" t="e">
        <f t="shared" si="135"/>
        <v>#N/A</v>
      </c>
      <c r="AA414" s="94" t="e">
        <f t="shared" si="136"/>
        <v>#VALUE!</v>
      </c>
      <c r="AB414" s="94" t="e">
        <f t="shared" si="137"/>
        <v>#N/A</v>
      </c>
      <c r="AC414" s="94" t="str">
        <f t="shared" si="138"/>
        <v/>
      </c>
      <c r="AD414" s="94" t="str">
        <f t="shared" si="139"/>
        <v/>
      </c>
      <c r="AE414" s="94" t="str">
        <f t="shared" si="140"/>
        <v/>
      </c>
      <c r="AF414" s="94" t="str">
        <f t="shared" si="141"/>
        <v/>
      </c>
      <c r="AG414" s="94" t="str">
        <f t="shared" si="142"/>
        <v/>
      </c>
      <c r="AH414" s="94" t="str">
        <f t="shared" si="143"/>
        <v/>
      </c>
      <c r="AI414" s="94" t="e">
        <f>IF('Grid template'!$B$67=FALSE,NA(),IF(OR(ISNUMBER(AC414)=FALSE,ISNUMBER(AD414)=FALSE),NA(),$AW$3*AC414+AD414))</f>
        <v>#N/A</v>
      </c>
      <c r="AJ414" s="94" t="e">
        <f>IF('Grid template'!$B$67=FALSE,NA(),IF(OR(ISNUMBER(AC414)=FALSE,ISNUMBER(AD414)=FALSE),NA(),$AW$2*AC414))</f>
        <v>#N/A</v>
      </c>
      <c r="AK414" s="94" t="e">
        <f>IF('Grid template'!$B$67=FALSE,NA(),IF(OR(ISNUMBER(AF414)=FALSE,ISNUMBER(AG414)=FALSE),NA(),$AW$3*AF414+AG414+1+'Grid template'!$B$17))</f>
        <v>#N/A</v>
      </c>
      <c r="AL414" s="94" t="e">
        <f>IF('Grid template'!$B$67=FALSE,NA(),IF(OR(ISNUMBER(AF414)=FALSE,ISNUMBER(AG414)=FALSE),NA(),$AW$2*AF414))</f>
        <v>#N/A</v>
      </c>
      <c r="AM414" s="94" t="e">
        <f>IF('Grid template'!$B$67=FALSE,NA(),(IF(OR(ISNUMBER(AJ414)=FALSE,ISNUMBER(AI414)=FALSE),NA(),AJ414-$AW$4*AI414)))</f>
        <v>#N/A</v>
      </c>
      <c r="AN414" s="94" t="e">
        <f>IF('Grid template'!$B$67=FALSE,NA(),(IF(OR(ISNUMBER(AK414)=FALSE,ISNUMBER(AL414)=FALSE),NA(),AL414+$AW$4*AK414)))</f>
        <v>#N/A</v>
      </c>
      <c r="AO414" s="94" t="e">
        <f>IF('Grid template'!$B$67=FALSE,NA(),IF(OR(ISNUMBER(AM414)=FALSE,ISNUMBER(AN414)=FALSE),NA(),(AN414-AM414)/(2*$AW$4)))</f>
        <v>#N/A</v>
      </c>
      <c r="AP414" s="94" t="e">
        <f>IF('Grid template'!$B$67=FALSE,NA(),IF(OR(ISNUMBER(AM414)=FALSE,ISNUMBER(AO414)=FALSE),NA(),AO414*$AW$4+AM414))</f>
        <v>#N/A</v>
      </c>
      <c r="AQ414" s="160"/>
      <c r="AR414" s="160"/>
      <c r="AS414" s="162"/>
      <c r="AT414" s="95"/>
    </row>
    <row r="415" spans="2:46" x14ac:dyDescent="0.3">
      <c r="C415" s="26"/>
      <c r="D415" s="180"/>
      <c r="E415" s="180"/>
      <c r="F415" s="180"/>
      <c r="G415" s="180"/>
      <c r="H415" s="180"/>
      <c r="I415" s="180"/>
      <c r="J415" s="180"/>
      <c r="K415" s="180"/>
      <c r="L415" s="180"/>
      <c r="M415" s="167"/>
      <c r="N415" s="93"/>
      <c r="O415" s="94" t="str">
        <f t="shared" si="124"/>
        <v/>
      </c>
      <c r="P415" s="94" t="str">
        <f t="shared" si="125"/>
        <v/>
      </c>
      <c r="Q415" s="94" t="str">
        <f t="shared" si="126"/>
        <v/>
      </c>
      <c r="R415" s="94" t="str">
        <f t="shared" si="127"/>
        <v/>
      </c>
      <c r="S415" s="94" t="e">
        <f t="shared" si="128"/>
        <v>#N/A</v>
      </c>
      <c r="T415" s="94" t="str">
        <f t="shared" si="129"/>
        <v/>
      </c>
      <c r="U415" s="94" t="str">
        <f t="shared" si="130"/>
        <v/>
      </c>
      <c r="V415" s="94" t="e">
        <f t="shared" si="131"/>
        <v>#N/A</v>
      </c>
      <c r="W415" s="94" t="e">
        <f t="shared" si="132"/>
        <v>#N/A</v>
      </c>
      <c r="X415" s="94" t="e">
        <f t="shared" si="133"/>
        <v>#N/A</v>
      </c>
      <c r="Y415" s="94" t="str">
        <f t="shared" si="134"/>
        <v/>
      </c>
      <c r="Z415" s="94" t="e">
        <f t="shared" si="135"/>
        <v>#N/A</v>
      </c>
      <c r="AA415" s="94" t="e">
        <f t="shared" si="136"/>
        <v>#VALUE!</v>
      </c>
      <c r="AB415" s="94" t="e">
        <f t="shared" si="137"/>
        <v>#N/A</v>
      </c>
      <c r="AC415" s="94" t="str">
        <f t="shared" si="138"/>
        <v/>
      </c>
      <c r="AD415" s="94" t="str">
        <f t="shared" si="139"/>
        <v/>
      </c>
      <c r="AE415" s="94" t="str">
        <f t="shared" si="140"/>
        <v/>
      </c>
      <c r="AF415" s="94" t="str">
        <f t="shared" si="141"/>
        <v/>
      </c>
      <c r="AG415" s="94" t="str">
        <f t="shared" si="142"/>
        <v/>
      </c>
      <c r="AH415" s="94" t="str">
        <f t="shared" si="143"/>
        <v/>
      </c>
      <c r="AI415" s="94" t="e">
        <f>IF('Grid template'!$B$67=FALSE,NA(),IF(OR(ISNUMBER(AC415)=FALSE,ISNUMBER(AD415)=FALSE),NA(),$AW$3*AC415+AD415))</f>
        <v>#N/A</v>
      </c>
      <c r="AJ415" s="94" t="e">
        <f>IF('Grid template'!$B$67=FALSE,NA(),IF(OR(ISNUMBER(AC415)=FALSE,ISNUMBER(AD415)=FALSE),NA(),$AW$2*AC415))</f>
        <v>#N/A</v>
      </c>
      <c r="AK415" s="94" t="e">
        <f>IF('Grid template'!$B$67=FALSE,NA(),IF(OR(ISNUMBER(AF415)=FALSE,ISNUMBER(AG415)=FALSE),NA(),$AW$3*AF415+AG415+1+'Grid template'!$B$17))</f>
        <v>#N/A</v>
      </c>
      <c r="AL415" s="94" t="e">
        <f>IF('Grid template'!$B$67=FALSE,NA(),IF(OR(ISNUMBER(AF415)=FALSE,ISNUMBER(AG415)=FALSE),NA(),$AW$2*AF415))</f>
        <v>#N/A</v>
      </c>
      <c r="AM415" s="94" t="e">
        <f>IF('Grid template'!$B$67=FALSE,NA(),(IF(OR(ISNUMBER(AJ415)=FALSE,ISNUMBER(AI415)=FALSE),NA(),AJ415-$AW$4*AI415)))</f>
        <v>#N/A</v>
      </c>
      <c r="AN415" s="94" t="e">
        <f>IF('Grid template'!$B$67=FALSE,NA(),(IF(OR(ISNUMBER(AK415)=FALSE,ISNUMBER(AL415)=FALSE),NA(),AL415+$AW$4*AK415)))</f>
        <v>#N/A</v>
      </c>
      <c r="AO415" s="94" t="e">
        <f>IF('Grid template'!$B$67=FALSE,NA(),IF(OR(ISNUMBER(AM415)=FALSE,ISNUMBER(AN415)=FALSE),NA(),(AN415-AM415)/(2*$AW$4)))</f>
        <v>#N/A</v>
      </c>
      <c r="AP415" s="94" t="e">
        <f>IF('Grid template'!$B$67=FALSE,NA(),IF(OR(ISNUMBER(AM415)=FALSE,ISNUMBER(AO415)=FALSE),NA(),AO415*$AW$4+AM415))</f>
        <v>#N/A</v>
      </c>
      <c r="AQ415" s="160"/>
      <c r="AR415" s="160"/>
      <c r="AS415" s="162"/>
      <c r="AT415" s="95"/>
    </row>
    <row r="416" spans="2:46" x14ac:dyDescent="0.3">
      <c r="C416" s="26"/>
      <c r="D416" s="180"/>
      <c r="E416" s="180"/>
      <c r="F416" s="180"/>
      <c r="G416" s="180"/>
      <c r="H416" s="180"/>
      <c r="I416" s="180"/>
      <c r="J416" s="180"/>
      <c r="K416" s="180"/>
      <c r="L416" s="180"/>
      <c r="M416" s="167"/>
      <c r="N416" s="93"/>
      <c r="O416" s="94" t="str">
        <f t="shared" si="124"/>
        <v/>
      </c>
      <c r="P416" s="94" t="str">
        <f t="shared" si="125"/>
        <v/>
      </c>
      <c r="Q416" s="94" t="str">
        <f t="shared" si="126"/>
        <v/>
      </c>
      <c r="R416" s="94" t="str">
        <f t="shared" si="127"/>
        <v/>
      </c>
      <c r="S416" s="94" t="e">
        <f t="shared" si="128"/>
        <v>#N/A</v>
      </c>
      <c r="T416" s="94" t="str">
        <f t="shared" si="129"/>
        <v/>
      </c>
      <c r="U416" s="94" t="str">
        <f t="shared" si="130"/>
        <v/>
      </c>
      <c r="V416" s="94" t="e">
        <f t="shared" si="131"/>
        <v>#N/A</v>
      </c>
      <c r="W416" s="94" t="e">
        <f t="shared" si="132"/>
        <v>#N/A</v>
      </c>
      <c r="X416" s="94" t="e">
        <f t="shared" si="133"/>
        <v>#N/A</v>
      </c>
      <c r="Y416" s="94" t="str">
        <f t="shared" si="134"/>
        <v/>
      </c>
      <c r="Z416" s="94" t="e">
        <f t="shared" si="135"/>
        <v>#N/A</v>
      </c>
      <c r="AA416" s="94" t="e">
        <f t="shared" si="136"/>
        <v>#VALUE!</v>
      </c>
      <c r="AB416" s="94" t="e">
        <f t="shared" si="137"/>
        <v>#N/A</v>
      </c>
      <c r="AC416" s="94" t="str">
        <f t="shared" si="138"/>
        <v/>
      </c>
      <c r="AD416" s="94" t="str">
        <f t="shared" si="139"/>
        <v/>
      </c>
      <c r="AE416" s="94" t="str">
        <f t="shared" si="140"/>
        <v/>
      </c>
      <c r="AF416" s="94" t="str">
        <f t="shared" si="141"/>
        <v/>
      </c>
      <c r="AG416" s="94" t="str">
        <f t="shared" si="142"/>
        <v/>
      </c>
      <c r="AH416" s="94" t="str">
        <f t="shared" si="143"/>
        <v/>
      </c>
      <c r="AI416" s="94" t="e">
        <f>IF('Grid template'!$B$67=FALSE,NA(),IF(OR(ISNUMBER(AC416)=FALSE,ISNUMBER(AD416)=FALSE),NA(),$AW$3*AC416+AD416))</f>
        <v>#N/A</v>
      </c>
      <c r="AJ416" s="94" t="e">
        <f>IF('Grid template'!$B$67=FALSE,NA(),IF(OR(ISNUMBER(AC416)=FALSE,ISNUMBER(AD416)=FALSE),NA(),$AW$2*AC416))</f>
        <v>#N/A</v>
      </c>
      <c r="AK416" s="94" t="e">
        <f>IF('Grid template'!$B$67=FALSE,NA(),IF(OR(ISNUMBER(AF416)=FALSE,ISNUMBER(AG416)=FALSE),NA(),$AW$3*AF416+AG416+1+'Grid template'!$B$17))</f>
        <v>#N/A</v>
      </c>
      <c r="AL416" s="94" t="e">
        <f>IF('Grid template'!$B$67=FALSE,NA(),IF(OR(ISNUMBER(AF416)=FALSE,ISNUMBER(AG416)=FALSE),NA(),$AW$2*AF416))</f>
        <v>#N/A</v>
      </c>
      <c r="AM416" s="94" t="e">
        <f>IF('Grid template'!$B$67=FALSE,NA(),(IF(OR(ISNUMBER(AJ416)=FALSE,ISNUMBER(AI416)=FALSE),NA(),AJ416-$AW$4*AI416)))</f>
        <v>#N/A</v>
      </c>
      <c r="AN416" s="94" t="e">
        <f>IF('Grid template'!$B$67=FALSE,NA(),(IF(OR(ISNUMBER(AK416)=FALSE,ISNUMBER(AL416)=FALSE),NA(),AL416+$AW$4*AK416)))</f>
        <v>#N/A</v>
      </c>
      <c r="AO416" s="94" t="e">
        <f>IF('Grid template'!$B$67=FALSE,NA(),IF(OR(ISNUMBER(AM416)=FALSE,ISNUMBER(AN416)=FALSE),NA(),(AN416-AM416)/(2*$AW$4)))</f>
        <v>#N/A</v>
      </c>
      <c r="AP416" s="94" t="e">
        <f>IF('Grid template'!$B$67=FALSE,NA(),IF(OR(ISNUMBER(AM416)=FALSE,ISNUMBER(AO416)=FALSE),NA(),AO416*$AW$4+AM416))</f>
        <v>#N/A</v>
      </c>
      <c r="AQ416" s="160"/>
      <c r="AR416" s="160"/>
      <c r="AS416" s="162"/>
      <c r="AT416" s="95"/>
    </row>
    <row r="417" spans="3:46" x14ac:dyDescent="0.3">
      <c r="C417" s="26"/>
      <c r="D417" s="180"/>
      <c r="E417" s="180"/>
      <c r="F417" s="180"/>
      <c r="G417" s="180"/>
      <c r="H417" s="180"/>
      <c r="I417" s="180"/>
      <c r="J417" s="180"/>
      <c r="K417" s="180"/>
      <c r="L417" s="180"/>
      <c r="M417" s="167"/>
      <c r="N417" s="93"/>
      <c r="O417" s="94" t="str">
        <f t="shared" si="124"/>
        <v/>
      </c>
      <c r="P417" s="94" t="str">
        <f t="shared" si="125"/>
        <v/>
      </c>
      <c r="Q417" s="94" t="str">
        <f t="shared" si="126"/>
        <v/>
      </c>
      <c r="R417" s="94" t="str">
        <f t="shared" si="127"/>
        <v/>
      </c>
      <c r="S417" s="94" t="e">
        <f t="shared" si="128"/>
        <v>#N/A</v>
      </c>
      <c r="T417" s="94" t="str">
        <f t="shared" si="129"/>
        <v/>
      </c>
      <c r="U417" s="94" t="str">
        <f t="shared" si="130"/>
        <v/>
      </c>
      <c r="V417" s="94" t="e">
        <f t="shared" si="131"/>
        <v>#N/A</v>
      </c>
      <c r="W417" s="94" t="e">
        <f t="shared" si="132"/>
        <v>#N/A</v>
      </c>
      <c r="X417" s="94" t="e">
        <f t="shared" si="133"/>
        <v>#N/A</v>
      </c>
      <c r="Y417" s="94" t="str">
        <f t="shared" si="134"/>
        <v/>
      </c>
      <c r="Z417" s="94" t="e">
        <f t="shared" si="135"/>
        <v>#N/A</v>
      </c>
      <c r="AA417" s="94" t="e">
        <f t="shared" si="136"/>
        <v>#VALUE!</v>
      </c>
      <c r="AB417" s="94" t="e">
        <f t="shared" si="137"/>
        <v>#N/A</v>
      </c>
      <c r="AC417" s="94" t="str">
        <f t="shared" si="138"/>
        <v/>
      </c>
      <c r="AD417" s="94" t="str">
        <f t="shared" si="139"/>
        <v/>
      </c>
      <c r="AE417" s="94" t="str">
        <f t="shared" si="140"/>
        <v/>
      </c>
      <c r="AF417" s="94" t="str">
        <f t="shared" si="141"/>
        <v/>
      </c>
      <c r="AG417" s="94" t="str">
        <f t="shared" si="142"/>
        <v/>
      </c>
      <c r="AH417" s="94" t="str">
        <f t="shared" si="143"/>
        <v/>
      </c>
      <c r="AI417" s="94" t="e">
        <f>IF('Grid template'!$B$67=FALSE,NA(),IF(OR(ISNUMBER(AC417)=FALSE,ISNUMBER(AD417)=FALSE),NA(),$AW$3*AC417+AD417))</f>
        <v>#N/A</v>
      </c>
      <c r="AJ417" s="94" t="e">
        <f>IF('Grid template'!$B$67=FALSE,NA(),IF(OR(ISNUMBER(AC417)=FALSE,ISNUMBER(AD417)=FALSE),NA(),$AW$2*AC417))</f>
        <v>#N/A</v>
      </c>
      <c r="AK417" s="94" t="e">
        <f>IF('Grid template'!$B$67=FALSE,NA(),IF(OR(ISNUMBER(AF417)=FALSE,ISNUMBER(AG417)=FALSE),NA(),$AW$3*AF417+AG417+1+'Grid template'!$B$17))</f>
        <v>#N/A</v>
      </c>
      <c r="AL417" s="94" t="e">
        <f>IF('Grid template'!$B$67=FALSE,NA(),IF(OR(ISNUMBER(AF417)=FALSE,ISNUMBER(AG417)=FALSE),NA(),$AW$2*AF417))</f>
        <v>#N/A</v>
      </c>
      <c r="AM417" s="94" t="e">
        <f>IF('Grid template'!$B$67=FALSE,NA(),(IF(OR(ISNUMBER(AJ417)=FALSE,ISNUMBER(AI417)=FALSE),NA(),AJ417-$AW$4*AI417)))</f>
        <v>#N/A</v>
      </c>
      <c r="AN417" s="94" t="e">
        <f>IF('Grid template'!$B$67=FALSE,NA(),(IF(OR(ISNUMBER(AK417)=FALSE,ISNUMBER(AL417)=FALSE),NA(),AL417+$AW$4*AK417)))</f>
        <v>#N/A</v>
      </c>
      <c r="AO417" s="94" t="e">
        <f>IF('Grid template'!$B$67=FALSE,NA(),IF(OR(ISNUMBER(AM417)=FALSE,ISNUMBER(AN417)=FALSE),NA(),(AN417-AM417)/(2*$AW$4)))</f>
        <v>#N/A</v>
      </c>
      <c r="AP417" s="94" t="e">
        <f>IF('Grid template'!$B$67=FALSE,NA(),IF(OR(ISNUMBER(AM417)=FALSE,ISNUMBER(AO417)=FALSE),NA(),AO417*$AW$4+AM417))</f>
        <v>#N/A</v>
      </c>
      <c r="AQ417" s="160"/>
      <c r="AR417" s="160"/>
      <c r="AS417" s="162"/>
      <c r="AT417" s="95"/>
    </row>
    <row r="418" spans="3:46" x14ac:dyDescent="0.3">
      <c r="C418" s="26"/>
      <c r="D418" s="180"/>
      <c r="E418" s="180"/>
      <c r="F418" s="180"/>
      <c r="G418" s="180"/>
      <c r="H418" s="180"/>
      <c r="I418" s="180"/>
      <c r="J418" s="180"/>
      <c r="K418" s="180"/>
      <c r="L418" s="180"/>
      <c r="M418" s="167"/>
      <c r="N418" s="93"/>
      <c r="O418" s="94" t="str">
        <f t="shared" si="124"/>
        <v/>
      </c>
      <c r="P418" s="94" t="str">
        <f t="shared" si="125"/>
        <v/>
      </c>
      <c r="Q418" s="94" t="str">
        <f t="shared" si="126"/>
        <v/>
      </c>
      <c r="R418" s="94" t="str">
        <f t="shared" si="127"/>
        <v/>
      </c>
      <c r="S418" s="94" t="e">
        <f t="shared" si="128"/>
        <v>#N/A</v>
      </c>
      <c r="T418" s="94" t="str">
        <f t="shared" si="129"/>
        <v/>
      </c>
      <c r="U418" s="94" t="str">
        <f t="shared" si="130"/>
        <v/>
      </c>
      <c r="V418" s="94" t="e">
        <f t="shared" si="131"/>
        <v>#N/A</v>
      </c>
      <c r="W418" s="94" t="e">
        <f t="shared" si="132"/>
        <v>#N/A</v>
      </c>
      <c r="X418" s="94" t="e">
        <f t="shared" si="133"/>
        <v>#N/A</v>
      </c>
      <c r="Y418" s="94" t="str">
        <f t="shared" si="134"/>
        <v/>
      </c>
      <c r="Z418" s="94" t="e">
        <f t="shared" si="135"/>
        <v>#N/A</v>
      </c>
      <c r="AA418" s="94" t="e">
        <f t="shared" si="136"/>
        <v>#VALUE!</v>
      </c>
      <c r="AB418" s="94" t="e">
        <f t="shared" si="137"/>
        <v>#N/A</v>
      </c>
      <c r="AC418" s="94" t="str">
        <f t="shared" si="138"/>
        <v/>
      </c>
      <c r="AD418" s="94" t="str">
        <f t="shared" si="139"/>
        <v/>
      </c>
      <c r="AE418" s="94" t="str">
        <f t="shared" si="140"/>
        <v/>
      </c>
      <c r="AF418" s="94" t="str">
        <f t="shared" si="141"/>
        <v/>
      </c>
      <c r="AG418" s="94" t="str">
        <f t="shared" si="142"/>
        <v/>
      </c>
      <c r="AH418" s="94" t="str">
        <f t="shared" si="143"/>
        <v/>
      </c>
      <c r="AI418" s="94" t="e">
        <f>IF('Grid template'!$B$67=FALSE,NA(),IF(OR(ISNUMBER(AC418)=FALSE,ISNUMBER(AD418)=FALSE),NA(),$AW$3*AC418+AD418))</f>
        <v>#N/A</v>
      </c>
      <c r="AJ418" s="94" t="e">
        <f>IF('Grid template'!$B$67=FALSE,NA(),IF(OR(ISNUMBER(AC418)=FALSE,ISNUMBER(AD418)=FALSE),NA(),$AW$2*AC418))</f>
        <v>#N/A</v>
      </c>
      <c r="AK418" s="94" t="e">
        <f>IF('Grid template'!$B$67=FALSE,NA(),IF(OR(ISNUMBER(AF418)=FALSE,ISNUMBER(AG418)=FALSE),NA(),$AW$3*AF418+AG418+1+'Grid template'!$B$17))</f>
        <v>#N/A</v>
      </c>
      <c r="AL418" s="94" t="e">
        <f>IF('Grid template'!$B$67=FALSE,NA(),IF(OR(ISNUMBER(AF418)=FALSE,ISNUMBER(AG418)=FALSE),NA(),$AW$2*AF418))</f>
        <v>#N/A</v>
      </c>
      <c r="AM418" s="94" t="e">
        <f>IF('Grid template'!$B$67=FALSE,NA(),(IF(OR(ISNUMBER(AJ418)=FALSE,ISNUMBER(AI418)=FALSE),NA(),AJ418-$AW$4*AI418)))</f>
        <v>#N/A</v>
      </c>
      <c r="AN418" s="94" t="e">
        <f>IF('Grid template'!$B$67=FALSE,NA(),(IF(OR(ISNUMBER(AK418)=FALSE,ISNUMBER(AL418)=FALSE),NA(),AL418+$AW$4*AK418)))</f>
        <v>#N/A</v>
      </c>
      <c r="AO418" s="94" t="e">
        <f>IF('Grid template'!$B$67=FALSE,NA(),IF(OR(ISNUMBER(AM418)=FALSE,ISNUMBER(AN418)=FALSE),NA(),(AN418-AM418)/(2*$AW$4)))</f>
        <v>#N/A</v>
      </c>
      <c r="AP418" s="94" t="e">
        <f>IF('Grid template'!$B$67=FALSE,NA(),IF(OR(ISNUMBER(AM418)=FALSE,ISNUMBER(AO418)=FALSE),NA(),AO418*$AW$4+AM418))</f>
        <v>#N/A</v>
      </c>
      <c r="AQ418" s="160"/>
      <c r="AR418" s="160"/>
      <c r="AS418" s="162"/>
      <c r="AT418" s="95"/>
    </row>
    <row r="419" spans="3:46" x14ac:dyDescent="0.3">
      <c r="C419" s="26"/>
      <c r="D419" s="180"/>
      <c r="E419" s="180"/>
      <c r="F419" s="180"/>
      <c r="G419" s="180"/>
      <c r="H419" s="180"/>
      <c r="I419" s="180"/>
      <c r="J419" s="180"/>
      <c r="K419" s="180"/>
      <c r="L419" s="180"/>
      <c r="M419" s="167"/>
      <c r="N419" s="93"/>
      <c r="O419" s="94" t="str">
        <f t="shared" si="124"/>
        <v/>
      </c>
      <c r="P419" s="94" t="str">
        <f t="shared" si="125"/>
        <v/>
      </c>
      <c r="Q419" s="94" t="str">
        <f t="shared" si="126"/>
        <v/>
      </c>
      <c r="R419" s="94" t="str">
        <f t="shared" si="127"/>
        <v/>
      </c>
      <c r="S419" s="94" t="e">
        <f t="shared" si="128"/>
        <v>#N/A</v>
      </c>
      <c r="T419" s="94" t="str">
        <f t="shared" si="129"/>
        <v/>
      </c>
      <c r="U419" s="94" t="str">
        <f t="shared" si="130"/>
        <v/>
      </c>
      <c r="V419" s="94" t="e">
        <f t="shared" si="131"/>
        <v>#N/A</v>
      </c>
      <c r="W419" s="94" t="e">
        <f t="shared" si="132"/>
        <v>#N/A</v>
      </c>
      <c r="X419" s="94" t="e">
        <f t="shared" si="133"/>
        <v>#N/A</v>
      </c>
      <c r="Y419" s="94" t="str">
        <f t="shared" si="134"/>
        <v/>
      </c>
      <c r="Z419" s="94" t="e">
        <f t="shared" si="135"/>
        <v>#N/A</v>
      </c>
      <c r="AA419" s="94" t="e">
        <f t="shared" si="136"/>
        <v>#VALUE!</v>
      </c>
      <c r="AB419" s="94" t="e">
        <f t="shared" si="137"/>
        <v>#N/A</v>
      </c>
      <c r="AC419" s="94" t="str">
        <f t="shared" si="138"/>
        <v/>
      </c>
      <c r="AD419" s="94" t="str">
        <f t="shared" si="139"/>
        <v/>
      </c>
      <c r="AE419" s="94" t="str">
        <f t="shared" si="140"/>
        <v/>
      </c>
      <c r="AF419" s="94" t="str">
        <f t="shared" si="141"/>
        <v/>
      </c>
      <c r="AG419" s="94" t="str">
        <f t="shared" si="142"/>
        <v/>
      </c>
      <c r="AH419" s="94" t="str">
        <f t="shared" si="143"/>
        <v/>
      </c>
      <c r="AI419" s="94" t="e">
        <f>IF('Grid template'!$B$67=FALSE,NA(),IF(OR(ISNUMBER(AC419)=FALSE,ISNUMBER(AD419)=FALSE),NA(),$AW$3*AC419+AD419))</f>
        <v>#N/A</v>
      </c>
      <c r="AJ419" s="94" t="e">
        <f>IF('Grid template'!$B$67=FALSE,NA(),IF(OR(ISNUMBER(AC419)=FALSE,ISNUMBER(AD419)=FALSE),NA(),$AW$2*AC419))</f>
        <v>#N/A</v>
      </c>
      <c r="AK419" s="94" t="e">
        <f>IF('Grid template'!$B$67=FALSE,NA(),IF(OR(ISNUMBER(AF419)=FALSE,ISNUMBER(AG419)=FALSE),NA(),$AW$3*AF419+AG419+1+'Grid template'!$B$17))</f>
        <v>#N/A</v>
      </c>
      <c r="AL419" s="94" t="e">
        <f>IF('Grid template'!$B$67=FALSE,NA(),IF(OR(ISNUMBER(AF419)=FALSE,ISNUMBER(AG419)=FALSE),NA(),$AW$2*AF419))</f>
        <v>#N/A</v>
      </c>
      <c r="AM419" s="94" t="e">
        <f>IF('Grid template'!$B$67=FALSE,NA(),(IF(OR(ISNUMBER(AJ419)=FALSE,ISNUMBER(AI419)=FALSE),NA(),AJ419-$AW$4*AI419)))</f>
        <v>#N/A</v>
      </c>
      <c r="AN419" s="94" t="e">
        <f>IF('Grid template'!$B$67=FALSE,NA(),(IF(OR(ISNUMBER(AK419)=FALSE,ISNUMBER(AL419)=FALSE),NA(),AL419+$AW$4*AK419)))</f>
        <v>#N/A</v>
      </c>
      <c r="AO419" s="94" t="e">
        <f>IF('Grid template'!$B$67=FALSE,NA(),IF(OR(ISNUMBER(AM419)=FALSE,ISNUMBER(AN419)=FALSE),NA(),(AN419-AM419)/(2*$AW$4)))</f>
        <v>#N/A</v>
      </c>
      <c r="AP419" s="94" t="e">
        <f>IF('Grid template'!$B$67=FALSE,NA(),IF(OR(ISNUMBER(AM419)=FALSE,ISNUMBER(AO419)=FALSE),NA(),AO419*$AW$4+AM419))</f>
        <v>#N/A</v>
      </c>
      <c r="AQ419" s="160"/>
      <c r="AR419" s="160"/>
      <c r="AS419" s="162"/>
      <c r="AT419" s="95"/>
    </row>
    <row r="420" spans="3:46" x14ac:dyDescent="0.3">
      <c r="C420" s="227"/>
      <c r="D420" s="228"/>
      <c r="E420" s="228"/>
      <c r="F420" s="228"/>
      <c r="G420" s="228"/>
      <c r="H420" s="229"/>
      <c r="I420" s="230"/>
      <c r="J420" s="228"/>
      <c r="K420" s="228"/>
      <c r="L420" s="228"/>
      <c r="M420" s="167"/>
      <c r="N420" s="93"/>
      <c r="O420" s="94" t="str">
        <f t="shared" si="124"/>
        <v/>
      </c>
      <c r="P420" s="94" t="str">
        <f t="shared" si="125"/>
        <v/>
      </c>
      <c r="Q420" s="94" t="str">
        <f t="shared" si="126"/>
        <v/>
      </c>
      <c r="R420" s="94" t="str">
        <f t="shared" si="127"/>
        <v/>
      </c>
      <c r="S420" s="94" t="e">
        <f t="shared" si="128"/>
        <v>#N/A</v>
      </c>
      <c r="T420" s="94" t="str">
        <f t="shared" si="129"/>
        <v/>
      </c>
      <c r="U420" s="94" t="str">
        <f t="shared" si="130"/>
        <v/>
      </c>
      <c r="V420" s="94" t="e">
        <f t="shared" si="131"/>
        <v>#N/A</v>
      </c>
      <c r="W420" s="94" t="e">
        <f t="shared" si="132"/>
        <v>#N/A</v>
      </c>
      <c r="X420" s="94" t="e">
        <f t="shared" si="133"/>
        <v>#N/A</v>
      </c>
      <c r="Y420" s="94" t="str">
        <f t="shared" si="134"/>
        <v/>
      </c>
      <c r="Z420" s="94" t="e">
        <f t="shared" si="135"/>
        <v>#N/A</v>
      </c>
      <c r="AA420" s="94" t="e">
        <f t="shared" si="136"/>
        <v>#VALUE!</v>
      </c>
      <c r="AB420" s="94" t="e">
        <f t="shared" si="137"/>
        <v>#N/A</v>
      </c>
      <c r="AC420" s="94" t="str">
        <f t="shared" si="138"/>
        <v/>
      </c>
      <c r="AD420" s="94" t="str">
        <f t="shared" si="139"/>
        <v/>
      </c>
      <c r="AE420" s="94" t="str">
        <f t="shared" si="140"/>
        <v/>
      </c>
      <c r="AF420" s="94" t="str">
        <f t="shared" si="141"/>
        <v/>
      </c>
      <c r="AG420" s="94" t="str">
        <f t="shared" si="142"/>
        <v/>
      </c>
      <c r="AH420" s="94" t="str">
        <f t="shared" si="143"/>
        <v/>
      </c>
      <c r="AI420" s="94" t="e">
        <f>IF('Grid template'!$B$67=FALSE,NA(),IF(OR(ISNUMBER(AC420)=FALSE,ISNUMBER(AD420)=FALSE),NA(),$AW$3*AC420+AD420))</f>
        <v>#N/A</v>
      </c>
      <c r="AJ420" s="94" t="e">
        <f>IF('Grid template'!$B$67=FALSE,NA(),IF(OR(ISNUMBER(AC420)=FALSE,ISNUMBER(AD420)=FALSE),NA(),$AW$2*AC420))</f>
        <v>#N/A</v>
      </c>
      <c r="AK420" s="94" t="e">
        <f>IF('Grid template'!$B$67=FALSE,NA(),IF(OR(ISNUMBER(AF420)=FALSE,ISNUMBER(AG420)=FALSE),NA(),$AW$3*AF420+AG420+1+'Grid template'!$B$17))</f>
        <v>#N/A</v>
      </c>
      <c r="AL420" s="94" t="e">
        <f>IF('Grid template'!$B$67=FALSE,NA(),IF(OR(ISNUMBER(AF420)=FALSE,ISNUMBER(AG420)=FALSE),NA(),$AW$2*AF420))</f>
        <v>#N/A</v>
      </c>
      <c r="AM420" s="94" t="e">
        <f>IF('Grid template'!$B$67=FALSE,NA(),(IF(OR(ISNUMBER(AJ420)=FALSE,ISNUMBER(AI420)=FALSE),NA(),AJ420-$AW$4*AI420)))</f>
        <v>#N/A</v>
      </c>
      <c r="AN420" s="94" t="e">
        <f>IF('Grid template'!$B$67=FALSE,NA(),(IF(OR(ISNUMBER(AK420)=FALSE,ISNUMBER(AL420)=FALSE),NA(),AL420+$AW$4*AK420)))</f>
        <v>#N/A</v>
      </c>
      <c r="AO420" s="94" t="e">
        <f>IF('Grid template'!$B$67=FALSE,NA(),IF(OR(ISNUMBER(AM420)=FALSE,ISNUMBER(AN420)=FALSE),NA(),(AN420-AM420)/(2*$AW$4)))</f>
        <v>#N/A</v>
      </c>
      <c r="AP420" s="94" t="e">
        <f>IF('Grid template'!$B$67=FALSE,NA(),IF(OR(ISNUMBER(AM420)=FALSE,ISNUMBER(AO420)=FALSE),NA(),AO420*$AW$4+AM420))</f>
        <v>#N/A</v>
      </c>
      <c r="AQ420" s="160"/>
      <c r="AR420" s="160"/>
      <c r="AS420" s="162"/>
      <c r="AT420" s="95"/>
    </row>
    <row r="421" spans="3:46" x14ac:dyDescent="0.3">
      <c r="C421" s="227"/>
      <c r="D421" s="228"/>
      <c r="E421" s="228"/>
      <c r="F421" s="228"/>
      <c r="G421" s="228"/>
      <c r="H421" s="229"/>
      <c r="I421" s="230"/>
      <c r="J421" s="228"/>
      <c r="K421" s="228"/>
      <c r="L421" s="228"/>
      <c r="M421" s="167"/>
      <c r="N421" s="93"/>
      <c r="O421" s="94" t="str">
        <f t="shared" si="124"/>
        <v/>
      </c>
      <c r="P421" s="94" t="str">
        <f t="shared" si="125"/>
        <v/>
      </c>
      <c r="Q421" s="94" t="str">
        <f t="shared" si="126"/>
        <v/>
      </c>
      <c r="R421" s="94" t="str">
        <f t="shared" si="127"/>
        <v/>
      </c>
      <c r="S421" s="94" t="e">
        <f t="shared" si="128"/>
        <v>#N/A</v>
      </c>
      <c r="T421" s="94" t="str">
        <f t="shared" si="129"/>
        <v/>
      </c>
      <c r="U421" s="94" t="str">
        <f t="shared" si="130"/>
        <v/>
      </c>
      <c r="V421" s="94" t="e">
        <f t="shared" si="131"/>
        <v>#N/A</v>
      </c>
      <c r="W421" s="94" t="e">
        <f t="shared" si="132"/>
        <v>#N/A</v>
      </c>
      <c r="X421" s="94" t="e">
        <f t="shared" si="133"/>
        <v>#N/A</v>
      </c>
      <c r="Y421" s="94" t="str">
        <f t="shared" si="134"/>
        <v/>
      </c>
      <c r="Z421" s="94" t="e">
        <f t="shared" si="135"/>
        <v>#N/A</v>
      </c>
      <c r="AA421" s="94" t="e">
        <f t="shared" si="136"/>
        <v>#VALUE!</v>
      </c>
      <c r="AB421" s="94" t="e">
        <f t="shared" si="137"/>
        <v>#N/A</v>
      </c>
      <c r="AC421" s="94" t="str">
        <f t="shared" si="138"/>
        <v/>
      </c>
      <c r="AD421" s="94" t="str">
        <f t="shared" si="139"/>
        <v/>
      </c>
      <c r="AE421" s="94" t="str">
        <f t="shared" si="140"/>
        <v/>
      </c>
      <c r="AF421" s="94" t="str">
        <f t="shared" si="141"/>
        <v/>
      </c>
      <c r="AG421" s="94" t="str">
        <f t="shared" si="142"/>
        <v/>
      </c>
      <c r="AH421" s="94" t="str">
        <f t="shared" si="143"/>
        <v/>
      </c>
      <c r="AI421" s="94" t="e">
        <f>IF('Grid template'!$B$67=FALSE,NA(),IF(OR(ISNUMBER(AC421)=FALSE,ISNUMBER(AD421)=FALSE),NA(),$AW$3*AC421+AD421))</f>
        <v>#N/A</v>
      </c>
      <c r="AJ421" s="94" t="e">
        <f>IF('Grid template'!$B$67=FALSE,NA(),IF(OR(ISNUMBER(AC421)=FALSE,ISNUMBER(AD421)=FALSE),NA(),$AW$2*AC421))</f>
        <v>#N/A</v>
      </c>
      <c r="AK421" s="94" t="e">
        <f>IF('Grid template'!$B$67=FALSE,NA(),IF(OR(ISNUMBER(AF421)=FALSE,ISNUMBER(AG421)=FALSE),NA(),$AW$3*AF421+AG421+1+'Grid template'!$B$17))</f>
        <v>#N/A</v>
      </c>
      <c r="AL421" s="94" t="e">
        <f>IF('Grid template'!$B$67=FALSE,NA(),IF(OR(ISNUMBER(AF421)=FALSE,ISNUMBER(AG421)=FALSE),NA(),$AW$2*AF421))</f>
        <v>#N/A</v>
      </c>
      <c r="AM421" s="94" t="e">
        <f>IF('Grid template'!$B$67=FALSE,NA(),(IF(OR(ISNUMBER(AJ421)=FALSE,ISNUMBER(AI421)=FALSE),NA(),AJ421-$AW$4*AI421)))</f>
        <v>#N/A</v>
      </c>
      <c r="AN421" s="94" t="e">
        <f>IF('Grid template'!$B$67=FALSE,NA(),(IF(OR(ISNUMBER(AK421)=FALSE,ISNUMBER(AL421)=FALSE),NA(),AL421+$AW$4*AK421)))</f>
        <v>#N/A</v>
      </c>
      <c r="AO421" s="94" t="e">
        <f>IF('Grid template'!$B$67=FALSE,NA(),IF(OR(ISNUMBER(AM421)=FALSE,ISNUMBER(AN421)=FALSE),NA(),(AN421-AM421)/(2*$AW$4)))</f>
        <v>#N/A</v>
      </c>
      <c r="AP421" s="94" t="e">
        <f>IF('Grid template'!$B$67=FALSE,NA(),IF(OR(ISNUMBER(AM421)=FALSE,ISNUMBER(AO421)=FALSE),NA(),AO421*$AW$4+AM421))</f>
        <v>#N/A</v>
      </c>
      <c r="AQ421" s="160"/>
      <c r="AR421" s="160"/>
      <c r="AS421" s="162"/>
      <c r="AT421" s="95"/>
    </row>
    <row r="422" spans="3:46" x14ac:dyDescent="0.3">
      <c r="C422" s="227"/>
      <c r="D422" s="228"/>
      <c r="E422" s="228"/>
      <c r="F422" s="228"/>
      <c r="G422" s="228"/>
      <c r="H422" s="229"/>
      <c r="I422" s="230"/>
      <c r="J422" s="228"/>
      <c r="K422" s="228"/>
      <c r="L422" s="228"/>
      <c r="M422" s="167"/>
      <c r="N422" s="93"/>
      <c r="O422" s="94" t="str">
        <f t="shared" si="124"/>
        <v/>
      </c>
      <c r="P422" s="94" t="str">
        <f t="shared" si="125"/>
        <v/>
      </c>
      <c r="Q422" s="94" t="str">
        <f t="shared" si="126"/>
        <v/>
      </c>
      <c r="R422" s="94" t="str">
        <f t="shared" si="127"/>
        <v/>
      </c>
      <c r="S422" s="94" t="e">
        <f t="shared" si="128"/>
        <v>#N/A</v>
      </c>
      <c r="T422" s="94" t="str">
        <f t="shared" si="129"/>
        <v/>
      </c>
      <c r="U422" s="94" t="str">
        <f t="shared" si="130"/>
        <v/>
      </c>
      <c r="V422" s="94" t="e">
        <f t="shared" si="131"/>
        <v>#N/A</v>
      </c>
      <c r="W422" s="94" t="e">
        <f t="shared" si="132"/>
        <v>#N/A</v>
      </c>
      <c r="X422" s="94" t="e">
        <f t="shared" si="133"/>
        <v>#N/A</v>
      </c>
      <c r="Y422" s="94" t="str">
        <f t="shared" si="134"/>
        <v/>
      </c>
      <c r="Z422" s="94" t="e">
        <f t="shared" si="135"/>
        <v>#N/A</v>
      </c>
      <c r="AA422" s="94" t="e">
        <f t="shared" si="136"/>
        <v>#VALUE!</v>
      </c>
      <c r="AB422" s="94" t="e">
        <f t="shared" si="137"/>
        <v>#N/A</v>
      </c>
      <c r="AC422" s="94" t="str">
        <f t="shared" si="138"/>
        <v/>
      </c>
      <c r="AD422" s="94" t="str">
        <f t="shared" si="139"/>
        <v/>
      </c>
      <c r="AE422" s="94" t="str">
        <f t="shared" si="140"/>
        <v/>
      </c>
      <c r="AF422" s="94" t="str">
        <f t="shared" si="141"/>
        <v/>
      </c>
      <c r="AG422" s="94" t="str">
        <f t="shared" si="142"/>
        <v/>
      </c>
      <c r="AH422" s="94" t="str">
        <f t="shared" si="143"/>
        <v/>
      </c>
      <c r="AI422" s="94" t="e">
        <f>IF('Grid template'!$B$67=FALSE,NA(),IF(OR(ISNUMBER(AC422)=FALSE,ISNUMBER(AD422)=FALSE),NA(),$AW$3*AC422+AD422))</f>
        <v>#N/A</v>
      </c>
      <c r="AJ422" s="94" t="e">
        <f>IF('Grid template'!$B$67=FALSE,NA(),IF(OR(ISNUMBER(AC422)=FALSE,ISNUMBER(AD422)=FALSE),NA(),$AW$2*AC422))</f>
        <v>#N/A</v>
      </c>
      <c r="AK422" s="94" t="e">
        <f>IF('Grid template'!$B$67=FALSE,NA(),IF(OR(ISNUMBER(AF422)=FALSE,ISNUMBER(AG422)=FALSE),NA(),$AW$3*AF422+AG422+1+'Grid template'!$B$17))</f>
        <v>#N/A</v>
      </c>
      <c r="AL422" s="94" t="e">
        <f>IF('Grid template'!$B$67=FALSE,NA(),IF(OR(ISNUMBER(AF422)=FALSE,ISNUMBER(AG422)=FALSE),NA(),$AW$2*AF422))</f>
        <v>#N/A</v>
      </c>
      <c r="AM422" s="94" t="e">
        <f>IF('Grid template'!$B$67=FALSE,NA(),(IF(OR(ISNUMBER(AJ422)=FALSE,ISNUMBER(AI422)=FALSE),NA(),AJ422-$AW$4*AI422)))</f>
        <v>#N/A</v>
      </c>
      <c r="AN422" s="94" t="e">
        <f>IF('Grid template'!$B$67=FALSE,NA(),(IF(OR(ISNUMBER(AK422)=FALSE,ISNUMBER(AL422)=FALSE),NA(),AL422+$AW$4*AK422)))</f>
        <v>#N/A</v>
      </c>
      <c r="AO422" s="94" t="e">
        <f>IF('Grid template'!$B$67=FALSE,NA(),IF(OR(ISNUMBER(AM422)=FALSE,ISNUMBER(AN422)=FALSE),NA(),(AN422-AM422)/(2*$AW$4)))</f>
        <v>#N/A</v>
      </c>
      <c r="AP422" s="94" t="e">
        <f>IF('Grid template'!$B$67=FALSE,NA(),IF(OR(ISNUMBER(AM422)=FALSE,ISNUMBER(AO422)=FALSE),NA(),AO422*$AW$4+AM422))</f>
        <v>#N/A</v>
      </c>
      <c r="AQ422" s="160"/>
      <c r="AR422" s="160"/>
      <c r="AS422" s="162"/>
      <c r="AT422" s="95"/>
    </row>
    <row r="423" spans="3:46" x14ac:dyDescent="0.3">
      <c r="C423" s="227"/>
      <c r="D423" s="228"/>
      <c r="E423" s="228"/>
      <c r="F423" s="228"/>
      <c r="G423" s="228"/>
      <c r="H423" s="229"/>
      <c r="I423" s="230"/>
      <c r="J423" s="228"/>
      <c r="K423" s="228"/>
      <c r="L423" s="228"/>
      <c r="M423" s="167"/>
      <c r="N423" s="93"/>
      <c r="O423" s="94" t="str">
        <f t="shared" si="124"/>
        <v/>
      </c>
      <c r="P423" s="94" t="str">
        <f t="shared" si="125"/>
        <v/>
      </c>
      <c r="Q423" s="94" t="str">
        <f t="shared" si="126"/>
        <v/>
      </c>
      <c r="R423" s="94" t="str">
        <f t="shared" si="127"/>
        <v/>
      </c>
      <c r="S423" s="94" t="e">
        <f t="shared" si="128"/>
        <v>#N/A</v>
      </c>
      <c r="T423" s="94" t="str">
        <f t="shared" si="129"/>
        <v/>
      </c>
      <c r="U423" s="94" t="str">
        <f t="shared" si="130"/>
        <v/>
      </c>
      <c r="V423" s="94" t="e">
        <f t="shared" si="131"/>
        <v>#N/A</v>
      </c>
      <c r="W423" s="94" t="e">
        <f t="shared" si="132"/>
        <v>#N/A</v>
      </c>
      <c r="X423" s="94" t="e">
        <f t="shared" si="133"/>
        <v>#N/A</v>
      </c>
      <c r="Y423" s="94" t="str">
        <f t="shared" si="134"/>
        <v/>
      </c>
      <c r="Z423" s="94" t="e">
        <f t="shared" si="135"/>
        <v>#N/A</v>
      </c>
      <c r="AA423" s="94" t="e">
        <f t="shared" si="136"/>
        <v>#VALUE!</v>
      </c>
      <c r="AB423" s="94" t="e">
        <f t="shared" si="137"/>
        <v>#N/A</v>
      </c>
      <c r="AC423" s="94" t="str">
        <f t="shared" si="138"/>
        <v/>
      </c>
      <c r="AD423" s="94" t="str">
        <f t="shared" si="139"/>
        <v/>
      </c>
      <c r="AE423" s="94" t="str">
        <f t="shared" si="140"/>
        <v/>
      </c>
      <c r="AF423" s="94" t="str">
        <f t="shared" si="141"/>
        <v/>
      </c>
      <c r="AG423" s="94" t="str">
        <f t="shared" si="142"/>
        <v/>
      </c>
      <c r="AH423" s="94" t="str">
        <f t="shared" si="143"/>
        <v/>
      </c>
      <c r="AI423" s="94" t="e">
        <f>IF('Grid template'!$B$67=FALSE,NA(),IF(OR(ISNUMBER(AC423)=FALSE,ISNUMBER(AD423)=FALSE),NA(),$AW$3*AC423+AD423))</f>
        <v>#N/A</v>
      </c>
      <c r="AJ423" s="94" t="e">
        <f>IF('Grid template'!$B$67=FALSE,NA(),IF(OR(ISNUMBER(AC423)=FALSE,ISNUMBER(AD423)=FALSE),NA(),$AW$2*AC423))</f>
        <v>#N/A</v>
      </c>
      <c r="AK423" s="94" t="e">
        <f>IF('Grid template'!$B$67=FALSE,NA(),IF(OR(ISNUMBER(AF423)=FALSE,ISNUMBER(AG423)=FALSE),NA(),$AW$3*AF423+AG423+1+'Grid template'!$B$17))</f>
        <v>#N/A</v>
      </c>
      <c r="AL423" s="94" t="e">
        <f>IF('Grid template'!$B$67=FALSE,NA(),IF(OR(ISNUMBER(AF423)=FALSE,ISNUMBER(AG423)=FALSE),NA(),$AW$2*AF423))</f>
        <v>#N/A</v>
      </c>
      <c r="AM423" s="94" t="e">
        <f>IF('Grid template'!$B$67=FALSE,NA(),(IF(OR(ISNUMBER(AJ423)=FALSE,ISNUMBER(AI423)=FALSE),NA(),AJ423-$AW$4*AI423)))</f>
        <v>#N/A</v>
      </c>
      <c r="AN423" s="94" t="e">
        <f>IF('Grid template'!$B$67=FALSE,NA(),(IF(OR(ISNUMBER(AK423)=FALSE,ISNUMBER(AL423)=FALSE),NA(),AL423+$AW$4*AK423)))</f>
        <v>#N/A</v>
      </c>
      <c r="AO423" s="94" t="e">
        <f>IF('Grid template'!$B$67=FALSE,NA(),IF(OR(ISNUMBER(AM423)=FALSE,ISNUMBER(AN423)=FALSE),NA(),(AN423-AM423)/(2*$AW$4)))</f>
        <v>#N/A</v>
      </c>
      <c r="AP423" s="94" t="e">
        <f>IF('Grid template'!$B$67=FALSE,NA(),IF(OR(ISNUMBER(AM423)=FALSE,ISNUMBER(AO423)=FALSE),NA(),AO423*$AW$4+AM423))</f>
        <v>#N/A</v>
      </c>
      <c r="AQ423" s="160"/>
      <c r="AR423" s="160"/>
      <c r="AS423" s="162"/>
      <c r="AT423" s="95"/>
    </row>
    <row r="424" spans="3:46" x14ac:dyDescent="0.3">
      <c r="C424" s="227"/>
      <c r="D424" s="228"/>
      <c r="E424" s="228"/>
      <c r="F424" s="228"/>
      <c r="G424" s="228"/>
      <c r="H424" s="229"/>
      <c r="I424" s="230"/>
      <c r="J424" s="228"/>
      <c r="K424" s="228"/>
      <c r="L424" s="228"/>
      <c r="M424" s="167"/>
      <c r="N424" s="93"/>
      <c r="O424" s="94" t="str">
        <f t="shared" si="124"/>
        <v/>
      </c>
      <c r="P424" s="94" t="str">
        <f t="shared" si="125"/>
        <v/>
      </c>
      <c r="Q424" s="94" t="str">
        <f t="shared" si="126"/>
        <v/>
      </c>
      <c r="R424" s="94" t="str">
        <f t="shared" si="127"/>
        <v/>
      </c>
      <c r="S424" s="94" t="e">
        <f t="shared" si="128"/>
        <v>#N/A</v>
      </c>
      <c r="T424" s="94" t="str">
        <f t="shared" si="129"/>
        <v/>
      </c>
      <c r="U424" s="94" t="str">
        <f t="shared" si="130"/>
        <v/>
      </c>
      <c r="V424" s="94" t="e">
        <f t="shared" si="131"/>
        <v>#N/A</v>
      </c>
      <c r="W424" s="94" t="e">
        <f t="shared" si="132"/>
        <v>#N/A</v>
      </c>
      <c r="X424" s="94" t="e">
        <f t="shared" si="133"/>
        <v>#N/A</v>
      </c>
      <c r="Y424" s="94" t="str">
        <f t="shared" si="134"/>
        <v/>
      </c>
      <c r="Z424" s="94" t="e">
        <f t="shared" si="135"/>
        <v>#N/A</v>
      </c>
      <c r="AA424" s="94" t="e">
        <f t="shared" si="136"/>
        <v>#VALUE!</v>
      </c>
      <c r="AB424" s="94" t="e">
        <f t="shared" si="137"/>
        <v>#N/A</v>
      </c>
      <c r="AC424" s="94" t="str">
        <f t="shared" si="138"/>
        <v/>
      </c>
      <c r="AD424" s="94" t="str">
        <f t="shared" si="139"/>
        <v/>
      </c>
      <c r="AE424" s="94" t="str">
        <f t="shared" si="140"/>
        <v/>
      </c>
      <c r="AF424" s="94" t="str">
        <f t="shared" si="141"/>
        <v/>
      </c>
      <c r="AG424" s="94" t="str">
        <f t="shared" si="142"/>
        <v/>
      </c>
      <c r="AH424" s="94" t="str">
        <f t="shared" si="143"/>
        <v/>
      </c>
      <c r="AI424" s="94" t="e">
        <f>IF('Grid template'!$B$67=FALSE,NA(),IF(OR(ISNUMBER(AC424)=FALSE,ISNUMBER(AD424)=FALSE),NA(),$AW$3*AC424+AD424))</f>
        <v>#N/A</v>
      </c>
      <c r="AJ424" s="94" t="e">
        <f>IF('Grid template'!$B$67=FALSE,NA(),IF(OR(ISNUMBER(AC424)=FALSE,ISNUMBER(AD424)=FALSE),NA(),$AW$2*AC424))</f>
        <v>#N/A</v>
      </c>
      <c r="AK424" s="94" t="e">
        <f>IF('Grid template'!$B$67=FALSE,NA(),IF(OR(ISNUMBER(AF424)=FALSE,ISNUMBER(AG424)=FALSE),NA(),$AW$3*AF424+AG424+1+'Grid template'!$B$17))</f>
        <v>#N/A</v>
      </c>
      <c r="AL424" s="94" t="e">
        <f>IF('Grid template'!$B$67=FALSE,NA(),IF(OR(ISNUMBER(AF424)=FALSE,ISNUMBER(AG424)=FALSE),NA(),$AW$2*AF424))</f>
        <v>#N/A</v>
      </c>
      <c r="AM424" s="94" t="e">
        <f>IF('Grid template'!$B$67=FALSE,NA(),(IF(OR(ISNUMBER(AJ424)=FALSE,ISNUMBER(AI424)=FALSE),NA(),AJ424-$AW$4*AI424)))</f>
        <v>#N/A</v>
      </c>
      <c r="AN424" s="94" t="e">
        <f>IF('Grid template'!$B$67=FALSE,NA(),(IF(OR(ISNUMBER(AK424)=FALSE,ISNUMBER(AL424)=FALSE),NA(),AL424+$AW$4*AK424)))</f>
        <v>#N/A</v>
      </c>
      <c r="AO424" s="94" t="e">
        <f>IF('Grid template'!$B$67=FALSE,NA(),IF(OR(ISNUMBER(AM424)=FALSE,ISNUMBER(AN424)=FALSE),NA(),(AN424-AM424)/(2*$AW$4)))</f>
        <v>#N/A</v>
      </c>
      <c r="AP424" s="94" t="e">
        <f>IF('Grid template'!$B$67=FALSE,NA(),IF(OR(ISNUMBER(AM424)=FALSE,ISNUMBER(AO424)=FALSE),NA(),AO424*$AW$4+AM424))</f>
        <v>#N/A</v>
      </c>
      <c r="AQ424" s="160"/>
      <c r="AR424" s="160"/>
      <c r="AS424" s="162"/>
      <c r="AT424" s="95"/>
    </row>
    <row r="425" spans="3:46" x14ac:dyDescent="0.3">
      <c r="C425" s="227"/>
      <c r="D425" s="228"/>
      <c r="E425" s="228"/>
      <c r="F425" s="228"/>
      <c r="G425" s="228"/>
      <c r="H425" s="229"/>
      <c r="I425" s="230"/>
      <c r="J425" s="228"/>
      <c r="K425" s="228"/>
      <c r="L425" s="228"/>
      <c r="M425" s="167"/>
      <c r="N425" s="93"/>
      <c r="O425" s="94" t="str">
        <f t="shared" si="124"/>
        <v/>
      </c>
      <c r="P425" s="94" t="str">
        <f t="shared" si="125"/>
        <v/>
      </c>
      <c r="Q425" s="94" t="str">
        <f t="shared" si="126"/>
        <v/>
      </c>
      <c r="R425" s="94" t="str">
        <f t="shared" si="127"/>
        <v/>
      </c>
      <c r="S425" s="94" t="e">
        <f t="shared" si="128"/>
        <v>#N/A</v>
      </c>
      <c r="T425" s="94" t="str">
        <f t="shared" si="129"/>
        <v/>
      </c>
      <c r="U425" s="94" t="str">
        <f t="shared" si="130"/>
        <v/>
      </c>
      <c r="V425" s="94" t="e">
        <f t="shared" si="131"/>
        <v>#N/A</v>
      </c>
      <c r="W425" s="94" t="e">
        <f t="shared" si="132"/>
        <v>#N/A</v>
      </c>
      <c r="X425" s="94" t="e">
        <f t="shared" si="133"/>
        <v>#N/A</v>
      </c>
      <c r="Y425" s="94" t="str">
        <f t="shared" si="134"/>
        <v/>
      </c>
      <c r="Z425" s="94" t="e">
        <f t="shared" si="135"/>
        <v>#N/A</v>
      </c>
      <c r="AA425" s="94" t="e">
        <f t="shared" si="136"/>
        <v>#VALUE!</v>
      </c>
      <c r="AB425" s="94" t="e">
        <f t="shared" si="137"/>
        <v>#N/A</v>
      </c>
      <c r="AC425" s="94" t="str">
        <f t="shared" si="138"/>
        <v/>
      </c>
      <c r="AD425" s="94" t="str">
        <f t="shared" si="139"/>
        <v/>
      </c>
      <c r="AE425" s="94" t="str">
        <f t="shared" si="140"/>
        <v/>
      </c>
      <c r="AF425" s="94" t="str">
        <f t="shared" si="141"/>
        <v/>
      </c>
      <c r="AG425" s="94" t="str">
        <f t="shared" si="142"/>
        <v/>
      </c>
      <c r="AH425" s="94" t="str">
        <f t="shared" si="143"/>
        <v/>
      </c>
      <c r="AI425" s="94" t="e">
        <f>IF('Grid template'!$B$67=FALSE,NA(),IF(OR(ISNUMBER(AC425)=FALSE,ISNUMBER(AD425)=FALSE),NA(),$AW$3*AC425+AD425))</f>
        <v>#N/A</v>
      </c>
      <c r="AJ425" s="94" t="e">
        <f>IF('Grid template'!$B$67=FALSE,NA(),IF(OR(ISNUMBER(AC425)=FALSE,ISNUMBER(AD425)=FALSE),NA(),$AW$2*AC425))</f>
        <v>#N/A</v>
      </c>
      <c r="AK425" s="94" t="e">
        <f>IF('Grid template'!$B$67=FALSE,NA(),IF(OR(ISNUMBER(AF425)=FALSE,ISNUMBER(AG425)=FALSE),NA(),$AW$3*AF425+AG425+1+'Grid template'!$B$17))</f>
        <v>#N/A</v>
      </c>
      <c r="AL425" s="94" t="e">
        <f>IF('Grid template'!$B$67=FALSE,NA(),IF(OR(ISNUMBER(AF425)=FALSE,ISNUMBER(AG425)=FALSE),NA(),$AW$2*AF425))</f>
        <v>#N/A</v>
      </c>
      <c r="AM425" s="94" t="e">
        <f>IF('Grid template'!$B$67=FALSE,NA(),(IF(OR(ISNUMBER(AJ425)=FALSE,ISNUMBER(AI425)=FALSE),NA(),AJ425-$AW$4*AI425)))</f>
        <v>#N/A</v>
      </c>
      <c r="AN425" s="94" t="e">
        <f>IF('Grid template'!$B$67=FALSE,NA(),(IF(OR(ISNUMBER(AK425)=FALSE,ISNUMBER(AL425)=FALSE),NA(),AL425+$AW$4*AK425)))</f>
        <v>#N/A</v>
      </c>
      <c r="AO425" s="94" t="e">
        <f>IF('Grid template'!$B$67=FALSE,NA(),IF(OR(ISNUMBER(AM425)=FALSE,ISNUMBER(AN425)=FALSE),NA(),(AN425-AM425)/(2*$AW$4)))</f>
        <v>#N/A</v>
      </c>
      <c r="AP425" s="94" t="e">
        <f>IF('Grid template'!$B$67=FALSE,NA(),IF(OR(ISNUMBER(AM425)=FALSE,ISNUMBER(AO425)=FALSE),NA(),AO425*$AW$4+AM425))</f>
        <v>#N/A</v>
      </c>
      <c r="AQ425" s="160"/>
      <c r="AR425" s="160"/>
      <c r="AS425" s="162"/>
      <c r="AT425" s="95"/>
    </row>
    <row r="426" spans="3:46" x14ac:dyDescent="0.3">
      <c r="C426" s="227"/>
      <c r="D426" s="228"/>
      <c r="E426" s="228"/>
      <c r="F426" s="228"/>
      <c r="G426" s="228"/>
      <c r="H426" s="229"/>
      <c r="I426" s="230"/>
      <c r="J426" s="228"/>
      <c r="K426" s="228"/>
      <c r="L426" s="228"/>
      <c r="M426" s="167"/>
      <c r="N426" s="93"/>
      <c r="O426" s="94" t="str">
        <f t="shared" si="124"/>
        <v/>
      </c>
      <c r="P426" s="94" t="str">
        <f t="shared" si="125"/>
        <v/>
      </c>
      <c r="Q426" s="94" t="str">
        <f t="shared" si="126"/>
        <v/>
      </c>
      <c r="R426" s="94" t="str">
        <f t="shared" si="127"/>
        <v/>
      </c>
      <c r="S426" s="94" t="e">
        <f t="shared" si="128"/>
        <v>#N/A</v>
      </c>
      <c r="T426" s="94" t="str">
        <f t="shared" si="129"/>
        <v/>
      </c>
      <c r="U426" s="94" t="str">
        <f t="shared" si="130"/>
        <v/>
      </c>
      <c r="V426" s="94" t="e">
        <f t="shared" si="131"/>
        <v>#N/A</v>
      </c>
      <c r="W426" s="94" t="e">
        <f t="shared" si="132"/>
        <v>#N/A</v>
      </c>
      <c r="X426" s="94" t="e">
        <f t="shared" si="133"/>
        <v>#N/A</v>
      </c>
      <c r="Y426" s="94" t="str">
        <f t="shared" si="134"/>
        <v/>
      </c>
      <c r="Z426" s="94" t="e">
        <f t="shared" si="135"/>
        <v>#N/A</v>
      </c>
      <c r="AA426" s="94" t="e">
        <f t="shared" si="136"/>
        <v>#VALUE!</v>
      </c>
      <c r="AB426" s="94" t="e">
        <f t="shared" si="137"/>
        <v>#N/A</v>
      </c>
      <c r="AC426" s="94" t="str">
        <f t="shared" si="138"/>
        <v/>
      </c>
      <c r="AD426" s="94" t="str">
        <f t="shared" si="139"/>
        <v/>
      </c>
      <c r="AE426" s="94" t="str">
        <f t="shared" si="140"/>
        <v/>
      </c>
      <c r="AF426" s="94" t="str">
        <f t="shared" si="141"/>
        <v/>
      </c>
      <c r="AG426" s="94" t="str">
        <f t="shared" si="142"/>
        <v/>
      </c>
      <c r="AH426" s="94" t="str">
        <f t="shared" si="143"/>
        <v/>
      </c>
      <c r="AI426" s="94" t="e">
        <f>IF('Grid template'!$B$67=FALSE,NA(),IF(OR(ISNUMBER(AC426)=FALSE,ISNUMBER(AD426)=FALSE),NA(),$AW$3*AC426+AD426))</f>
        <v>#N/A</v>
      </c>
      <c r="AJ426" s="94" t="e">
        <f>IF('Grid template'!$B$67=FALSE,NA(),IF(OR(ISNUMBER(AC426)=FALSE,ISNUMBER(AD426)=FALSE),NA(),$AW$2*AC426))</f>
        <v>#N/A</v>
      </c>
      <c r="AK426" s="94" t="e">
        <f>IF('Grid template'!$B$67=FALSE,NA(),IF(OR(ISNUMBER(AF426)=FALSE,ISNUMBER(AG426)=FALSE),NA(),$AW$3*AF426+AG426+1+'Grid template'!$B$17))</f>
        <v>#N/A</v>
      </c>
      <c r="AL426" s="94" t="e">
        <f>IF('Grid template'!$B$67=FALSE,NA(),IF(OR(ISNUMBER(AF426)=FALSE,ISNUMBER(AG426)=FALSE),NA(),$AW$2*AF426))</f>
        <v>#N/A</v>
      </c>
      <c r="AM426" s="94" t="e">
        <f>IF('Grid template'!$B$67=FALSE,NA(),(IF(OR(ISNUMBER(AJ426)=FALSE,ISNUMBER(AI426)=FALSE),NA(),AJ426-$AW$4*AI426)))</f>
        <v>#N/A</v>
      </c>
      <c r="AN426" s="94" t="e">
        <f>IF('Grid template'!$B$67=FALSE,NA(),(IF(OR(ISNUMBER(AK426)=FALSE,ISNUMBER(AL426)=FALSE),NA(),AL426+$AW$4*AK426)))</f>
        <v>#N/A</v>
      </c>
      <c r="AO426" s="94" t="e">
        <f>IF('Grid template'!$B$67=FALSE,NA(),IF(OR(ISNUMBER(AM426)=FALSE,ISNUMBER(AN426)=FALSE),NA(),(AN426-AM426)/(2*$AW$4)))</f>
        <v>#N/A</v>
      </c>
      <c r="AP426" s="94" t="e">
        <f>IF('Grid template'!$B$67=FALSE,NA(),IF(OR(ISNUMBER(AM426)=FALSE,ISNUMBER(AO426)=FALSE),NA(),AO426*$AW$4+AM426))</f>
        <v>#N/A</v>
      </c>
      <c r="AQ426" s="160"/>
      <c r="AR426" s="160"/>
      <c r="AS426" s="162"/>
      <c r="AT426" s="95"/>
    </row>
    <row r="427" spans="3:46" x14ac:dyDescent="0.3">
      <c r="C427" s="227"/>
      <c r="D427" s="228"/>
      <c r="E427" s="228"/>
      <c r="F427" s="228"/>
      <c r="G427" s="228"/>
      <c r="H427" s="229"/>
      <c r="I427" s="230"/>
      <c r="J427" s="228"/>
      <c r="K427" s="228"/>
      <c r="L427" s="228"/>
      <c r="M427" s="167"/>
      <c r="N427" s="93"/>
      <c r="O427" s="94" t="str">
        <f t="shared" si="124"/>
        <v/>
      </c>
      <c r="P427" s="94" t="str">
        <f t="shared" si="125"/>
        <v/>
      </c>
      <c r="Q427" s="94" t="str">
        <f t="shared" si="126"/>
        <v/>
      </c>
      <c r="R427" s="94" t="str">
        <f t="shared" si="127"/>
        <v/>
      </c>
      <c r="S427" s="94" t="e">
        <f t="shared" si="128"/>
        <v>#N/A</v>
      </c>
      <c r="T427" s="94" t="str">
        <f t="shared" si="129"/>
        <v/>
      </c>
      <c r="U427" s="94" t="str">
        <f t="shared" si="130"/>
        <v/>
      </c>
      <c r="V427" s="94" t="e">
        <f t="shared" si="131"/>
        <v>#N/A</v>
      </c>
      <c r="W427" s="94" t="e">
        <f t="shared" si="132"/>
        <v>#N/A</v>
      </c>
      <c r="X427" s="94" t="e">
        <f t="shared" si="133"/>
        <v>#N/A</v>
      </c>
      <c r="Y427" s="94" t="str">
        <f t="shared" si="134"/>
        <v/>
      </c>
      <c r="Z427" s="94" t="e">
        <f t="shared" si="135"/>
        <v>#N/A</v>
      </c>
      <c r="AA427" s="94" t="e">
        <f t="shared" si="136"/>
        <v>#VALUE!</v>
      </c>
      <c r="AB427" s="94" t="e">
        <f t="shared" si="137"/>
        <v>#N/A</v>
      </c>
      <c r="AC427" s="94" t="str">
        <f t="shared" si="138"/>
        <v/>
      </c>
      <c r="AD427" s="94" t="str">
        <f t="shared" si="139"/>
        <v/>
      </c>
      <c r="AE427" s="94" t="str">
        <f t="shared" si="140"/>
        <v/>
      </c>
      <c r="AF427" s="94" t="str">
        <f t="shared" si="141"/>
        <v/>
      </c>
      <c r="AG427" s="94" t="str">
        <f t="shared" si="142"/>
        <v/>
      </c>
      <c r="AH427" s="94" t="str">
        <f t="shared" si="143"/>
        <v/>
      </c>
      <c r="AI427" s="94" t="e">
        <f>IF('Grid template'!$B$67=FALSE,NA(),IF(OR(ISNUMBER(AC427)=FALSE,ISNUMBER(AD427)=FALSE),NA(),$AW$3*AC427+AD427))</f>
        <v>#N/A</v>
      </c>
      <c r="AJ427" s="94" t="e">
        <f>IF('Grid template'!$B$67=FALSE,NA(),IF(OR(ISNUMBER(AC427)=FALSE,ISNUMBER(AD427)=FALSE),NA(),$AW$2*AC427))</f>
        <v>#N/A</v>
      </c>
      <c r="AK427" s="94" t="e">
        <f>IF('Grid template'!$B$67=FALSE,NA(),IF(OR(ISNUMBER(AF427)=FALSE,ISNUMBER(AG427)=FALSE),NA(),$AW$3*AF427+AG427+1+'Grid template'!$B$17))</f>
        <v>#N/A</v>
      </c>
      <c r="AL427" s="94" t="e">
        <f>IF('Grid template'!$B$67=FALSE,NA(),IF(OR(ISNUMBER(AF427)=FALSE,ISNUMBER(AG427)=FALSE),NA(),$AW$2*AF427))</f>
        <v>#N/A</v>
      </c>
      <c r="AM427" s="94" t="e">
        <f>IF('Grid template'!$B$67=FALSE,NA(),(IF(OR(ISNUMBER(AJ427)=FALSE,ISNUMBER(AI427)=FALSE),NA(),AJ427-$AW$4*AI427)))</f>
        <v>#N/A</v>
      </c>
      <c r="AN427" s="94" t="e">
        <f>IF('Grid template'!$B$67=FALSE,NA(),(IF(OR(ISNUMBER(AK427)=FALSE,ISNUMBER(AL427)=FALSE),NA(),AL427+$AW$4*AK427)))</f>
        <v>#N/A</v>
      </c>
      <c r="AO427" s="94" t="e">
        <f>IF('Grid template'!$B$67=FALSE,NA(),IF(OR(ISNUMBER(AM427)=FALSE,ISNUMBER(AN427)=FALSE),NA(),(AN427-AM427)/(2*$AW$4)))</f>
        <v>#N/A</v>
      </c>
      <c r="AP427" s="94" t="e">
        <f>IF('Grid template'!$B$67=FALSE,NA(),IF(OR(ISNUMBER(AM427)=FALSE,ISNUMBER(AO427)=FALSE),NA(),AO427*$AW$4+AM427))</f>
        <v>#N/A</v>
      </c>
      <c r="AQ427" s="160"/>
      <c r="AR427" s="160"/>
      <c r="AS427" s="162"/>
      <c r="AT427" s="95"/>
    </row>
    <row r="428" spans="3:46" x14ac:dyDescent="0.3">
      <c r="C428" s="227"/>
      <c r="D428" s="228"/>
      <c r="E428" s="228"/>
      <c r="F428" s="228"/>
      <c r="G428" s="228"/>
      <c r="H428" s="229"/>
      <c r="I428" s="230"/>
      <c r="J428" s="228"/>
      <c r="K428" s="228"/>
      <c r="L428" s="228"/>
      <c r="M428" s="167"/>
      <c r="N428" s="93"/>
      <c r="O428" s="94" t="str">
        <f t="shared" si="124"/>
        <v/>
      </c>
      <c r="P428" s="94" t="str">
        <f t="shared" si="125"/>
        <v/>
      </c>
      <c r="Q428" s="94" t="str">
        <f t="shared" si="126"/>
        <v/>
      </c>
      <c r="R428" s="94" t="str">
        <f t="shared" si="127"/>
        <v/>
      </c>
      <c r="S428" s="94" t="e">
        <f t="shared" si="128"/>
        <v>#N/A</v>
      </c>
      <c r="T428" s="94" t="str">
        <f t="shared" si="129"/>
        <v/>
      </c>
      <c r="U428" s="94" t="str">
        <f t="shared" si="130"/>
        <v/>
      </c>
      <c r="V428" s="94" t="e">
        <f t="shared" si="131"/>
        <v>#N/A</v>
      </c>
      <c r="W428" s="94" t="e">
        <f t="shared" si="132"/>
        <v>#N/A</v>
      </c>
      <c r="X428" s="94" t="e">
        <f t="shared" si="133"/>
        <v>#N/A</v>
      </c>
      <c r="Y428" s="94" t="str">
        <f t="shared" si="134"/>
        <v/>
      </c>
      <c r="Z428" s="94" t="e">
        <f t="shared" si="135"/>
        <v>#N/A</v>
      </c>
      <c r="AA428" s="94" t="e">
        <f t="shared" si="136"/>
        <v>#VALUE!</v>
      </c>
      <c r="AB428" s="94" t="e">
        <f t="shared" si="137"/>
        <v>#N/A</v>
      </c>
      <c r="AC428" s="94" t="str">
        <f t="shared" si="138"/>
        <v/>
      </c>
      <c r="AD428" s="94" t="str">
        <f t="shared" si="139"/>
        <v/>
      </c>
      <c r="AE428" s="94" t="str">
        <f t="shared" si="140"/>
        <v/>
      </c>
      <c r="AF428" s="94" t="str">
        <f t="shared" si="141"/>
        <v/>
      </c>
      <c r="AG428" s="94" t="str">
        <f t="shared" si="142"/>
        <v/>
      </c>
      <c r="AH428" s="94" t="str">
        <f t="shared" si="143"/>
        <v/>
      </c>
      <c r="AI428" s="94" t="e">
        <f>IF('Grid template'!$B$67=FALSE,NA(),IF(OR(ISNUMBER(AC428)=FALSE,ISNUMBER(AD428)=FALSE),NA(),$AW$3*AC428+AD428))</f>
        <v>#N/A</v>
      </c>
      <c r="AJ428" s="94" t="e">
        <f>IF('Grid template'!$B$67=FALSE,NA(),IF(OR(ISNUMBER(AC428)=FALSE,ISNUMBER(AD428)=FALSE),NA(),$AW$2*AC428))</f>
        <v>#N/A</v>
      </c>
      <c r="AK428" s="94" t="e">
        <f>IF('Grid template'!$B$67=FALSE,NA(),IF(OR(ISNUMBER(AF428)=FALSE,ISNUMBER(AG428)=FALSE),NA(),$AW$3*AF428+AG428+1+'Grid template'!$B$17))</f>
        <v>#N/A</v>
      </c>
      <c r="AL428" s="94" t="e">
        <f>IF('Grid template'!$B$67=FALSE,NA(),IF(OR(ISNUMBER(AF428)=FALSE,ISNUMBER(AG428)=FALSE),NA(),$AW$2*AF428))</f>
        <v>#N/A</v>
      </c>
      <c r="AM428" s="94" t="e">
        <f>IF('Grid template'!$B$67=FALSE,NA(),(IF(OR(ISNUMBER(AJ428)=FALSE,ISNUMBER(AI428)=FALSE),NA(),AJ428-$AW$4*AI428)))</f>
        <v>#N/A</v>
      </c>
      <c r="AN428" s="94" t="e">
        <f>IF('Grid template'!$B$67=FALSE,NA(),(IF(OR(ISNUMBER(AK428)=FALSE,ISNUMBER(AL428)=FALSE),NA(),AL428+$AW$4*AK428)))</f>
        <v>#N/A</v>
      </c>
      <c r="AO428" s="94" t="e">
        <f>IF('Grid template'!$B$67=FALSE,NA(),IF(OR(ISNUMBER(AM428)=FALSE,ISNUMBER(AN428)=FALSE),NA(),(AN428-AM428)/(2*$AW$4)))</f>
        <v>#N/A</v>
      </c>
      <c r="AP428" s="94" t="e">
        <f>IF('Grid template'!$B$67=FALSE,NA(),IF(OR(ISNUMBER(AM428)=FALSE,ISNUMBER(AO428)=FALSE),NA(),AO428*$AW$4+AM428))</f>
        <v>#N/A</v>
      </c>
      <c r="AQ428" s="160"/>
      <c r="AR428" s="160"/>
      <c r="AS428" s="162"/>
      <c r="AT428" s="95"/>
    </row>
    <row r="429" spans="3:46" x14ac:dyDescent="0.3">
      <c r="C429" s="26"/>
      <c r="D429" s="180"/>
      <c r="E429" s="180"/>
      <c r="F429" s="180"/>
      <c r="G429" s="180"/>
      <c r="H429" s="180"/>
      <c r="I429" s="180"/>
      <c r="J429" s="180"/>
      <c r="K429" s="180"/>
      <c r="L429" s="180"/>
      <c r="M429" s="167"/>
      <c r="N429" s="93"/>
      <c r="O429" s="94" t="str">
        <f t="shared" si="124"/>
        <v/>
      </c>
      <c r="P429" s="94" t="str">
        <f t="shared" si="125"/>
        <v/>
      </c>
      <c r="Q429" s="94" t="str">
        <f t="shared" si="126"/>
        <v/>
      </c>
      <c r="R429" s="94" t="str">
        <f t="shared" si="127"/>
        <v/>
      </c>
      <c r="S429" s="94" t="e">
        <f t="shared" si="128"/>
        <v>#N/A</v>
      </c>
      <c r="T429" s="94" t="str">
        <f t="shared" si="129"/>
        <v/>
      </c>
      <c r="U429" s="94" t="str">
        <f t="shared" si="130"/>
        <v/>
      </c>
      <c r="V429" s="94" t="e">
        <f t="shared" si="131"/>
        <v>#N/A</v>
      </c>
      <c r="W429" s="94" t="e">
        <f t="shared" si="132"/>
        <v>#N/A</v>
      </c>
      <c r="X429" s="94" t="e">
        <f t="shared" si="133"/>
        <v>#N/A</v>
      </c>
      <c r="Y429" s="94" t="str">
        <f t="shared" si="134"/>
        <v/>
      </c>
      <c r="Z429" s="94" t="e">
        <f t="shared" si="135"/>
        <v>#N/A</v>
      </c>
      <c r="AA429" s="94" t="e">
        <f t="shared" si="136"/>
        <v>#VALUE!</v>
      </c>
      <c r="AB429" s="94" t="e">
        <f t="shared" si="137"/>
        <v>#N/A</v>
      </c>
      <c r="AC429" s="94" t="str">
        <f t="shared" si="138"/>
        <v/>
      </c>
      <c r="AD429" s="94" t="str">
        <f t="shared" si="139"/>
        <v/>
      </c>
      <c r="AE429" s="94" t="str">
        <f t="shared" si="140"/>
        <v/>
      </c>
      <c r="AF429" s="94" t="str">
        <f t="shared" si="141"/>
        <v/>
      </c>
      <c r="AG429" s="94" t="str">
        <f t="shared" si="142"/>
        <v/>
      </c>
      <c r="AH429" s="94" t="str">
        <f t="shared" si="143"/>
        <v/>
      </c>
      <c r="AI429" s="94" t="e">
        <f>IF('Grid template'!$B$67=FALSE,NA(),IF(OR(ISNUMBER(AC429)=FALSE,ISNUMBER(AD429)=FALSE),NA(),$AW$3*AC429+AD429))</f>
        <v>#N/A</v>
      </c>
      <c r="AJ429" s="94" t="e">
        <f>IF('Grid template'!$B$67=FALSE,NA(),IF(OR(ISNUMBER(AC429)=FALSE,ISNUMBER(AD429)=FALSE),NA(),$AW$2*AC429))</f>
        <v>#N/A</v>
      </c>
      <c r="AK429" s="94" t="e">
        <f>IF('Grid template'!$B$67=FALSE,NA(),IF(OR(ISNUMBER(AF429)=FALSE,ISNUMBER(AG429)=FALSE),NA(),$AW$3*AF429+AG429+1+'Grid template'!$B$17))</f>
        <v>#N/A</v>
      </c>
      <c r="AL429" s="94" t="e">
        <f>IF('Grid template'!$B$67=FALSE,NA(),IF(OR(ISNUMBER(AF429)=FALSE,ISNUMBER(AG429)=FALSE),NA(),$AW$2*AF429))</f>
        <v>#N/A</v>
      </c>
      <c r="AM429" s="94" t="e">
        <f>IF('Grid template'!$B$67=FALSE,NA(),(IF(OR(ISNUMBER(AJ429)=FALSE,ISNUMBER(AI429)=FALSE),NA(),AJ429-$AW$4*AI429)))</f>
        <v>#N/A</v>
      </c>
      <c r="AN429" s="94" t="e">
        <f>IF('Grid template'!$B$67=FALSE,NA(),(IF(OR(ISNUMBER(AK429)=FALSE,ISNUMBER(AL429)=FALSE),NA(),AL429+$AW$4*AK429)))</f>
        <v>#N/A</v>
      </c>
      <c r="AO429" s="94" t="e">
        <f>IF('Grid template'!$B$67=FALSE,NA(),IF(OR(ISNUMBER(AM429)=FALSE,ISNUMBER(AN429)=FALSE),NA(),(AN429-AM429)/(2*$AW$4)))</f>
        <v>#N/A</v>
      </c>
      <c r="AP429" s="94" t="e">
        <f>IF('Grid template'!$B$67=FALSE,NA(),IF(OR(ISNUMBER(AM429)=FALSE,ISNUMBER(AO429)=FALSE),NA(),AO429*$AW$4+AM429))</f>
        <v>#N/A</v>
      </c>
      <c r="AQ429" s="160"/>
      <c r="AR429" s="160"/>
      <c r="AS429" s="162"/>
      <c r="AT429" s="95"/>
    </row>
    <row r="430" spans="3:46" x14ac:dyDescent="0.3">
      <c r="C430" s="26"/>
      <c r="D430" s="180"/>
      <c r="E430" s="180"/>
      <c r="F430" s="180"/>
      <c r="G430" s="180"/>
      <c r="H430" s="180"/>
      <c r="I430" s="180"/>
      <c r="J430" s="180"/>
      <c r="K430" s="180"/>
      <c r="L430" s="180"/>
      <c r="M430" s="167"/>
      <c r="N430" s="93"/>
      <c r="O430" s="94" t="str">
        <f t="shared" si="124"/>
        <v/>
      </c>
      <c r="P430" s="94" t="str">
        <f t="shared" si="125"/>
        <v/>
      </c>
      <c r="Q430" s="94" t="str">
        <f t="shared" si="126"/>
        <v/>
      </c>
      <c r="R430" s="94" t="str">
        <f t="shared" si="127"/>
        <v/>
      </c>
      <c r="S430" s="94" t="e">
        <f t="shared" si="128"/>
        <v>#N/A</v>
      </c>
      <c r="T430" s="94" t="str">
        <f t="shared" si="129"/>
        <v/>
      </c>
      <c r="U430" s="94" t="str">
        <f t="shared" si="130"/>
        <v/>
      </c>
      <c r="V430" s="94" t="e">
        <f t="shared" si="131"/>
        <v>#N/A</v>
      </c>
      <c r="W430" s="94" t="e">
        <f t="shared" si="132"/>
        <v>#N/A</v>
      </c>
      <c r="X430" s="94" t="e">
        <f t="shared" si="133"/>
        <v>#N/A</v>
      </c>
      <c r="Y430" s="94" t="str">
        <f t="shared" si="134"/>
        <v/>
      </c>
      <c r="Z430" s="94" t="e">
        <f t="shared" si="135"/>
        <v>#N/A</v>
      </c>
      <c r="AA430" s="94" t="e">
        <f t="shared" si="136"/>
        <v>#VALUE!</v>
      </c>
      <c r="AB430" s="94" t="e">
        <f t="shared" si="137"/>
        <v>#N/A</v>
      </c>
      <c r="AC430" s="94" t="str">
        <f t="shared" si="138"/>
        <v/>
      </c>
      <c r="AD430" s="94" t="str">
        <f t="shared" si="139"/>
        <v/>
      </c>
      <c r="AE430" s="94" t="str">
        <f t="shared" si="140"/>
        <v/>
      </c>
      <c r="AF430" s="94" t="str">
        <f t="shared" si="141"/>
        <v/>
      </c>
      <c r="AG430" s="94" t="str">
        <f t="shared" si="142"/>
        <v/>
      </c>
      <c r="AH430" s="94" t="str">
        <f t="shared" si="143"/>
        <v/>
      </c>
      <c r="AI430" s="94" t="e">
        <f>IF('Grid template'!$B$67=FALSE,NA(),IF(OR(ISNUMBER(AC430)=FALSE,ISNUMBER(AD430)=FALSE),NA(),$AW$3*AC430+AD430))</f>
        <v>#N/A</v>
      </c>
      <c r="AJ430" s="94" t="e">
        <f>IF('Grid template'!$B$67=FALSE,NA(),IF(OR(ISNUMBER(AC430)=FALSE,ISNUMBER(AD430)=FALSE),NA(),$AW$2*AC430))</f>
        <v>#N/A</v>
      </c>
      <c r="AK430" s="94" t="e">
        <f>IF('Grid template'!$B$67=FALSE,NA(),IF(OR(ISNUMBER(AF430)=FALSE,ISNUMBER(AG430)=FALSE),NA(),$AW$3*AF430+AG430+1+'Grid template'!$B$17))</f>
        <v>#N/A</v>
      </c>
      <c r="AL430" s="94" t="e">
        <f>IF('Grid template'!$B$67=FALSE,NA(),IF(OR(ISNUMBER(AF430)=FALSE,ISNUMBER(AG430)=FALSE),NA(),$AW$2*AF430))</f>
        <v>#N/A</v>
      </c>
      <c r="AM430" s="94" t="e">
        <f>IF('Grid template'!$B$67=FALSE,NA(),(IF(OR(ISNUMBER(AJ430)=FALSE,ISNUMBER(AI430)=FALSE),NA(),AJ430-$AW$4*AI430)))</f>
        <v>#N/A</v>
      </c>
      <c r="AN430" s="94" t="e">
        <f>IF('Grid template'!$B$67=FALSE,NA(),(IF(OR(ISNUMBER(AK430)=FALSE,ISNUMBER(AL430)=FALSE),NA(),AL430+$AW$4*AK430)))</f>
        <v>#N/A</v>
      </c>
      <c r="AO430" s="94" t="e">
        <f>IF('Grid template'!$B$67=FALSE,NA(),IF(OR(ISNUMBER(AM430)=FALSE,ISNUMBER(AN430)=FALSE),NA(),(AN430-AM430)/(2*$AW$4)))</f>
        <v>#N/A</v>
      </c>
      <c r="AP430" s="94" t="e">
        <f>IF('Grid template'!$B$67=FALSE,NA(),IF(OR(ISNUMBER(AM430)=FALSE,ISNUMBER(AO430)=FALSE),NA(),AO430*$AW$4+AM430))</f>
        <v>#N/A</v>
      </c>
      <c r="AQ430" s="160"/>
      <c r="AR430" s="160"/>
      <c r="AS430" s="162"/>
      <c r="AT430" s="95"/>
    </row>
    <row r="431" spans="3:46" x14ac:dyDescent="0.3">
      <c r="C431" s="26"/>
      <c r="D431" s="180"/>
      <c r="E431" s="180"/>
      <c r="F431" s="180"/>
      <c r="G431" s="180"/>
      <c r="H431" s="180"/>
      <c r="I431" s="180"/>
      <c r="J431" s="180"/>
      <c r="K431" s="180"/>
      <c r="L431" s="180"/>
      <c r="M431" s="167"/>
      <c r="N431" s="93"/>
      <c r="O431" s="94" t="str">
        <f t="shared" si="124"/>
        <v/>
      </c>
      <c r="P431" s="94" t="str">
        <f t="shared" si="125"/>
        <v/>
      </c>
      <c r="Q431" s="94" t="str">
        <f t="shared" si="126"/>
        <v/>
      </c>
      <c r="R431" s="94" t="str">
        <f t="shared" si="127"/>
        <v/>
      </c>
      <c r="S431" s="94" t="e">
        <f t="shared" si="128"/>
        <v>#N/A</v>
      </c>
      <c r="T431" s="94" t="str">
        <f t="shared" si="129"/>
        <v/>
      </c>
      <c r="U431" s="94" t="str">
        <f t="shared" si="130"/>
        <v/>
      </c>
      <c r="V431" s="94" t="e">
        <f t="shared" si="131"/>
        <v>#N/A</v>
      </c>
      <c r="W431" s="94" t="e">
        <f t="shared" si="132"/>
        <v>#N/A</v>
      </c>
      <c r="X431" s="94" t="e">
        <f t="shared" si="133"/>
        <v>#N/A</v>
      </c>
      <c r="Y431" s="94" t="str">
        <f t="shared" si="134"/>
        <v/>
      </c>
      <c r="Z431" s="94" t="e">
        <f t="shared" si="135"/>
        <v>#N/A</v>
      </c>
      <c r="AA431" s="94" t="e">
        <f t="shared" si="136"/>
        <v>#VALUE!</v>
      </c>
      <c r="AB431" s="94" t="e">
        <f t="shared" si="137"/>
        <v>#N/A</v>
      </c>
      <c r="AC431" s="94" t="str">
        <f t="shared" si="138"/>
        <v/>
      </c>
      <c r="AD431" s="94" t="str">
        <f t="shared" si="139"/>
        <v/>
      </c>
      <c r="AE431" s="94" t="str">
        <f t="shared" si="140"/>
        <v/>
      </c>
      <c r="AF431" s="94" t="str">
        <f t="shared" si="141"/>
        <v/>
      </c>
      <c r="AG431" s="94" t="str">
        <f t="shared" si="142"/>
        <v/>
      </c>
      <c r="AH431" s="94" t="str">
        <f t="shared" si="143"/>
        <v/>
      </c>
      <c r="AI431" s="94" t="e">
        <f>IF('Grid template'!$B$67=FALSE,NA(),IF(OR(ISNUMBER(AC431)=FALSE,ISNUMBER(AD431)=FALSE),NA(),$AW$3*AC431+AD431))</f>
        <v>#N/A</v>
      </c>
      <c r="AJ431" s="94" t="e">
        <f>IF('Grid template'!$B$67=FALSE,NA(),IF(OR(ISNUMBER(AC431)=FALSE,ISNUMBER(AD431)=FALSE),NA(),$AW$2*AC431))</f>
        <v>#N/A</v>
      </c>
      <c r="AK431" s="94" t="e">
        <f>IF('Grid template'!$B$67=FALSE,NA(),IF(OR(ISNUMBER(AF431)=FALSE,ISNUMBER(AG431)=FALSE),NA(),$AW$3*AF431+AG431+1+'Grid template'!$B$17))</f>
        <v>#N/A</v>
      </c>
      <c r="AL431" s="94" t="e">
        <f>IF('Grid template'!$B$67=FALSE,NA(),IF(OR(ISNUMBER(AF431)=FALSE,ISNUMBER(AG431)=FALSE),NA(),$AW$2*AF431))</f>
        <v>#N/A</v>
      </c>
      <c r="AM431" s="94" t="e">
        <f>IF('Grid template'!$B$67=FALSE,NA(),(IF(OR(ISNUMBER(AJ431)=FALSE,ISNUMBER(AI431)=FALSE),NA(),AJ431-$AW$4*AI431)))</f>
        <v>#N/A</v>
      </c>
      <c r="AN431" s="94" t="e">
        <f>IF('Grid template'!$B$67=FALSE,NA(),(IF(OR(ISNUMBER(AK431)=FALSE,ISNUMBER(AL431)=FALSE),NA(),AL431+$AW$4*AK431)))</f>
        <v>#N/A</v>
      </c>
      <c r="AO431" s="94" t="e">
        <f>IF('Grid template'!$B$67=FALSE,NA(),IF(OR(ISNUMBER(AM431)=FALSE,ISNUMBER(AN431)=FALSE),NA(),(AN431-AM431)/(2*$AW$4)))</f>
        <v>#N/A</v>
      </c>
      <c r="AP431" s="94" t="e">
        <f>IF('Grid template'!$B$67=FALSE,NA(),IF(OR(ISNUMBER(AM431)=FALSE,ISNUMBER(AO431)=FALSE),NA(),AO431*$AW$4+AM431))</f>
        <v>#N/A</v>
      </c>
      <c r="AQ431" s="160"/>
      <c r="AR431" s="160"/>
      <c r="AS431" s="162"/>
      <c r="AT431" s="95"/>
    </row>
    <row r="432" spans="3:46" x14ac:dyDescent="0.3">
      <c r="C432" s="26"/>
      <c r="D432" s="180"/>
      <c r="E432" s="180"/>
      <c r="F432" s="180"/>
      <c r="G432" s="180"/>
      <c r="H432" s="180"/>
      <c r="I432" s="180"/>
      <c r="J432" s="180"/>
      <c r="K432" s="180"/>
      <c r="L432" s="180"/>
      <c r="M432" s="167"/>
      <c r="N432" s="93"/>
      <c r="O432" s="94" t="str">
        <f t="shared" si="124"/>
        <v/>
      </c>
      <c r="P432" s="94" t="str">
        <f t="shared" si="125"/>
        <v/>
      </c>
      <c r="Q432" s="94" t="str">
        <f t="shared" si="126"/>
        <v/>
      </c>
      <c r="R432" s="94" t="str">
        <f t="shared" si="127"/>
        <v/>
      </c>
      <c r="S432" s="94" t="e">
        <f t="shared" si="128"/>
        <v>#N/A</v>
      </c>
      <c r="T432" s="94" t="str">
        <f t="shared" si="129"/>
        <v/>
      </c>
      <c r="U432" s="94" t="str">
        <f t="shared" si="130"/>
        <v/>
      </c>
      <c r="V432" s="94" t="e">
        <f t="shared" si="131"/>
        <v>#N/A</v>
      </c>
      <c r="W432" s="94" t="e">
        <f t="shared" si="132"/>
        <v>#N/A</v>
      </c>
      <c r="X432" s="94" t="e">
        <f t="shared" si="133"/>
        <v>#N/A</v>
      </c>
      <c r="Y432" s="94" t="str">
        <f t="shared" si="134"/>
        <v/>
      </c>
      <c r="Z432" s="94" t="e">
        <f t="shared" si="135"/>
        <v>#N/A</v>
      </c>
      <c r="AA432" s="94" t="e">
        <f t="shared" si="136"/>
        <v>#VALUE!</v>
      </c>
      <c r="AB432" s="94" t="e">
        <f t="shared" si="137"/>
        <v>#N/A</v>
      </c>
      <c r="AC432" s="94" t="str">
        <f t="shared" si="138"/>
        <v/>
      </c>
      <c r="AD432" s="94" t="str">
        <f t="shared" si="139"/>
        <v/>
      </c>
      <c r="AE432" s="94" t="str">
        <f t="shared" si="140"/>
        <v/>
      </c>
      <c r="AF432" s="94" t="str">
        <f t="shared" si="141"/>
        <v/>
      </c>
      <c r="AG432" s="94" t="str">
        <f t="shared" si="142"/>
        <v/>
      </c>
      <c r="AH432" s="94" t="str">
        <f t="shared" si="143"/>
        <v/>
      </c>
      <c r="AI432" s="94" t="e">
        <f>IF('Grid template'!$B$67=FALSE,NA(),IF(OR(ISNUMBER(AC432)=FALSE,ISNUMBER(AD432)=FALSE),NA(),$AW$3*AC432+AD432))</f>
        <v>#N/A</v>
      </c>
      <c r="AJ432" s="94" t="e">
        <f>IF('Grid template'!$B$67=FALSE,NA(),IF(OR(ISNUMBER(AC432)=FALSE,ISNUMBER(AD432)=FALSE),NA(),$AW$2*AC432))</f>
        <v>#N/A</v>
      </c>
      <c r="AK432" s="94" t="e">
        <f>IF('Grid template'!$B$67=FALSE,NA(),IF(OR(ISNUMBER(AF432)=FALSE,ISNUMBER(AG432)=FALSE),NA(),$AW$3*AF432+AG432+1+'Grid template'!$B$17))</f>
        <v>#N/A</v>
      </c>
      <c r="AL432" s="94" t="e">
        <f>IF('Grid template'!$B$67=FALSE,NA(),IF(OR(ISNUMBER(AF432)=FALSE,ISNUMBER(AG432)=FALSE),NA(),$AW$2*AF432))</f>
        <v>#N/A</v>
      </c>
      <c r="AM432" s="94" t="e">
        <f>IF('Grid template'!$B$67=FALSE,NA(),(IF(OR(ISNUMBER(AJ432)=FALSE,ISNUMBER(AI432)=FALSE),NA(),AJ432-$AW$4*AI432)))</f>
        <v>#N/A</v>
      </c>
      <c r="AN432" s="94" t="e">
        <f>IF('Grid template'!$B$67=FALSE,NA(),(IF(OR(ISNUMBER(AK432)=FALSE,ISNUMBER(AL432)=FALSE),NA(),AL432+$AW$4*AK432)))</f>
        <v>#N/A</v>
      </c>
      <c r="AO432" s="94" t="e">
        <f>IF('Grid template'!$B$67=FALSE,NA(),IF(OR(ISNUMBER(AM432)=FALSE,ISNUMBER(AN432)=FALSE),NA(),(AN432-AM432)/(2*$AW$4)))</f>
        <v>#N/A</v>
      </c>
      <c r="AP432" s="94" t="e">
        <f>IF('Grid template'!$B$67=FALSE,NA(),IF(OR(ISNUMBER(AM432)=FALSE,ISNUMBER(AO432)=FALSE),NA(),AO432*$AW$4+AM432))</f>
        <v>#N/A</v>
      </c>
      <c r="AQ432" s="160"/>
      <c r="AR432" s="160"/>
      <c r="AS432" s="162"/>
      <c r="AT432" s="95"/>
    </row>
    <row r="433" spans="3:46" x14ac:dyDescent="0.3">
      <c r="C433" s="26"/>
      <c r="D433" s="180"/>
      <c r="E433" s="180"/>
      <c r="F433" s="180"/>
      <c r="G433" s="180"/>
      <c r="H433" s="180"/>
      <c r="I433" s="180"/>
      <c r="J433" s="180"/>
      <c r="K433" s="180"/>
      <c r="L433" s="180"/>
      <c r="M433" s="167"/>
      <c r="N433" s="93"/>
      <c r="O433" s="94" t="str">
        <f t="shared" si="124"/>
        <v/>
      </c>
      <c r="P433" s="94" t="str">
        <f t="shared" si="125"/>
        <v/>
      </c>
      <c r="Q433" s="94" t="str">
        <f t="shared" si="126"/>
        <v/>
      </c>
      <c r="R433" s="94" t="str">
        <f t="shared" si="127"/>
        <v/>
      </c>
      <c r="S433" s="94" t="e">
        <f t="shared" si="128"/>
        <v>#N/A</v>
      </c>
      <c r="T433" s="94" t="str">
        <f t="shared" si="129"/>
        <v/>
      </c>
      <c r="U433" s="94" t="str">
        <f t="shared" si="130"/>
        <v/>
      </c>
      <c r="V433" s="94" t="e">
        <f t="shared" si="131"/>
        <v>#N/A</v>
      </c>
      <c r="W433" s="94" t="e">
        <f t="shared" si="132"/>
        <v>#N/A</v>
      </c>
      <c r="X433" s="94" t="e">
        <f t="shared" si="133"/>
        <v>#N/A</v>
      </c>
      <c r="Y433" s="94" t="str">
        <f t="shared" si="134"/>
        <v/>
      </c>
      <c r="Z433" s="94" t="e">
        <f t="shared" si="135"/>
        <v>#N/A</v>
      </c>
      <c r="AA433" s="94" t="e">
        <f t="shared" si="136"/>
        <v>#VALUE!</v>
      </c>
      <c r="AB433" s="94" t="e">
        <f t="shared" si="137"/>
        <v>#N/A</v>
      </c>
      <c r="AC433" s="94" t="str">
        <f t="shared" si="138"/>
        <v/>
      </c>
      <c r="AD433" s="94" t="str">
        <f t="shared" si="139"/>
        <v/>
      </c>
      <c r="AE433" s="94" t="str">
        <f t="shared" si="140"/>
        <v/>
      </c>
      <c r="AF433" s="94" t="str">
        <f t="shared" si="141"/>
        <v/>
      </c>
      <c r="AG433" s="94" t="str">
        <f t="shared" si="142"/>
        <v/>
      </c>
      <c r="AH433" s="94" t="str">
        <f t="shared" si="143"/>
        <v/>
      </c>
      <c r="AI433" s="94" t="e">
        <f>IF('Grid template'!$B$67=FALSE,NA(),IF(OR(ISNUMBER(AC433)=FALSE,ISNUMBER(AD433)=FALSE),NA(),$AW$3*AC433+AD433))</f>
        <v>#N/A</v>
      </c>
      <c r="AJ433" s="94" t="e">
        <f>IF('Grid template'!$B$67=FALSE,NA(),IF(OR(ISNUMBER(AC433)=FALSE,ISNUMBER(AD433)=FALSE),NA(),$AW$2*AC433))</f>
        <v>#N/A</v>
      </c>
      <c r="AK433" s="94" t="e">
        <f>IF('Grid template'!$B$67=FALSE,NA(),IF(OR(ISNUMBER(AF433)=FALSE,ISNUMBER(AG433)=FALSE),NA(),$AW$3*AF433+AG433+1+'Grid template'!$B$17))</f>
        <v>#N/A</v>
      </c>
      <c r="AL433" s="94" t="e">
        <f>IF('Grid template'!$B$67=FALSE,NA(),IF(OR(ISNUMBER(AF433)=FALSE,ISNUMBER(AG433)=FALSE),NA(),$AW$2*AF433))</f>
        <v>#N/A</v>
      </c>
      <c r="AM433" s="94" t="e">
        <f>IF('Grid template'!$B$67=FALSE,NA(),(IF(OR(ISNUMBER(AJ433)=FALSE,ISNUMBER(AI433)=FALSE),NA(),AJ433-$AW$4*AI433)))</f>
        <v>#N/A</v>
      </c>
      <c r="AN433" s="94" t="e">
        <f>IF('Grid template'!$B$67=FALSE,NA(),(IF(OR(ISNUMBER(AK433)=FALSE,ISNUMBER(AL433)=FALSE),NA(),AL433+$AW$4*AK433)))</f>
        <v>#N/A</v>
      </c>
      <c r="AO433" s="94" t="e">
        <f>IF('Grid template'!$B$67=FALSE,NA(),IF(OR(ISNUMBER(AM433)=FALSE,ISNUMBER(AN433)=FALSE),NA(),(AN433-AM433)/(2*$AW$4)))</f>
        <v>#N/A</v>
      </c>
      <c r="AP433" s="94" t="e">
        <f>IF('Grid template'!$B$67=FALSE,NA(),IF(OR(ISNUMBER(AM433)=FALSE,ISNUMBER(AO433)=FALSE),NA(),AO433*$AW$4+AM433))</f>
        <v>#N/A</v>
      </c>
      <c r="AQ433" s="160"/>
      <c r="AR433" s="160"/>
      <c r="AS433" s="162"/>
      <c r="AT433" s="95"/>
    </row>
    <row r="434" spans="3:46" x14ac:dyDescent="0.3">
      <c r="C434" s="26"/>
      <c r="D434" s="180"/>
      <c r="E434" s="180"/>
      <c r="F434" s="180"/>
      <c r="G434" s="180"/>
      <c r="H434" s="180"/>
      <c r="I434" s="180"/>
      <c r="J434" s="180"/>
      <c r="K434" s="180"/>
      <c r="L434" s="180"/>
      <c r="M434" s="167"/>
      <c r="N434" s="93"/>
      <c r="O434" s="94" t="str">
        <f t="shared" si="124"/>
        <v/>
      </c>
      <c r="P434" s="94" t="str">
        <f t="shared" si="125"/>
        <v/>
      </c>
      <c r="Q434" s="94" t="str">
        <f t="shared" si="126"/>
        <v/>
      </c>
      <c r="R434" s="94" t="str">
        <f t="shared" si="127"/>
        <v/>
      </c>
      <c r="S434" s="94" t="e">
        <f t="shared" si="128"/>
        <v>#N/A</v>
      </c>
      <c r="T434" s="94" t="str">
        <f t="shared" si="129"/>
        <v/>
      </c>
      <c r="U434" s="94" t="str">
        <f t="shared" si="130"/>
        <v/>
      </c>
      <c r="V434" s="94" t="e">
        <f t="shared" si="131"/>
        <v>#N/A</v>
      </c>
      <c r="W434" s="94" t="e">
        <f t="shared" si="132"/>
        <v>#N/A</v>
      </c>
      <c r="X434" s="94" t="e">
        <f t="shared" si="133"/>
        <v>#N/A</v>
      </c>
      <c r="Y434" s="94" t="str">
        <f t="shared" si="134"/>
        <v/>
      </c>
      <c r="Z434" s="94" t="e">
        <f t="shared" si="135"/>
        <v>#N/A</v>
      </c>
      <c r="AA434" s="94" t="e">
        <f t="shared" si="136"/>
        <v>#VALUE!</v>
      </c>
      <c r="AB434" s="94" t="e">
        <f t="shared" si="137"/>
        <v>#N/A</v>
      </c>
      <c r="AC434" s="94" t="str">
        <f t="shared" si="138"/>
        <v/>
      </c>
      <c r="AD434" s="94" t="str">
        <f t="shared" si="139"/>
        <v/>
      </c>
      <c r="AE434" s="94" t="str">
        <f t="shared" si="140"/>
        <v/>
      </c>
      <c r="AF434" s="94" t="str">
        <f t="shared" si="141"/>
        <v/>
      </c>
      <c r="AG434" s="94" t="str">
        <f t="shared" si="142"/>
        <v/>
      </c>
      <c r="AH434" s="94" t="str">
        <f t="shared" si="143"/>
        <v/>
      </c>
      <c r="AI434" s="94" t="e">
        <f>IF('Grid template'!$B$67=FALSE,NA(),IF(OR(ISNUMBER(AC434)=FALSE,ISNUMBER(AD434)=FALSE),NA(),$AW$3*AC434+AD434))</f>
        <v>#N/A</v>
      </c>
      <c r="AJ434" s="94" t="e">
        <f>IF('Grid template'!$B$67=FALSE,NA(),IF(OR(ISNUMBER(AC434)=FALSE,ISNUMBER(AD434)=FALSE),NA(),$AW$2*AC434))</f>
        <v>#N/A</v>
      </c>
      <c r="AK434" s="94" t="e">
        <f>IF('Grid template'!$B$67=FALSE,NA(),IF(OR(ISNUMBER(AF434)=FALSE,ISNUMBER(AG434)=FALSE),NA(),$AW$3*AF434+AG434+1+'Grid template'!$B$17))</f>
        <v>#N/A</v>
      </c>
      <c r="AL434" s="94" t="e">
        <f>IF('Grid template'!$B$67=FALSE,NA(),IF(OR(ISNUMBER(AF434)=FALSE,ISNUMBER(AG434)=FALSE),NA(),$AW$2*AF434))</f>
        <v>#N/A</v>
      </c>
      <c r="AM434" s="94" t="e">
        <f>IF('Grid template'!$B$67=FALSE,NA(),(IF(OR(ISNUMBER(AJ434)=FALSE,ISNUMBER(AI434)=FALSE),NA(),AJ434-$AW$4*AI434)))</f>
        <v>#N/A</v>
      </c>
      <c r="AN434" s="94" t="e">
        <f>IF('Grid template'!$B$67=FALSE,NA(),(IF(OR(ISNUMBER(AK434)=FALSE,ISNUMBER(AL434)=FALSE),NA(),AL434+$AW$4*AK434)))</f>
        <v>#N/A</v>
      </c>
      <c r="AO434" s="94" t="e">
        <f>IF('Grid template'!$B$67=FALSE,NA(),IF(OR(ISNUMBER(AM434)=FALSE,ISNUMBER(AN434)=FALSE),NA(),(AN434-AM434)/(2*$AW$4)))</f>
        <v>#N/A</v>
      </c>
      <c r="AP434" s="94" t="e">
        <f>IF('Grid template'!$B$67=FALSE,NA(),IF(OR(ISNUMBER(AM434)=FALSE,ISNUMBER(AO434)=FALSE),NA(),AO434*$AW$4+AM434))</f>
        <v>#N/A</v>
      </c>
      <c r="AQ434" s="160"/>
      <c r="AR434" s="160"/>
      <c r="AS434" s="162"/>
      <c r="AT434" s="95"/>
    </row>
    <row r="435" spans="3:46" x14ac:dyDescent="0.3">
      <c r="C435" s="26"/>
      <c r="D435" s="180"/>
      <c r="E435" s="180"/>
      <c r="F435" s="180"/>
      <c r="G435" s="180"/>
      <c r="H435" s="180"/>
      <c r="I435" s="180"/>
      <c r="J435" s="180"/>
      <c r="K435" s="180"/>
      <c r="L435" s="180"/>
      <c r="M435" s="167"/>
      <c r="N435" s="93"/>
      <c r="O435" s="94" t="str">
        <f t="shared" si="124"/>
        <v/>
      </c>
      <c r="P435" s="94" t="str">
        <f t="shared" si="125"/>
        <v/>
      </c>
      <c r="Q435" s="94" t="str">
        <f t="shared" si="126"/>
        <v/>
      </c>
      <c r="R435" s="94" t="str">
        <f t="shared" si="127"/>
        <v/>
      </c>
      <c r="S435" s="94" t="e">
        <f t="shared" si="128"/>
        <v>#N/A</v>
      </c>
      <c r="T435" s="94" t="str">
        <f t="shared" si="129"/>
        <v/>
      </c>
      <c r="U435" s="94" t="str">
        <f t="shared" si="130"/>
        <v/>
      </c>
      <c r="V435" s="94" t="e">
        <f t="shared" si="131"/>
        <v>#N/A</v>
      </c>
      <c r="W435" s="94" t="e">
        <f t="shared" si="132"/>
        <v>#N/A</v>
      </c>
      <c r="X435" s="94" t="e">
        <f t="shared" si="133"/>
        <v>#N/A</v>
      </c>
      <c r="Y435" s="94" t="str">
        <f t="shared" si="134"/>
        <v/>
      </c>
      <c r="Z435" s="94" t="e">
        <f t="shared" si="135"/>
        <v>#N/A</v>
      </c>
      <c r="AA435" s="94" t="e">
        <f t="shared" si="136"/>
        <v>#VALUE!</v>
      </c>
      <c r="AB435" s="94" t="e">
        <f t="shared" si="137"/>
        <v>#N/A</v>
      </c>
      <c r="AC435" s="94" t="str">
        <f t="shared" si="138"/>
        <v/>
      </c>
      <c r="AD435" s="94" t="str">
        <f t="shared" si="139"/>
        <v/>
      </c>
      <c r="AE435" s="94" t="str">
        <f t="shared" si="140"/>
        <v/>
      </c>
      <c r="AF435" s="94" t="str">
        <f t="shared" si="141"/>
        <v/>
      </c>
      <c r="AG435" s="94" t="str">
        <f t="shared" si="142"/>
        <v/>
      </c>
      <c r="AH435" s="94" t="str">
        <f t="shared" si="143"/>
        <v/>
      </c>
      <c r="AI435" s="94" t="e">
        <f>IF('Grid template'!$B$67=FALSE,NA(),IF(OR(ISNUMBER(AC435)=FALSE,ISNUMBER(AD435)=FALSE),NA(),$AW$3*AC435+AD435))</f>
        <v>#N/A</v>
      </c>
      <c r="AJ435" s="94" t="e">
        <f>IF('Grid template'!$B$67=FALSE,NA(),IF(OR(ISNUMBER(AC435)=FALSE,ISNUMBER(AD435)=FALSE),NA(),$AW$2*AC435))</f>
        <v>#N/A</v>
      </c>
      <c r="AK435" s="94" t="e">
        <f>IF('Grid template'!$B$67=FALSE,NA(),IF(OR(ISNUMBER(AF435)=FALSE,ISNUMBER(AG435)=FALSE),NA(),$AW$3*AF435+AG435+1+'Grid template'!$B$17))</f>
        <v>#N/A</v>
      </c>
      <c r="AL435" s="94" t="e">
        <f>IF('Grid template'!$B$67=FALSE,NA(),IF(OR(ISNUMBER(AF435)=FALSE,ISNUMBER(AG435)=FALSE),NA(),$AW$2*AF435))</f>
        <v>#N/A</v>
      </c>
      <c r="AM435" s="94" t="e">
        <f>IF('Grid template'!$B$67=FALSE,NA(),(IF(OR(ISNUMBER(AJ435)=FALSE,ISNUMBER(AI435)=FALSE),NA(),AJ435-$AW$4*AI435)))</f>
        <v>#N/A</v>
      </c>
      <c r="AN435" s="94" t="e">
        <f>IF('Grid template'!$B$67=FALSE,NA(),(IF(OR(ISNUMBER(AK435)=FALSE,ISNUMBER(AL435)=FALSE),NA(),AL435+$AW$4*AK435)))</f>
        <v>#N/A</v>
      </c>
      <c r="AO435" s="94" t="e">
        <f>IF('Grid template'!$B$67=FALSE,NA(),IF(OR(ISNUMBER(AM435)=FALSE,ISNUMBER(AN435)=FALSE),NA(),(AN435-AM435)/(2*$AW$4)))</f>
        <v>#N/A</v>
      </c>
      <c r="AP435" s="94" t="e">
        <f>IF('Grid template'!$B$67=FALSE,NA(),IF(OR(ISNUMBER(AM435)=FALSE,ISNUMBER(AO435)=FALSE),NA(),AO435*$AW$4+AM435))</f>
        <v>#N/A</v>
      </c>
      <c r="AQ435" s="160"/>
      <c r="AR435" s="160"/>
      <c r="AS435" s="162"/>
      <c r="AT435" s="95"/>
    </row>
    <row r="436" spans="3:46" x14ac:dyDescent="0.3">
      <c r="C436" s="26"/>
      <c r="D436" s="180"/>
      <c r="E436" s="180"/>
      <c r="F436" s="180"/>
      <c r="G436" s="180"/>
      <c r="H436" s="180"/>
      <c r="I436" s="180"/>
      <c r="J436" s="180"/>
      <c r="K436" s="180"/>
      <c r="L436" s="180"/>
      <c r="M436" s="167"/>
      <c r="N436" s="93"/>
      <c r="O436" s="94" t="str">
        <f t="shared" si="124"/>
        <v/>
      </c>
      <c r="P436" s="94" t="str">
        <f t="shared" si="125"/>
        <v/>
      </c>
      <c r="Q436" s="94" t="str">
        <f t="shared" si="126"/>
        <v/>
      </c>
      <c r="R436" s="94" t="str">
        <f t="shared" si="127"/>
        <v/>
      </c>
      <c r="S436" s="94" t="e">
        <f t="shared" si="128"/>
        <v>#N/A</v>
      </c>
      <c r="T436" s="94" t="str">
        <f t="shared" si="129"/>
        <v/>
      </c>
      <c r="U436" s="94" t="str">
        <f t="shared" si="130"/>
        <v/>
      </c>
      <c r="V436" s="94" t="e">
        <f t="shared" si="131"/>
        <v>#N/A</v>
      </c>
      <c r="W436" s="94" t="e">
        <f t="shared" si="132"/>
        <v>#N/A</v>
      </c>
      <c r="X436" s="94" t="e">
        <f t="shared" si="133"/>
        <v>#N/A</v>
      </c>
      <c r="Y436" s="94" t="str">
        <f t="shared" si="134"/>
        <v/>
      </c>
      <c r="Z436" s="94" t="e">
        <f t="shared" si="135"/>
        <v>#N/A</v>
      </c>
      <c r="AA436" s="94" t="e">
        <f t="shared" si="136"/>
        <v>#VALUE!</v>
      </c>
      <c r="AB436" s="94" t="e">
        <f t="shared" si="137"/>
        <v>#N/A</v>
      </c>
      <c r="AC436" s="94" t="str">
        <f t="shared" si="138"/>
        <v/>
      </c>
      <c r="AD436" s="94" t="str">
        <f t="shared" si="139"/>
        <v/>
      </c>
      <c r="AE436" s="94" t="str">
        <f t="shared" si="140"/>
        <v/>
      </c>
      <c r="AF436" s="94" t="str">
        <f t="shared" si="141"/>
        <v/>
      </c>
      <c r="AG436" s="94" t="str">
        <f t="shared" si="142"/>
        <v/>
      </c>
      <c r="AH436" s="94" t="str">
        <f t="shared" si="143"/>
        <v/>
      </c>
      <c r="AI436" s="94" t="e">
        <f>IF('Grid template'!$B$67=FALSE,NA(),IF(OR(ISNUMBER(AC436)=FALSE,ISNUMBER(AD436)=FALSE),NA(),$AW$3*AC436+AD436))</f>
        <v>#N/A</v>
      </c>
      <c r="AJ436" s="94" t="e">
        <f>IF('Grid template'!$B$67=FALSE,NA(),IF(OR(ISNUMBER(AC436)=FALSE,ISNUMBER(AD436)=FALSE),NA(),$AW$2*AC436))</f>
        <v>#N/A</v>
      </c>
      <c r="AK436" s="94" t="e">
        <f>IF('Grid template'!$B$67=FALSE,NA(),IF(OR(ISNUMBER(AF436)=FALSE,ISNUMBER(AG436)=FALSE),NA(),$AW$3*AF436+AG436+1+'Grid template'!$B$17))</f>
        <v>#N/A</v>
      </c>
      <c r="AL436" s="94" t="e">
        <f>IF('Grid template'!$B$67=FALSE,NA(),IF(OR(ISNUMBER(AF436)=FALSE,ISNUMBER(AG436)=FALSE),NA(),$AW$2*AF436))</f>
        <v>#N/A</v>
      </c>
      <c r="AM436" s="94" t="e">
        <f>IF('Grid template'!$B$67=FALSE,NA(),(IF(OR(ISNUMBER(AJ436)=FALSE,ISNUMBER(AI436)=FALSE),NA(),AJ436-$AW$4*AI436)))</f>
        <v>#N/A</v>
      </c>
      <c r="AN436" s="94" t="e">
        <f>IF('Grid template'!$B$67=FALSE,NA(),(IF(OR(ISNUMBER(AK436)=FALSE,ISNUMBER(AL436)=FALSE),NA(),AL436+$AW$4*AK436)))</f>
        <v>#N/A</v>
      </c>
      <c r="AO436" s="94" t="e">
        <f>IF('Grid template'!$B$67=FALSE,NA(),IF(OR(ISNUMBER(AM436)=FALSE,ISNUMBER(AN436)=FALSE),NA(),(AN436-AM436)/(2*$AW$4)))</f>
        <v>#N/A</v>
      </c>
      <c r="AP436" s="94" t="e">
        <f>IF('Grid template'!$B$67=FALSE,NA(),IF(OR(ISNUMBER(AM436)=FALSE,ISNUMBER(AO436)=FALSE),NA(),AO436*$AW$4+AM436))</f>
        <v>#N/A</v>
      </c>
      <c r="AQ436" s="160"/>
      <c r="AR436" s="160"/>
      <c r="AS436" s="162"/>
      <c r="AT436" s="95"/>
    </row>
    <row r="437" spans="3:46" x14ac:dyDescent="0.3">
      <c r="C437" s="26"/>
      <c r="D437" s="180"/>
      <c r="E437" s="180"/>
      <c r="F437" s="180"/>
      <c r="G437" s="180"/>
      <c r="H437" s="180"/>
      <c r="I437" s="180"/>
      <c r="J437" s="180"/>
      <c r="K437" s="180"/>
      <c r="L437" s="180"/>
      <c r="M437" s="167"/>
      <c r="N437" s="93"/>
      <c r="O437" s="94" t="str">
        <f t="shared" si="124"/>
        <v/>
      </c>
      <c r="P437" s="94" t="str">
        <f t="shared" si="125"/>
        <v/>
      </c>
      <c r="Q437" s="94" t="str">
        <f t="shared" si="126"/>
        <v/>
      </c>
      <c r="R437" s="94" t="str">
        <f t="shared" si="127"/>
        <v/>
      </c>
      <c r="S437" s="94" t="e">
        <f t="shared" si="128"/>
        <v>#N/A</v>
      </c>
      <c r="T437" s="94" t="str">
        <f t="shared" si="129"/>
        <v/>
      </c>
      <c r="U437" s="94" t="str">
        <f t="shared" si="130"/>
        <v/>
      </c>
      <c r="V437" s="94" t="e">
        <f t="shared" si="131"/>
        <v>#N/A</v>
      </c>
      <c r="W437" s="94" t="e">
        <f t="shared" si="132"/>
        <v>#N/A</v>
      </c>
      <c r="X437" s="94" t="e">
        <f t="shared" si="133"/>
        <v>#N/A</v>
      </c>
      <c r="Y437" s="94" t="str">
        <f t="shared" si="134"/>
        <v/>
      </c>
      <c r="Z437" s="94" t="e">
        <f t="shared" si="135"/>
        <v>#N/A</v>
      </c>
      <c r="AA437" s="94" t="e">
        <f t="shared" si="136"/>
        <v>#VALUE!</v>
      </c>
      <c r="AB437" s="94" t="e">
        <f t="shared" si="137"/>
        <v>#N/A</v>
      </c>
      <c r="AC437" s="94" t="str">
        <f t="shared" si="138"/>
        <v/>
      </c>
      <c r="AD437" s="94" t="str">
        <f t="shared" si="139"/>
        <v/>
      </c>
      <c r="AE437" s="94" t="str">
        <f t="shared" si="140"/>
        <v/>
      </c>
      <c r="AF437" s="94" t="str">
        <f t="shared" si="141"/>
        <v/>
      </c>
      <c r="AG437" s="94" t="str">
        <f t="shared" si="142"/>
        <v/>
      </c>
      <c r="AH437" s="94" t="str">
        <f t="shared" si="143"/>
        <v/>
      </c>
      <c r="AI437" s="94" t="e">
        <f>IF('Grid template'!$B$67=FALSE,NA(),IF(OR(ISNUMBER(AC437)=FALSE,ISNUMBER(AD437)=FALSE),NA(),$AW$3*AC437+AD437))</f>
        <v>#N/A</v>
      </c>
      <c r="AJ437" s="94" t="e">
        <f>IF('Grid template'!$B$67=FALSE,NA(),IF(OR(ISNUMBER(AC437)=FALSE,ISNUMBER(AD437)=FALSE),NA(),$AW$2*AC437))</f>
        <v>#N/A</v>
      </c>
      <c r="AK437" s="94" t="e">
        <f>IF('Grid template'!$B$67=FALSE,NA(),IF(OR(ISNUMBER(AF437)=FALSE,ISNUMBER(AG437)=FALSE),NA(),$AW$3*AF437+AG437+1+'Grid template'!$B$17))</f>
        <v>#N/A</v>
      </c>
      <c r="AL437" s="94" t="e">
        <f>IF('Grid template'!$B$67=FALSE,NA(),IF(OR(ISNUMBER(AF437)=FALSE,ISNUMBER(AG437)=FALSE),NA(),$AW$2*AF437))</f>
        <v>#N/A</v>
      </c>
      <c r="AM437" s="94" t="e">
        <f>IF('Grid template'!$B$67=FALSE,NA(),(IF(OR(ISNUMBER(AJ437)=FALSE,ISNUMBER(AI437)=FALSE),NA(),AJ437-$AW$4*AI437)))</f>
        <v>#N/A</v>
      </c>
      <c r="AN437" s="94" t="e">
        <f>IF('Grid template'!$B$67=FALSE,NA(),(IF(OR(ISNUMBER(AK437)=FALSE,ISNUMBER(AL437)=FALSE),NA(),AL437+$AW$4*AK437)))</f>
        <v>#N/A</v>
      </c>
      <c r="AO437" s="94" t="e">
        <f>IF('Grid template'!$B$67=FALSE,NA(),IF(OR(ISNUMBER(AM437)=FALSE,ISNUMBER(AN437)=FALSE),NA(),(AN437-AM437)/(2*$AW$4)))</f>
        <v>#N/A</v>
      </c>
      <c r="AP437" s="94" t="e">
        <f>IF('Grid template'!$B$67=FALSE,NA(),IF(OR(ISNUMBER(AM437)=FALSE,ISNUMBER(AO437)=FALSE),NA(),AO437*$AW$4+AM437))</f>
        <v>#N/A</v>
      </c>
      <c r="AQ437" s="160"/>
      <c r="AR437" s="160"/>
      <c r="AS437" s="162"/>
      <c r="AT437" s="95"/>
    </row>
    <row r="438" spans="3:46" x14ac:dyDescent="0.3">
      <c r="C438" s="26"/>
      <c r="D438" s="180"/>
      <c r="E438" s="180"/>
      <c r="F438" s="180"/>
      <c r="G438" s="180"/>
      <c r="H438" s="180"/>
      <c r="I438" s="180"/>
      <c r="J438" s="180"/>
      <c r="K438" s="180"/>
      <c r="L438" s="180"/>
      <c r="M438" s="167"/>
      <c r="N438" s="93"/>
      <c r="O438" s="94" t="str">
        <f t="shared" si="124"/>
        <v/>
      </c>
      <c r="P438" s="94" t="str">
        <f t="shared" si="125"/>
        <v/>
      </c>
      <c r="Q438" s="94" t="str">
        <f t="shared" si="126"/>
        <v/>
      </c>
      <c r="R438" s="94" t="str">
        <f t="shared" si="127"/>
        <v/>
      </c>
      <c r="S438" s="94" t="e">
        <f t="shared" si="128"/>
        <v>#N/A</v>
      </c>
      <c r="T438" s="94" t="str">
        <f t="shared" si="129"/>
        <v/>
      </c>
      <c r="U438" s="94" t="str">
        <f t="shared" si="130"/>
        <v/>
      </c>
      <c r="V438" s="94" t="e">
        <f t="shared" si="131"/>
        <v>#N/A</v>
      </c>
      <c r="W438" s="94" t="e">
        <f t="shared" si="132"/>
        <v>#N/A</v>
      </c>
      <c r="X438" s="94" t="e">
        <f t="shared" si="133"/>
        <v>#N/A</v>
      </c>
      <c r="Y438" s="94" t="str">
        <f t="shared" si="134"/>
        <v/>
      </c>
      <c r="Z438" s="94" t="e">
        <f t="shared" si="135"/>
        <v>#N/A</v>
      </c>
      <c r="AA438" s="94" t="e">
        <f t="shared" si="136"/>
        <v>#VALUE!</v>
      </c>
      <c r="AB438" s="94" t="e">
        <f t="shared" si="137"/>
        <v>#N/A</v>
      </c>
      <c r="AC438" s="94" t="str">
        <f t="shared" si="138"/>
        <v/>
      </c>
      <c r="AD438" s="94" t="str">
        <f t="shared" si="139"/>
        <v/>
      </c>
      <c r="AE438" s="94" t="str">
        <f t="shared" si="140"/>
        <v/>
      </c>
      <c r="AF438" s="94" t="str">
        <f t="shared" si="141"/>
        <v/>
      </c>
      <c r="AG438" s="94" t="str">
        <f t="shared" si="142"/>
        <v/>
      </c>
      <c r="AH438" s="94" t="str">
        <f t="shared" si="143"/>
        <v/>
      </c>
      <c r="AI438" s="94" t="e">
        <f>IF('Grid template'!$B$67=FALSE,NA(),IF(OR(ISNUMBER(AC438)=FALSE,ISNUMBER(AD438)=FALSE),NA(),$AW$3*AC438+AD438))</f>
        <v>#N/A</v>
      </c>
      <c r="AJ438" s="94" t="e">
        <f>IF('Grid template'!$B$67=FALSE,NA(),IF(OR(ISNUMBER(AC438)=FALSE,ISNUMBER(AD438)=FALSE),NA(),$AW$2*AC438))</f>
        <v>#N/A</v>
      </c>
      <c r="AK438" s="94" t="e">
        <f>IF('Grid template'!$B$67=FALSE,NA(),IF(OR(ISNUMBER(AF438)=FALSE,ISNUMBER(AG438)=FALSE),NA(),$AW$3*AF438+AG438+1+'Grid template'!$B$17))</f>
        <v>#N/A</v>
      </c>
      <c r="AL438" s="94" t="e">
        <f>IF('Grid template'!$B$67=FALSE,NA(),IF(OR(ISNUMBER(AF438)=FALSE,ISNUMBER(AG438)=FALSE),NA(),$AW$2*AF438))</f>
        <v>#N/A</v>
      </c>
      <c r="AM438" s="94" t="e">
        <f>IF('Grid template'!$B$67=FALSE,NA(),(IF(OR(ISNUMBER(AJ438)=FALSE,ISNUMBER(AI438)=FALSE),NA(),AJ438-$AW$4*AI438)))</f>
        <v>#N/A</v>
      </c>
      <c r="AN438" s="94" t="e">
        <f>IF('Grid template'!$B$67=FALSE,NA(),(IF(OR(ISNUMBER(AK438)=FALSE,ISNUMBER(AL438)=FALSE),NA(),AL438+$AW$4*AK438)))</f>
        <v>#N/A</v>
      </c>
      <c r="AO438" s="94" t="e">
        <f>IF('Grid template'!$B$67=FALSE,NA(),IF(OR(ISNUMBER(AM438)=FALSE,ISNUMBER(AN438)=FALSE),NA(),(AN438-AM438)/(2*$AW$4)))</f>
        <v>#N/A</v>
      </c>
      <c r="AP438" s="94" t="e">
        <f>IF('Grid template'!$B$67=FALSE,NA(),IF(OR(ISNUMBER(AM438)=FALSE,ISNUMBER(AO438)=FALSE),NA(),AO438*$AW$4+AM438))</f>
        <v>#N/A</v>
      </c>
      <c r="AQ438" s="160"/>
      <c r="AR438" s="160"/>
      <c r="AS438" s="162"/>
      <c r="AT438" s="95"/>
    </row>
    <row r="439" spans="3:46" x14ac:dyDescent="0.3">
      <c r="C439" s="26"/>
      <c r="D439" s="180"/>
      <c r="E439" s="180"/>
      <c r="F439" s="180"/>
      <c r="G439" s="180"/>
      <c r="H439" s="180"/>
      <c r="I439" s="180"/>
      <c r="J439" s="180"/>
      <c r="K439" s="180"/>
      <c r="L439" s="180"/>
      <c r="M439" s="167"/>
      <c r="N439" s="93"/>
      <c r="O439" s="94" t="str">
        <f t="shared" si="124"/>
        <v/>
      </c>
      <c r="P439" s="94" t="str">
        <f t="shared" si="125"/>
        <v/>
      </c>
      <c r="Q439" s="94" t="str">
        <f t="shared" si="126"/>
        <v/>
      </c>
      <c r="R439" s="94" t="str">
        <f t="shared" si="127"/>
        <v/>
      </c>
      <c r="S439" s="94" t="e">
        <f t="shared" si="128"/>
        <v>#N/A</v>
      </c>
      <c r="T439" s="94" t="str">
        <f t="shared" si="129"/>
        <v/>
      </c>
      <c r="U439" s="94" t="str">
        <f t="shared" si="130"/>
        <v/>
      </c>
      <c r="V439" s="94" t="e">
        <f t="shared" si="131"/>
        <v>#N/A</v>
      </c>
      <c r="W439" s="94" t="e">
        <f t="shared" si="132"/>
        <v>#N/A</v>
      </c>
      <c r="X439" s="94" t="e">
        <f t="shared" si="133"/>
        <v>#N/A</v>
      </c>
      <c r="Y439" s="94" t="str">
        <f t="shared" si="134"/>
        <v/>
      </c>
      <c r="Z439" s="94" t="e">
        <f t="shared" si="135"/>
        <v>#N/A</v>
      </c>
      <c r="AA439" s="94" t="e">
        <f t="shared" si="136"/>
        <v>#VALUE!</v>
      </c>
      <c r="AB439" s="94" t="e">
        <f t="shared" si="137"/>
        <v>#N/A</v>
      </c>
      <c r="AC439" s="94" t="str">
        <f t="shared" si="138"/>
        <v/>
      </c>
      <c r="AD439" s="94" t="str">
        <f t="shared" si="139"/>
        <v/>
      </c>
      <c r="AE439" s="94" t="str">
        <f t="shared" si="140"/>
        <v/>
      </c>
      <c r="AF439" s="94" t="str">
        <f t="shared" si="141"/>
        <v/>
      </c>
      <c r="AG439" s="94" t="str">
        <f t="shared" si="142"/>
        <v/>
      </c>
      <c r="AH439" s="94" t="str">
        <f t="shared" si="143"/>
        <v/>
      </c>
      <c r="AI439" s="94" t="e">
        <f>IF('Grid template'!$B$67=FALSE,NA(),IF(OR(ISNUMBER(AC439)=FALSE,ISNUMBER(AD439)=FALSE),NA(),$AW$3*AC439+AD439))</f>
        <v>#N/A</v>
      </c>
      <c r="AJ439" s="94" t="e">
        <f>IF('Grid template'!$B$67=FALSE,NA(),IF(OR(ISNUMBER(AC439)=FALSE,ISNUMBER(AD439)=FALSE),NA(),$AW$2*AC439))</f>
        <v>#N/A</v>
      </c>
      <c r="AK439" s="94" t="e">
        <f>IF('Grid template'!$B$67=FALSE,NA(),IF(OR(ISNUMBER(AF439)=FALSE,ISNUMBER(AG439)=FALSE),NA(),$AW$3*AF439+AG439+1+'Grid template'!$B$17))</f>
        <v>#N/A</v>
      </c>
      <c r="AL439" s="94" t="e">
        <f>IF('Grid template'!$B$67=FALSE,NA(),IF(OR(ISNUMBER(AF439)=FALSE,ISNUMBER(AG439)=FALSE),NA(),$AW$2*AF439))</f>
        <v>#N/A</v>
      </c>
      <c r="AM439" s="94" t="e">
        <f>IF('Grid template'!$B$67=FALSE,NA(),(IF(OR(ISNUMBER(AJ439)=FALSE,ISNUMBER(AI439)=FALSE),NA(),AJ439-$AW$4*AI439)))</f>
        <v>#N/A</v>
      </c>
      <c r="AN439" s="94" t="e">
        <f>IF('Grid template'!$B$67=FALSE,NA(),(IF(OR(ISNUMBER(AK439)=FALSE,ISNUMBER(AL439)=FALSE),NA(),AL439+$AW$4*AK439)))</f>
        <v>#N/A</v>
      </c>
      <c r="AO439" s="94" t="e">
        <f>IF('Grid template'!$B$67=FALSE,NA(),IF(OR(ISNUMBER(AM439)=FALSE,ISNUMBER(AN439)=FALSE),NA(),(AN439-AM439)/(2*$AW$4)))</f>
        <v>#N/A</v>
      </c>
      <c r="AP439" s="94" t="e">
        <f>IF('Grid template'!$B$67=FALSE,NA(),IF(OR(ISNUMBER(AM439)=FALSE,ISNUMBER(AO439)=FALSE),NA(),AO439*$AW$4+AM439))</f>
        <v>#N/A</v>
      </c>
      <c r="AQ439" s="160"/>
      <c r="AR439" s="160"/>
      <c r="AS439" s="162"/>
      <c r="AT439" s="95"/>
    </row>
    <row r="440" spans="3:46" x14ac:dyDescent="0.3">
      <c r="C440" s="26"/>
      <c r="D440" s="180"/>
      <c r="E440" s="180"/>
      <c r="F440" s="180"/>
      <c r="G440" s="180"/>
      <c r="H440" s="180"/>
      <c r="I440" s="180"/>
      <c r="J440" s="180"/>
      <c r="K440" s="180"/>
      <c r="L440" s="180"/>
      <c r="M440" s="167"/>
      <c r="N440" s="93"/>
      <c r="O440" s="94" t="str">
        <f t="shared" si="124"/>
        <v/>
      </c>
      <c r="P440" s="94" t="str">
        <f t="shared" si="125"/>
        <v/>
      </c>
      <c r="Q440" s="94" t="str">
        <f t="shared" si="126"/>
        <v/>
      </c>
      <c r="R440" s="94" t="str">
        <f t="shared" si="127"/>
        <v/>
      </c>
      <c r="S440" s="94" t="e">
        <f t="shared" si="128"/>
        <v>#N/A</v>
      </c>
      <c r="T440" s="94" t="str">
        <f t="shared" si="129"/>
        <v/>
      </c>
      <c r="U440" s="94" t="str">
        <f t="shared" si="130"/>
        <v/>
      </c>
      <c r="V440" s="94" t="e">
        <f t="shared" si="131"/>
        <v>#N/A</v>
      </c>
      <c r="W440" s="94" t="e">
        <f t="shared" si="132"/>
        <v>#N/A</v>
      </c>
      <c r="X440" s="94" t="e">
        <f t="shared" si="133"/>
        <v>#N/A</v>
      </c>
      <c r="Y440" s="94" t="str">
        <f t="shared" si="134"/>
        <v/>
      </c>
      <c r="Z440" s="94" t="e">
        <f t="shared" si="135"/>
        <v>#N/A</v>
      </c>
      <c r="AA440" s="94" t="e">
        <f t="shared" si="136"/>
        <v>#VALUE!</v>
      </c>
      <c r="AB440" s="94" t="e">
        <f t="shared" si="137"/>
        <v>#N/A</v>
      </c>
      <c r="AC440" s="94" t="str">
        <f t="shared" si="138"/>
        <v/>
      </c>
      <c r="AD440" s="94" t="str">
        <f t="shared" si="139"/>
        <v/>
      </c>
      <c r="AE440" s="94" t="str">
        <f t="shared" si="140"/>
        <v/>
      </c>
      <c r="AF440" s="94" t="str">
        <f t="shared" si="141"/>
        <v/>
      </c>
      <c r="AG440" s="94" t="str">
        <f t="shared" si="142"/>
        <v/>
      </c>
      <c r="AH440" s="94" t="str">
        <f t="shared" si="143"/>
        <v/>
      </c>
      <c r="AI440" s="94" t="e">
        <f>IF('Grid template'!$B$67=FALSE,NA(),IF(OR(ISNUMBER(AC440)=FALSE,ISNUMBER(AD440)=FALSE),NA(),$AW$3*AC440+AD440))</f>
        <v>#N/A</v>
      </c>
      <c r="AJ440" s="94" t="e">
        <f>IF('Grid template'!$B$67=FALSE,NA(),IF(OR(ISNUMBER(AC440)=FALSE,ISNUMBER(AD440)=FALSE),NA(),$AW$2*AC440))</f>
        <v>#N/A</v>
      </c>
      <c r="AK440" s="94" t="e">
        <f>IF('Grid template'!$B$67=FALSE,NA(),IF(OR(ISNUMBER(AF440)=FALSE,ISNUMBER(AG440)=FALSE),NA(),$AW$3*AF440+AG440+1+'Grid template'!$B$17))</f>
        <v>#N/A</v>
      </c>
      <c r="AL440" s="94" t="e">
        <f>IF('Grid template'!$B$67=FALSE,NA(),IF(OR(ISNUMBER(AF440)=FALSE,ISNUMBER(AG440)=FALSE),NA(),$AW$2*AF440))</f>
        <v>#N/A</v>
      </c>
      <c r="AM440" s="94" t="e">
        <f>IF('Grid template'!$B$67=FALSE,NA(),(IF(OR(ISNUMBER(AJ440)=FALSE,ISNUMBER(AI440)=FALSE),NA(),AJ440-$AW$4*AI440)))</f>
        <v>#N/A</v>
      </c>
      <c r="AN440" s="94" t="e">
        <f>IF('Grid template'!$B$67=FALSE,NA(),(IF(OR(ISNUMBER(AK440)=FALSE,ISNUMBER(AL440)=FALSE),NA(),AL440+$AW$4*AK440)))</f>
        <v>#N/A</v>
      </c>
      <c r="AO440" s="94" t="e">
        <f>IF('Grid template'!$B$67=FALSE,NA(),IF(OR(ISNUMBER(AM440)=FALSE,ISNUMBER(AN440)=FALSE),NA(),(AN440-AM440)/(2*$AW$4)))</f>
        <v>#N/A</v>
      </c>
      <c r="AP440" s="94" t="e">
        <f>IF('Grid template'!$B$67=FALSE,NA(),IF(OR(ISNUMBER(AM440)=FALSE,ISNUMBER(AO440)=FALSE),NA(),AO440*$AW$4+AM440))</f>
        <v>#N/A</v>
      </c>
      <c r="AQ440" s="160"/>
      <c r="AR440" s="160"/>
      <c r="AS440" s="162"/>
      <c r="AT440" s="95"/>
    </row>
    <row r="441" spans="3:46" x14ac:dyDescent="0.3">
      <c r="C441" s="26"/>
      <c r="D441" s="180"/>
      <c r="E441" s="180"/>
      <c r="F441" s="180"/>
      <c r="G441" s="180"/>
      <c r="H441" s="180"/>
      <c r="I441" s="180"/>
      <c r="J441" s="180"/>
      <c r="K441" s="180"/>
      <c r="L441" s="180"/>
      <c r="M441" s="167"/>
      <c r="N441" s="93"/>
      <c r="O441" s="94" t="str">
        <f t="shared" si="124"/>
        <v/>
      </c>
      <c r="P441" s="94" t="str">
        <f t="shared" si="125"/>
        <v/>
      </c>
      <c r="Q441" s="94" t="str">
        <f t="shared" si="126"/>
        <v/>
      </c>
      <c r="R441" s="94" t="str">
        <f t="shared" si="127"/>
        <v/>
      </c>
      <c r="S441" s="94" t="e">
        <f t="shared" si="128"/>
        <v>#N/A</v>
      </c>
      <c r="T441" s="94" t="str">
        <f t="shared" si="129"/>
        <v/>
      </c>
      <c r="U441" s="94" t="str">
        <f t="shared" si="130"/>
        <v/>
      </c>
      <c r="V441" s="94" t="e">
        <f t="shared" si="131"/>
        <v>#N/A</v>
      </c>
      <c r="W441" s="94" t="e">
        <f t="shared" si="132"/>
        <v>#N/A</v>
      </c>
      <c r="X441" s="94" t="e">
        <f t="shared" si="133"/>
        <v>#N/A</v>
      </c>
      <c r="Y441" s="94" t="str">
        <f t="shared" si="134"/>
        <v/>
      </c>
      <c r="Z441" s="94" t="e">
        <f t="shared" si="135"/>
        <v>#N/A</v>
      </c>
      <c r="AA441" s="94" t="e">
        <f t="shared" si="136"/>
        <v>#VALUE!</v>
      </c>
      <c r="AB441" s="94" t="e">
        <f t="shared" si="137"/>
        <v>#N/A</v>
      </c>
      <c r="AC441" s="94" t="str">
        <f t="shared" si="138"/>
        <v/>
      </c>
      <c r="AD441" s="94" t="str">
        <f t="shared" si="139"/>
        <v/>
      </c>
      <c r="AE441" s="94" t="str">
        <f t="shared" si="140"/>
        <v/>
      </c>
      <c r="AF441" s="94" t="str">
        <f t="shared" si="141"/>
        <v/>
      </c>
      <c r="AG441" s="94" t="str">
        <f t="shared" si="142"/>
        <v/>
      </c>
      <c r="AH441" s="94" t="str">
        <f t="shared" si="143"/>
        <v/>
      </c>
      <c r="AI441" s="94" t="e">
        <f>IF('Grid template'!$B$67=FALSE,NA(),IF(OR(ISNUMBER(AC441)=FALSE,ISNUMBER(AD441)=FALSE),NA(),$AW$3*AC441+AD441))</f>
        <v>#N/A</v>
      </c>
      <c r="AJ441" s="94" t="e">
        <f>IF('Grid template'!$B$67=FALSE,NA(),IF(OR(ISNUMBER(AC441)=FALSE,ISNUMBER(AD441)=FALSE),NA(),$AW$2*AC441))</f>
        <v>#N/A</v>
      </c>
      <c r="AK441" s="94" t="e">
        <f>IF('Grid template'!$B$67=FALSE,NA(),IF(OR(ISNUMBER(AF441)=FALSE,ISNUMBER(AG441)=FALSE),NA(),$AW$3*AF441+AG441+1+'Grid template'!$B$17))</f>
        <v>#N/A</v>
      </c>
      <c r="AL441" s="94" t="e">
        <f>IF('Grid template'!$B$67=FALSE,NA(),IF(OR(ISNUMBER(AF441)=FALSE,ISNUMBER(AG441)=FALSE),NA(),$AW$2*AF441))</f>
        <v>#N/A</v>
      </c>
      <c r="AM441" s="94" t="e">
        <f>IF('Grid template'!$B$67=FALSE,NA(),(IF(OR(ISNUMBER(AJ441)=FALSE,ISNUMBER(AI441)=FALSE),NA(),AJ441-$AW$4*AI441)))</f>
        <v>#N/A</v>
      </c>
      <c r="AN441" s="94" t="e">
        <f>IF('Grid template'!$B$67=FALSE,NA(),(IF(OR(ISNUMBER(AK441)=FALSE,ISNUMBER(AL441)=FALSE),NA(),AL441+$AW$4*AK441)))</f>
        <v>#N/A</v>
      </c>
      <c r="AO441" s="94" t="e">
        <f>IF('Grid template'!$B$67=FALSE,NA(),IF(OR(ISNUMBER(AM441)=FALSE,ISNUMBER(AN441)=FALSE),NA(),(AN441-AM441)/(2*$AW$4)))</f>
        <v>#N/A</v>
      </c>
      <c r="AP441" s="94" t="e">
        <f>IF('Grid template'!$B$67=FALSE,NA(),IF(OR(ISNUMBER(AM441)=FALSE,ISNUMBER(AO441)=FALSE),NA(),AO441*$AW$4+AM441))</f>
        <v>#N/A</v>
      </c>
      <c r="AQ441" s="160"/>
      <c r="AR441" s="160"/>
      <c r="AS441" s="162"/>
      <c r="AT441" s="95"/>
    </row>
    <row r="442" spans="3:46" x14ac:dyDescent="0.3">
      <c r="C442" s="26"/>
      <c r="D442" s="180"/>
      <c r="E442" s="180"/>
      <c r="F442" s="180"/>
      <c r="G442" s="180"/>
      <c r="H442" s="180"/>
      <c r="I442" s="180"/>
      <c r="J442" s="180"/>
      <c r="K442" s="180"/>
      <c r="L442" s="180"/>
      <c r="M442" s="167"/>
      <c r="N442" s="93"/>
      <c r="O442" s="94" t="str">
        <f t="shared" si="124"/>
        <v/>
      </c>
      <c r="P442" s="94" t="str">
        <f t="shared" si="125"/>
        <v/>
      </c>
      <c r="Q442" s="94" t="str">
        <f t="shared" si="126"/>
        <v/>
      </c>
      <c r="R442" s="94" t="str">
        <f t="shared" si="127"/>
        <v/>
      </c>
      <c r="S442" s="94" t="e">
        <f t="shared" si="128"/>
        <v>#N/A</v>
      </c>
      <c r="T442" s="94" t="str">
        <f t="shared" si="129"/>
        <v/>
      </c>
      <c r="U442" s="94" t="str">
        <f t="shared" si="130"/>
        <v/>
      </c>
      <c r="V442" s="94" t="e">
        <f t="shared" si="131"/>
        <v>#N/A</v>
      </c>
      <c r="W442" s="94" t="e">
        <f t="shared" si="132"/>
        <v>#N/A</v>
      </c>
      <c r="X442" s="94" t="e">
        <f t="shared" si="133"/>
        <v>#N/A</v>
      </c>
      <c r="Y442" s="94" t="str">
        <f t="shared" si="134"/>
        <v/>
      </c>
      <c r="Z442" s="94" t="e">
        <f t="shared" si="135"/>
        <v>#N/A</v>
      </c>
      <c r="AA442" s="94" t="e">
        <f t="shared" si="136"/>
        <v>#VALUE!</v>
      </c>
      <c r="AB442" s="94" t="e">
        <f t="shared" si="137"/>
        <v>#N/A</v>
      </c>
      <c r="AC442" s="94" t="str">
        <f t="shared" si="138"/>
        <v/>
      </c>
      <c r="AD442" s="94" t="str">
        <f t="shared" si="139"/>
        <v/>
      </c>
      <c r="AE442" s="94" t="str">
        <f t="shared" si="140"/>
        <v/>
      </c>
      <c r="AF442" s="94" t="str">
        <f t="shared" si="141"/>
        <v/>
      </c>
      <c r="AG442" s="94" t="str">
        <f t="shared" si="142"/>
        <v/>
      </c>
      <c r="AH442" s="94" t="str">
        <f t="shared" si="143"/>
        <v/>
      </c>
      <c r="AI442" s="94" t="e">
        <f>IF('Grid template'!$B$67=FALSE,NA(),IF(OR(ISNUMBER(AC442)=FALSE,ISNUMBER(AD442)=FALSE),NA(),$AW$3*AC442+AD442))</f>
        <v>#N/A</v>
      </c>
      <c r="AJ442" s="94" t="e">
        <f>IF('Grid template'!$B$67=FALSE,NA(),IF(OR(ISNUMBER(AC442)=FALSE,ISNUMBER(AD442)=FALSE),NA(),$AW$2*AC442))</f>
        <v>#N/A</v>
      </c>
      <c r="AK442" s="94" t="e">
        <f>IF('Grid template'!$B$67=FALSE,NA(),IF(OR(ISNUMBER(AF442)=FALSE,ISNUMBER(AG442)=FALSE),NA(),$AW$3*AF442+AG442+1+'Grid template'!$B$17))</f>
        <v>#N/A</v>
      </c>
      <c r="AL442" s="94" t="e">
        <f>IF('Grid template'!$B$67=FALSE,NA(),IF(OR(ISNUMBER(AF442)=FALSE,ISNUMBER(AG442)=FALSE),NA(),$AW$2*AF442))</f>
        <v>#N/A</v>
      </c>
      <c r="AM442" s="94" t="e">
        <f>IF('Grid template'!$B$67=FALSE,NA(),(IF(OR(ISNUMBER(AJ442)=FALSE,ISNUMBER(AI442)=FALSE),NA(),AJ442-$AW$4*AI442)))</f>
        <v>#N/A</v>
      </c>
      <c r="AN442" s="94" t="e">
        <f>IF('Grid template'!$B$67=FALSE,NA(),(IF(OR(ISNUMBER(AK442)=FALSE,ISNUMBER(AL442)=FALSE),NA(),AL442+$AW$4*AK442)))</f>
        <v>#N/A</v>
      </c>
      <c r="AO442" s="94" t="e">
        <f>IF('Grid template'!$B$67=FALSE,NA(),IF(OR(ISNUMBER(AM442)=FALSE,ISNUMBER(AN442)=FALSE),NA(),(AN442-AM442)/(2*$AW$4)))</f>
        <v>#N/A</v>
      </c>
      <c r="AP442" s="94" t="e">
        <f>IF('Grid template'!$B$67=FALSE,NA(),IF(OR(ISNUMBER(AM442)=FALSE,ISNUMBER(AO442)=FALSE),NA(),AO442*$AW$4+AM442))</f>
        <v>#N/A</v>
      </c>
      <c r="AQ442" s="160"/>
      <c r="AR442" s="160"/>
      <c r="AS442" s="162"/>
      <c r="AT442" s="95"/>
    </row>
    <row r="443" spans="3:46" x14ac:dyDescent="0.3">
      <c r="C443" s="26"/>
      <c r="D443" s="180"/>
      <c r="E443" s="180"/>
      <c r="F443" s="180"/>
      <c r="G443" s="180"/>
      <c r="H443" s="180"/>
      <c r="I443" s="180"/>
      <c r="J443" s="180"/>
      <c r="K443" s="180"/>
      <c r="L443" s="180"/>
      <c r="M443" s="167"/>
      <c r="N443" s="93"/>
      <c r="O443" s="94" t="str">
        <f t="shared" si="124"/>
        <v/>
      </c>
      <c r="P443" s="94" t="str">
        <f t="shared" si="125"/>
        <v/>
      </c>
      <c r="Q443" s="94" t="str">
        <f t="shared" si="126"/>
        <v/>
      </c>
      <c r="R443" s="94" t="str">
        <f t="shared" si="127"/>
        <v/>
      </c>
      <c r="S443" s="94" t="e">
        <f t="shared" si="128"/>
        <v>#N/A</v>
      </c>
      <c r="T443" s="94" t="str">
        <f t="shared" si="129"/>
        <v/>
      </c>
      <c r="U443" s="94" t="str">
        <f t="shared" si="130"/>
        <v/>
      </c>
      <c r="V443" s="94" t="e">
        <f t="shared" si="131"/>
        <v>#N/A</v>
      </c>
      <c r="W443" s="94" t="e">
        <f t="shared" si="132"/>
        <v>#N/A</v>
      </c>
      <c r="X443" s="94" t="e">
        <f t="shared" si="133"/>
        <v>#N/A</v>
      </c>
      <c r="Y443" s="94" t="str">
        <f t="shared" si="134"/>
        <v/>
      </c>
      <c r="Z443" s="94" t="e">
        <f t="shared" si="135"/>
        <v>#N/A</v>
      </c>
      <c r="AA443" s="94" t="e">
        <f t="shared" si="136"/>
        <v>#VALUE!</v>
      </c>
      <c r="AB443" s="94" t="e">
        <f t="shared" si="137"/>
        <v>#N/A</v>
      </c>
      <c r="AC443" s="94" t="str">
        <f t="shared" si="138"/>
        <v/>
      </c>
      <c r="AD443" s="94" t="str">
        <f t="shared" si="139"/>
        <v/>
      </c>
      <c r="AE443" s="94" t="str">
        <f t="shared" si="140"/>
        <v/>
      </c>
      <c r="AF443" s="94" t="str">
        <f t="shared" si="141"/>
        <v/>
      </c>
      <c r="AG443" s="94" t="str">
        <f t="shared" si="142"/>
        <v/>
      </c>
      <c r="AH443" s="94" t="str">
        <f t="shared" si="143"/>
        <v/>
      </c>
      <c r="AI443" s="94" t="e">
        <f>IF('Grid template'!$B$67=FALSE,NA(),IF(OR(ISNUMBER(AC443)=FALSE,ISNUMBER(AD443)=FALSE),NA(),$AW$3*AC443+AD443))</f>
        <v>#N/A</v>
      </c>
      <c r="AJ443" s="94" t="e">
        <f>IF('Grid template'!$B$67=FALSE,NA(),IF(OR(ISNUMBER(AC443)=FALSE,ISNUMBER(AD443)=FALSE),NA(),$AW$2*AC443))</f>
        <v>#N/A</v>
      </c>
      <c r="AK443" s="94" t="e">
        <f>IF('Grid template'!$B$67=FALSE,NA(),IF(OR(ISNUMBER(AF443)=FALSE,ISNUMBER(AG443)=FALSE),NA(),$AW$3*AF443+AG443+1+'Grid template'!$B$17))</f>
        <v>#N/A</v>
      </c>
      <c r="AL443" s="94" t="e">
        <f>IF('Grid template'!$B$67=FALSE,NA(),IF(OR(ISNUMBER(AF443)=FALSE,ISNUMBER(AG443)=FALSE),NA(),$AW$2*AF443))</f>
        <v>#N/A</v>
      </c>
      <c r="AM443" s="94" t="e">
        <f>IF('Grid template'!$B$67=FALSE,NA(),(IF(OR(ISNUMBER(AJ443)=FALSE,ISNUMBER(AI443)=FALSE),NA(),AJ443-$AW$4*AI443)))</f>
        <v>#N/A</v>
      </c>
      <c r="AN443" s="94" t="e">
        <f>IF('Grid template'!$B$67=FALSE,NA(),(IF(OR(ISNUMBER(AK443)=FALSE,ISNUMBER(AL443)=FALSE),NA(),AL443+$AW$4*AK443)))</f>
        <v>#N/A</v>
      </c>
      <c r="AO443" s="94" t="e">
        <f>IF('Grid template'!$B$67=FALSE,NA(),IF(OR(ISNUMBER(AM443)=FALSE,ISNUMBER(AN443)=FALSE),NA(),(AN443-AM443)/(2*$AW$4)))</f>
        <v>#N/A</v>
      </c>
      <c r="AP443" s="94" t="e">
        <f>IF('Grid template'!$B$67=FALSE,NA(),IF(OR(ISNUMBER(AM443)=FALSE,ISNUMBER(AO443)=FALSE),NA(),AO443*$AW$4+AM443))</f>
        <v>#N/A</v>
      </c>
      <c r="AQ443" s="160"/>
      <c r="AR443" s="160"/>
      <c r="AS443" s="162"/>
      <c r="AT443" s="95"/>
    </row>
    <row r="444" spans="3:46" x14ac:dyDescent="0.3">
      <c r="C444" s="26"/>
      <c r="D444" s="180"/>
      <c r="E444" s="180"/>
      <c r="F444" s="180"/>
      <c r="G444" s="180"/>
      <c r="H444" s="180"/>
      <c r="I444" s="180"/>
      <c r="J444" s="180"/>
      <c r="K444" s="180"/>
      <c r="L444" s="180"/>
      <c r="M444" s="167"/>
      <c r="N444" s="93"/>
      <c r="O444" s="94" t="str">
        <f t="shared" si="124"/>
        <v/>
      </c>
      <c r="P444" s="94" t="str">
        <f t="shared" si="125"/>
        <v/>
      </c>
      <c r="Q444" s="94" t="str">
        <f t="shared" si="126"/>
        <v/>
      </c>
      <c r="R444" s="94" t="str">
        <f t="shared" si="127"/>
        <v/>
      </c>
      <c r="S444" s="94" t="e">
        <f t="shared" si="128"/>
        <v>#N/A</v>
      </c>
      <c r="T444" s="94" t="str">
        <f t="shared" si="129"/>
        <v/>
      </c>
      <c r="U444" s="94" t="str">
        <f t="shared" si="130"/>
        <v/>
      </c>
      <c r="V444" s="94" t="e">
        <f t="shared" si="131"/>
        <v>#N/A</v>
      </c>
      <c r="W444" s="94" t="e">
        <f t="shared" si="132"/>
        <v>#N/A</v>
      </c>
      <c r="X444" s="94" t="e">
        <f t="shared" si="133"/>
        <v>#N/A</v>
      </c>
      <c r="Y444" s="94" t="str">
        <f t="shared" si="134"/>
        <v/>
      </c>
      <c r="Z444" s="94" t="e">
        <f t="shared" si="135"/>
        <v>#N/A</v>
      </c>
      <c r="AA444" s="94" t="e">
        <f t="shared" si="136"/>
        <v>#VALUE!</v>
      </c>
      <c r="AB444" s="94" t="e">
        <f t="shared" si="137"/>
        <v>#N/A</v>
      </c>
      <c r="AC444" s="94" t="str">
        <f t="shared" si="138"/>
        <v/>
      </c>
      <c r="AD444" s="94" t="str">
        <f t="shared" si="139"/>
        <v/>
      </c>
      <c r="AE444" s="94" t="str">
        <f t="shared" si="140"/>
        <v/>
      </c>
      <c r="AF444" s="94" t="str">
        <f t="shared" si="141"/>
        <v/>
      </c>
      <c r="AG444" s="94" t="str">
        <f t="shared" si="142"/>
        <v/>
      </c>
      <c r="AH444" s="94" t="str">
        <f t="shared" si="143"/>
        <v/>
      </c>
      <c r="AI444" s="94" t="e">
        <f>IF('Grid template'!$B$67=FALSE,NA(),IF(OR(ISNUMBER(AC444)=FALSE,ISNUMBER(AD444)=FALSE),NA(),$AW$3*AC444+AD444))</f>
        <v>#N/A</v>
      </c>
      <c r="AJ444" s="94" t="e">
        <f>IF('Grid template'!$B$67=FALSE,NA(),IF(OR(ISNUMBER(AC444)=FALSE,ISNUMBER(AD444)=FALSE),NA(),$AW$2*AC444))</f>
        <v>#N/A</v>
      </c>
      <c r="AK444" s="94" t="e">
        <f>IF('Grid template'!$B$67=FALSE,NA(),IF(OR(ISNUMBER(AF444)=FALSE,ISNUMBER(AG444)=FALSE),NA(),$AW$3*AF444+AG444+1+'Grid template'!$B$17))</f>
        <v>#N/A</v>
      </c>
      <c r="AL444" s="94" t="e">
        <f>IF('Grid template'!$B$67=FALSE,NA(),IF(OR(ISNUMBER(AF444)=FALSE,ISNUMBER(AG444)=FALSE),NA(),$AW$2*AF444))</f>
        <v>#N/A</v>
      </c>
      <c r="AM444" s="94" t="e">
        <f>IF('Grid template'!$B$67=FALSE,NA(),(IF(OR(ISNUMBER(AJ444)=FALSE,ISNUMBER(AI444)=FALSE),NA(),AJ444-$AW$4*AI444)))</f>
        <v>#N/A</v>
      </c>
      <c r="AN444" s="94" t="e">
        <f>IF('Grid template'!$B$67=FALSE,NA(),(IF(OR(ISNUMBER(AK444)=FALSE,ISNUMBER(AL444)=FALSE),NA(),AL444+$AW$4*AK444)))</f>
        <v>#N/A</v>
      </c>
      <c r="AO444" s="94" t="e">
        <f>IF('Grid template'!$B$67=FALSE,NA(),IF(OR(ISNUMBER(AM444)=FALSE,ISNUMBER(AN444)=FALSE),NA(),(AN444-AM444)/(2*$AW$4)))</f>
        <v>#N/A</v>
      </c>
      <c r="AP444" s="94" t="e">
        <f>IF('Grid template'!$B$67=FALSE,NA(),IF(OR(ISNUMBER(AM444)=FALSE,ISNUMBER(AO444)=FALSE),NA(),AO444*$AW$4+AM444))</f>
        <v>#N/A</v>
      </c>
      <c r="AQ444" s="160"/>
      <c r="AR444" s="160"/>
      <c r="AS444" s="162"/>
      <c r="AT444" s="95"/>
    </row>
    <row r="445" spans="3:46" x14ac:dyDescent="0.3">
      <c r="C445" s="26"/>
      <c r="D445" s="180"/>
      <c r="E445" s="180"/>
      <c r="F445" s="180"/>
      <c r="G445" s="180"/>
      <c r="H445" s="180"/>
      <c r="I445" s="180"/>
      <c r="J445" s="180"/>
      <c r="K445" s="180"/>
      <c r="L445" s="180"/>
      <c r="M445" s="167"/>
      <c r="N445" s="93"/>
      <c r="O445" s="94" t="str">
        <f t="shared" si="124"/>
        <v/>
      </c>
      <c r="P445" s="94" t="str">
        <f t="shared" si="125"/>
        <v/>
      </c>
      <c r="Q445" s="94" t="str">
        <f t="shared" si="126"/>
        <v/>
      </c>
      <c r="R445" s="94" t="str">
        <f t="shared" si="127"/>
        <v/>
      </c>
      <c r="S445" s="94" t="e">
        <f t="shared" si="128"/>
        <v>#N/A</v>
      </c>
      <c r="T445" s="94" t="str">
        <f t="shared" si="129"/>
        <v/>
      </c>
      <c r="U445" s="94" t="str">
        <f t="shared" si="130"/>
        <v/>
      </c>
      <c r="V445" s="94" t="e">
        <f t="shared" si="131"/>
        <v>#N/A</v>
      </c>
      <c r="W445" s="94" t="e">
        <f t="shared" si="132"/>
        <v>#N/A</v>
      </c>
      <c r="X445" s="94" t="e">
        <f t="shared" si="133"/>
        <v>#N/A</v>
      </c>
      <c r="Y445" s="94" t="str">
        <f t="shared" si="134"/>
        <v/>
      </c>
      <c r="Z445" s="94" t="e">
        <f t="shared" si="135"/>
        <v>#N/A</v>
      </c>
      <c r="AA445" s="94" t="e">
        <f t="shared" si="136"/>
        <v>#VALUE!</v>
      </c>
      <c r="AB445" s="94" t="e">
        <f t="shared" si="137"/>
        <v>#N/A</v>
      </c>
      <c r="AC445" s="94" t="str">
        <f t="shared" si="138"/>
        <v/>
      </c>
      <c r="AD445" s="94" t="str">
        <f t="shared" si="139"/>
        <v/>
      </c>
      <c r="AE445" s="94" t="str">
        <f t="shared" si="140"/>
        <v/>
      </c>
      <c r="AF445" s="94" t="str">
        <f t="shared" si="141"/>
        <v/>
      </c>
      <c r="AG445" s="94" t="str">
        <f t="shared" si="142"/>
        <v/>
      </c>
      <c r="AH445" s="94" t="str">
        <f t="shared" si="143"/>
        <v/>
      </c>
      <c r="AI445" s="94" t="e">
        <f>IF('Grid template'!$B$67=FALSE,NA(),IF(OR(ISNUMBER(AC445)=FALSE,ISNUMBER(AD445)=FALSE),NA(),$AW$3*AC445+AD445))</f>
        <v>#N/A</v>
      </c>
      <c r="AJ445" s="94" t="e">
        <f>IF('Grid template'!$B$67=FALSE,NA(),IF(OR(ISNUMBER(AC445)=FALSE,ISNUMBER(AD445)=FALSE),NA(),$AW$2*AC445))</f>
        <v>#N/A</v>
      </c>
      <c r="AK445" s="94" t="e">
        <f>IF('Grid template'!$B$67=FALSE,NA(),IF(OR(ISNUMBER(AF445)=FALSE,ISNUMBER(AG445)=FALSE),NA(),$AW$3*AF445+AG445+1+'Grid template'!$B$17))</f>
        <v>#N/A</v>
      </c>
      <c r="AL445" s="94" t="e">
        <f>IF('Grid template'!$B$67=FALSE,NA(),IF(OR(ISNUMBER(AF445)=FALSE,ISNUMBER(AG445)=FALSE),NA(),$AW$2*AF445))</f>
        <v>#N/A</v>
      </c>
      <c r="AM445" s="94" t="e">
        <f>IF('Grid template'!$B$67=FALSE,NA(),(IF(OR(ISNUMBER(AJ445)=FALSE,ISNUMBER(AI445)=FALSE),NA(),AJ445-$AW$4*AI445)))</f>
        <v>#N/A</v>
      </c>
      <c r="AN445" s="94" t="e">
        <f>IF('Grid template'!$B$67=FALSE,NA(),(IF(OR(ISNUMBER(AK445)=FALSE,ISNUMBER(AL445)=FALSE),NA(),AL445+$AW$4*AK445)))</f>
        <v>#N/A</v>
      </c>
      <c r="AO445" s="94" t="e">
        <f>IF('Grid template'!$B$67=FALSE,NA(),IF(OR(ISNUMBER(AM445)=FALSE,ISNUMBER(AN445)=FALSE),NA(),(AN445-AM445)/(2*$AW$4)))</f>
        <v>#N/A</v>
      </c>
      <c r="AP445" s="94" t="e">
        <f>IF('Grid template'!$B$67=FALSE,NA(),IF(OR(ISNUMBER(AM445)=FALSE,ISNUMBER(AO445)=FALSE),NA(),AO445*$AW$4+AM445))</f>
        <v>#N/A</v>
      </c>
      <c r="AQ445" s="160"/>
      <c r="AR445" s="160"/>
      <c r="AS445" s="162"/>
      <c r="AT445" s="95"/>
    </row>
    <row r="446" spans="3:46" x14ac:dyDescent="0.3">
      <c r="C446" s="26"/>
      <c r="D446" s="180"/>
      <c r="E446" s="180"/>
      <c r="F446" s="180"/>
      <c r="G446" s="180"/>
      <c r="H446" s="180"/>
      <c r="I446" s="180"/>
      <c r="J446" s="180"/>
      <c r="K446" s="180"/>
      <c r="L446" s="180"/>
      <c r="M446" s="167"/>
      <c r="N446" s="93"/>
      <c r="O446" s="94" t="str">
        <f t="shared" si="124"/>
        <v/>
      </c>
      <c r="P446" s="94" t="str">
        <f t="shared" si="125"/>
        <v/>
      </c>
      <c r="Q446" s="94" t="str">
        <f t="shared" si="126"/>
        <v/>
      </c>
      <c r="R446" s="94" t="str">
        <f t="shared" si="127"/>
        <v/>
      </c>
      <c r="S446" s="94" t="e">
        <f t="shared" si="128"/>
        <v>#N/A</v>
      </c>
      <c r="T446" s="94" t="str">
        <f t="shared" si="129"/>
        <v/>
      </c>
      <c r="U446" s="94" t="str">
        <f t="shared" si="130"/>
        <v/>
      </c>
      <c r="V446" s="94" t="e">
        <f t="shared" si="131"/>
        <v>#N/A</v>
      </c>
      <c r="W446" s="94" t="e">
        <f t="shared" si="132"/>
        <v>#N/A</v>
      </c>
      <c r="X446" s="94" t="e">
        <f t="shared" si="133"/>
        <v>#N/A</v>
      </c>
      <c r="Y446" s="94" t="str">
        <f t="shared" si="134"/>
        <v/>
      </c>
      <c r="Z446" s="94" t="e">
        <f t="shared" si="135"/>
        <v>#N/A</v>
      </c>
      <c r="AA446" s="94" t="e">
        <f t="shared" si="136"/>
        <v>#VALUE!</v>
      </c>
      <c r="AB446" s="94" t="e">
        <f t="shared" si="137"/>
        <v>#N/A</v>
      </c>
      <c r="AC446" s="94" t="str">
        <f t="shared" si="138"/>
        <v/>
      </c>
      <c r="AD446" s="94" t="str">
        <f t="shared" si="139"/>
        <v/>
      </c>
      <c r="AE446" s="94" t="str">
        <f t="shared" si="140"/>
        <v/>
      </c>
      <c r="AF446" s="94" t="str">
        <f t="shared" si="141"/>
        <v/>
      </c>
      <c r="AG446" s="94" t="str">
        <f t="shared" si="142"/>
        <v/>
      </c>
      <c r="AH446" s="94" t="str">
        <f t="shared" si="143"/>
        <v/>
      </c>
      <c r="AI446" s="94" t="e">
        <f>IF('Grid template'!$B$67=FALSE,NA(),IF(OR(ISNUMBER(AC446)=FALSE,ISNUMBER(AD446)=FALSE),NA(),$AW$3*AC446+AD446))</f>
        <v>#N/A</v>
      </c>
      <c r="AJ446" s="94" t="e">
        <f>IF('Grid template'!$B$67=FALSE,NA(),IF(OR(ISNUMBER(AC446)=FALSE,ISNUMBER(AD446)=FALSE),NA(),$AW$2*AC446))</f>
        <v>#N/A</v>
      </c>
      <c r="AK446" s="94" t="e">
        <f>IF('Grid template'!$B$67=FALSE,NA(),IF(OR(ISNUMBER(AF446)=FALSE,ISNUMBER(AG446)=FALSE),NA(),$AW$3*AF446+AG446+1+'Grid template'!$B$17))</f>
        <v>#N/A</v>
      </c>
      <c r="AL446" s="94" t="e">
        <f>IF('Grid template'!$B$67=FALSE,NA(),IF(OR(ISNUMBER(AF446)=FALSE,ISNUMBER(AG446)=FALSE),NA(),$AW$2*AF446))</f>
        <v>#N/A</v>
      </c>
      <c r="AM446" s="94" t="e">
        <f>IF('Grid template'!$B$67=FALSE,NA(),(IF(OR(ISNUMBER(AJ446)=FALSE,ISNUMBER(AI446)=FALSE),NA(),AJ446-$AW$4*AI446)))</f>
        <v>#N/A</v>
      </c>
      <c r="AN446" s="94" t="e">
        <f>IF('Grid template'!$B$67=FALSE,NA(),(IF(OR(ISNUMBER(AK446)=FALSE,ISNUMBER(AL446)=FALSE),NA(),AL446+$AW$4*AK446)))</f>
        <v>#N/A</v>
      </c>
      <c r="AO446" s="94" t="e">
        <f>IF('Grid template'!$B$67=FALSE,NA(),IF(OR(ISNUMBER(AM446)=FALSE,ISNUMBER(AN446)=FALSE),NA(),(AN446-AM446)/(2*$AW$4)))</f>
        <v>#N/A</v>
      </c>
      <c r="AP446" s="94" t="e">
        <f>IF('Grid template'!$B$67=FALSE,NA(),IF(OR(ISNUMBER(AM446)=FALSE,ISNUMBER(AO446)=FALSE),NA(),AO446*$AW$4+AM446))</f>
        <v>#N/A</v>
      </c>
      <c r="AQ446" s="160"/>
      <c r="AR446" s="160"/>
      <c r="AS446" s="162"/>
      <c r="AT446" s="95"/>
    </row>
    <row r="447" spans="3:46" x14ac:dyDescent="0.3">
      <c r="C447" s="26"/>
      <c r="D447" s="180"/>
      <c r="E447" s="180"/>
      <c r="F447" s="180"/>
      <c r="G447" s="180"/>
      <c r="H447" s="180"/>
      <c r="I447" s="180"/>
      <c r="J447" s="180"/>
      <c r="K447" s="180"/>
      <c r="L447" s="180"/>
      <c r="M447" s="167"/>
      <c r="N447" s="93"/>
      <c r="O447" s="94" t="str">
        <f t="shared" si="124"/>
        <v/>
      </c>
      <c r="P447" s="94" t="str">
        <f t="shared" si="125"/>
        <v/>
      </c>
      <c r="Q447" s="94" t="str">
        <f t="shared" si="126"/>
        <v/>
      </c>
      <c r="R447" s="94" t="str">
        <f t="shared" si="127"/>
        <v/>
      </c>
      <c r="S447" s="94" t="e">
        <f t="shared" si="128"/>
        <v>#N/A</v>
      </c>
      <c r="T447" s="94" t="str">
        <f t="shared" si="129"/>
        <v/>
      </c>
      <c r="U447" s="94" t="str">
        <f t="shared" si="130"/>
        <v/>
      </c>
      <c r="V447" s="94" t="e">
        <f t="shared" si="131"/>
        <v>#N/A</v>
      </c>
      <c r="W447" s="94" t="e">
        <f t="shared" si="132"/>
        <v>#N/A</v>
      </c>
      <c r="X447" s="94" t="e">
        <f t="shared" si="133"/>
        <v>#N/A</v>
      </c>
      <c r="Y447" s="94" t="str">
        <f t="shared" si="134"/>
        <v/>
      </c>
      <c r="Z447" s="94" t="e">
        <f t="shared" si="135"/>
        <v>#N/A</v>
      </c>
      <c r="AA447" s="94" t="e">
        <f t="shared" si="136"/>
        <v>#VALUE!</v>
      </c>
      <c r="AB447" s="94" t="e">
        <f t="shared" si="137"/>
        <v>#N/A</v>
      </c>
      <c r="AC447" s="94" t="str">
        <f t="shared" si="138"/>
        <v/>
      </c>
      <c r="AD447" s="94" t="str">
        <f t="shared" si="139"/>
        <v/>
      </c>
      <c r="AE447" s="94" t="str">
        <f t="shared" si="140"/>
        <v/>
      </c>
      <c r="AF447" s="94" t="str">
        <f t="shared" si="141"/>
        <v/>
      </c>
      <c r="AG447" s="94" t="str">
        <f t="shared" si="142"/>
        <v/>
      </c>
      <c r="AH447" s="94" t="str">
        <f t="shared" si="143"/>
        <v/>
      </c>
      <c r="AI447" s="94" t="e">
        <f>IF('Grid template'!$B$67=FALSE,NA(),IF(OR(ISNUMBER(AC447)=FALSE,ISNUMBER(AD447)=FALSE),NA(),$AW$3*AC447+AD447))</f>
        <v>#N/A</v>
      </c>
      <c r="AJ447" s="94" t="e">
        <f>IF('Grid template'!$B$67=FALSE,NA(),IF(OR(ISNUMBER(AC447)=FALSE,ISNUMBER(AD447)=FALSE),NA(),$AW$2*AC447))</f>
        <v>#N/A</v>
      </c>
      <c r="AK447" s="94" t="e">
        <f>IF('Grid template'!$B$67=FALSE,NA(),IF(OR(ISNUMBER(AF447)=FALSE,ISNUMBER(AG447)=FALSE),NA(),$AW$3*AF447+AG447+1+'Grid template'!$B$17))</f>
        <v>#N/A</v>
      </c>
      <c r="AL447" s="94" t="e">
        <f>IF('Grid template'!$B$67=FALSE,NA(),IF(OR(ISNUMBER(AF447)=FALSE,ISNUMBER(AG447)=FALSE),NA(),$AW$2*AF447))</f>
        <v>#N/A</v>
      </c>
      <c r="AM447" s="94" t="e">
        <f>IF('Grid template'!$B$67=FALSE,NA(),(IF(OR(ISNUMBER(AJ447)=FALSE,ISNUMBER(AI447)=FALSE),NA(),AJ447-$AW$4*AI447)))</f>
        <v>#N/A</v>
      </c>
      <c r="AN447" s="94" t="e">
        <f>IF('Grid template'!$B$67=FALSE,NA(),(IF(OR(ISNUMBER(AK447)=FALSE,ISNUMBER(AL447)=FALSE),NA(),AL447+$AW$4*AK447)))</f>
        <v>#N/A</v>
      </c>
      <c r="AO447" s="94" t="e">
        <f>IF('Grid template'!$B$67=FALSE,NA(),IF(OR(ISNUMBER(AM447)=FALSE,ISNUMBER(AN447)=FALSE),NA(),(AN447-AM447)/(2*$AW$4)))</f>
        <v>#N/A</v>
      </c>
      <c r="AP447" s="94" t="e">
        <f>IF('Grid template'!$B$67=FALSE,NA(),IF(OR(ISNUMBER(AM447)=FALSE,ISNUMBER(AO447)=FALSE),NA(),AO447*$AW$4+AM447))</f>
        <v>#N/A</v>
      </c>
      <c r="AQ447" s="160"/>
      <c r="AR447" s="160"/>
      <c r="AS447" s="162"/>
      <c r="AT447" s="95"/>
    </row>
    <row r="448" spans="3:46" x14ac:dyDescent="0.3">
      <c r="C448" s="26"/>
      <c r="D448" s="180"/>
      <c r="E448" s="180"/>
      <c r="F448" s="180"/>
      <c r="G448" s="180"/>
      <c r="H448" s="180"/>
      <c r="I448" s="180"/>
      <c r="J448" s="180"/>
      <c r="K448" s="180"/>
      <c r="L448" s="180"/>
      <c r="M448" s="167"/>
      <c r="N448" s="93"/>
      <c r="O448" s="94" t="str">
        <f t="shared" si="124"/>
        <v/>
      </c>
      <c r="P448" s="94" t="str">
        <f t="shared" si="125"/>
        <v/>
      </c>
      <c r="Q448" s="94" t="str">
        <f t="shared" si="126"/>
        <v/>
      </c>
      <c r="R448" s="94" t="str">
        <f t="shared" si="127"/>
        <v/>
      </c>
      <c r="S448" s="94" t="e">
        <f t="shared" si="128"/>
        <v>#N/A</v>
      </c>
      <c r="T448" s="94" t="str">
        <f t="shared" si="129"/>
        <v/>
      </c>
      <c r="U448" s="94" t="str">
        <f t="shared" si="130"/>
        <v/>
      </c>
      <c r="V448" s="94" t="e">
        <f t="shared" si="131"/>
        <v>#N/A</v>
      </c>
      <c r="W448" s="94" t="e">
        <f t="shared" si="132"/>
        <v>#N/A</v>
      </c>
      <c r="X448" s="94" t="e">
        <f t="shared" si="133"/>
        <v>#N/A</v>
      </c>
      <c r="Y448" s="94" t="str">
        <f t="shared" si="134"/>
        <v/>
      </c>
      <c r="Z448" s="94" t="e">
        <f t="shared" si="135"/>
        <v>#N/A</v>
      </c>
      <c r="AA448" s="94" t="e">
        <f t="shared" si="136"/>
        <v>#VALUE!</v>
      </c>
      <c r="AB448" s="94" t="e">
        <f t="shared" si="137"/>
        <v>#N/A</v>
      </c>
      <c r="AC448" s="94" t="str">
        <f t="shared" si="138"/>
        <v/>
      </c>
      <c r="AD448" s="94" t="str">
        <f t="shared" si="139"/>
        <v/>
      </c>
      <c r="AE448" s="94" t="str">
        <f t="shared" si="140"/>
        <v/>
      </c>
      <c r="AF448" s="94" t="str">
        <f t="shared" si="141"/>
        <v/>
      </c>
      <c r="AG448" s="94" t="str">
        <f t="shared" si="142"/>
        <v/>
      </c>
      <c r="AH448" s="94" t="str">
        <f t="shared" si="143"/>
        <v/>
      </c>
      <c r="AI448" s="94" t="e">
        <f>IF('Grid template'!$B$67=FALSE,NA(),IF(OR(ISNUMBER(AC448)=FALSE,ISNUMBER(AD448)=FALSE),NA(),$AW$3*AC448+AD448))</f>
        <v>#N/A</v>
      </c>
      <c r="AJ448" s="94" t="e">
        <f>IF('Grid template'!$B$67=FALSE,NA(),IF(OR(ISNUMBER(AC448)=FALSE,ISNUMBER(AD448)=FALSE),NA(),$AW$2*AC448))</f>
        <v>#N/A</v>
      </c>
      <c r="AK448" s="94" t="e">
        <f>IF('Grid template'!$B$67=FALSE,NA(),IF(OR(ISNUMBER(AF448)=FALSE,ISNUMBER(AG448)=FALSE),NA(),$AW$3*AF448+AG448+1+'Grid template'!$B$17))</f>
        <v>#N/A</v>
      </c>
      <c r="AL448" s="94" t="e">
        <f>IF('Grid template'!$B$67=FALSE,NA(),IF(OR(ISNUMBER(AF448)=FALSE,ISNUMBER(AG448)=FALSE),NA(),$AW$2*AF448))</f>
        <v>#N/A</v>
      </c>
      <c r="AM448" s="94" t="e">
        <f>IF('Grid template'!$B$67=FALSE,NA(),(IF(OR(ISNUMBER(AJ448)=FALSE,ISNUMBER(AI448)=FALSE),NA(),AJ448-$AW$4*AI448)))</f>
        <v>#N/A</v>
      </c>
      <c r="AN448" s="94" t="e">
        <f>IF('Grid template'!$B$67=FALSE,NA(),(IF(OR(ISNUMBER(AK448)=FALSE,ISNUMBER(AL448)=FALSE),NA(),AL448+$AW$4*AK448)))</f>
        <v>#N/A</v>
      </c>
      <c r="AO448" s="94" t="e">
        <f>IF('Grid template'!$B$67=FALSE,NA(),IF(OR(ISNUMBER(AM448)=FALSE,ISNUMBER(AN448)=FALSE),NA(),(AN448-AM448)/(2*$AW$4)))</f>
        <v>#N/A</v>
      </c>
      <c r="AP448" s="94" t="e">
        <f>IF('Grid template'!$B$67=FALSE,NA(),IF(OR(ISNUMBER(AM448)=FALSE,ISNUMBER(AO448)=FALSE),NA(),AO448*$AW$4+AM448))</f>
        <v>#N/A</v>
      </c>
      <c r="AQ448" s="160"/>
      <c r="AR448" s="160"/>
      <c r="AS448" s="162"/>
      <c r="AT448" s="95"/>
    </row>
    <row r="449" spans="2:46" x14ac:dyDescent="0.3">
      <c r="C449" s="26"/>
      <c r="D449" s="180"/>
      <c r="E449" s="180"/>
      <c r="F449" s="180"/>
      <c r="G449" s="180"/>
      <c r="H449" s="180"/>
      <c r="I449" s="180"/>
      <c r="J449" s="180"/>
      <c r="K449" s="180"/>
      <c r="L449" s="180"/>
      <c r="M449" s="167"/>
      <c r="N449" s="93"/>
      <c r="O449" s="94" t="str">
        <f t="shared" si="124"/>
        <v/>
      </c>
      <c r="P449" s="94" t="str">
        <f t="shared" si="125"/>
        <v/>
      </c>
      <c r="Q449" s="94" t="str">
        <f t="shared" si="126"/>
        <v/>
      </c>
      <c r="R449" s="94" t="str">
        <f t="shared" si="127"/>
        <v/>
      </c>
      <c r="S449" s="94" t="e">
        <f t="shared" si="128"/>
        <v>#N/A</v>
      </c>
      <c r="T449" s="94" t="str">
        <f t="shared" si="129"/>
        <v/>
      </c>
      <c r="U449" s="94" t="str">
        <f t="shared" si="130"/>
        <v/>
      </c>
      <c r="V449" s="94" t="e">
        <f t="shared" si="131"/>
        <v>#N/A</v>
      </c>
      <c r="W449" s="94" t="e">
        <f t="shared" si="132"/>
        <v>#N/A</v>
      </c>
      <c r="X449" s="94" t="e">
        <f t="shared" si="133"/>
        <v>#N/A</v>
      </c>
      <c r="Y449" s="94" t="str">
        <f t="shared" si="134"/>
        <v/>
      </c>
      <c r="Z449" s="94" t="e">
        <f t="shared" si="135"/>
        <v>#N/A</v>
      </c>
      <c r="AA449" s="94" t="e">
        <f t="shared" si="136"/>
        <v>#VALUE!</v>
      </c>
      <c r="AB449" s="94" t="e">
        <f t="shared" si="137"/>
        <v>#N/A</v>
      </c>
      <c r="AC449" s="94" t="str">
        <f t="shared" si="138"/>
        <v/>
      </c>
      <c r="AD449" s="94" t="str">
        <f t="shared" si="139"/>
        <v/>
      </c>
      <c r="AE449" s="94" t="str">
        <f t="shared" si="140"/>
        <v/>
      </c>
      <c r="AF449" s="94" t="str">
        <f t="shared" si="141"/>
        <v/>
      </c>
      <c r="AG449" s="94" t="str">
        <f t="shared" si="142"/>
        <v/>
      </c>
      <c r="AH449" s="94" t="str">
        <f t="shared" si="143"/>
        <v/>
      </c>
      <c r="AI449" s="94" t="e">
        <f>IF('Grid template'!$B$67=FALSE,NA(),IF(OR(ISNUMBER(AC449)=FALSE,ISNUMBER(AD449)=FALSE),NA(),$AW$3*AC449+AD449))</f>
        <v>#N/A</v>
      </c>
      <c r="AJ449" s="94" t="e">
        <f>IF('Grid template'!$B$67=FALSE,NA(),IF(OR(ISNUMBER(AC449)=FALSE,ISNUMBER(AD449)=FALSE),NA(),$AW$2*AC449))</f>
        <v>#N/A</v>
      </c>
      <c r="AK449" s="94" t="e">
        <f>IF('Grid template'!$B$67=FALSE,NA(),IF(OR(ISNUMBER(AF449)=FALSE,ISNUMBER(AG449)=FALSE),NA(),$AW$3*AF449+AG449+1+'Grid template'!$B$17))</f>
        <v>#N/A</v>
      </c>
      <c r="AL449" s="94" t="e">
        <f>IF('Grid template'!$B$67=FALSE,NA(),IF(OR(ISNUMBER(AF449)=FALSE,ISNUMBER(AG449)=FALSE),NA(),$AW$2*AF449))</f>
        <v>#N/A</v>
      </c>
      <c r="AM449" s="94" t="e">
        <f>IF('Grid template'!$B$67=FALSE,NA(),(IF(OR(ISNUMBER(AJ449)=FALSE,ISNUMBER(AI449)=FALSE),NA(),AJ449-$AW$4*AI449)))</f>
        <v>#N/A</v>
      </c>
      <c r="AN449" s="94" t="e">
        <f>IF('Grid template'!$B$67=FALSE,NA(),(IF(OR(ISNUMBER(AK449)=FALSE,ISNUMBER(AL449)=FALSE),NA(),AL449+$AW$4*AK449)))</f>
        <v>#N/A</v>
      </c>
      <c r="AO449" s="94" t="e">
        <f>IF('Grid template'!$B$67=FALSE,NA(),IF(OR(ISNUMBER(AM449)=FALSE,ISNUMBER(AN449)=FALSE),NA(),(AN449-AM449)/(2*$AW$4)))</f>
        <v>#N/A</v>
      </c>
      <c r="AP449" s="94" t="e">
        <f>IF('Grid template'!$B$67=FALSE,NA(),IF(OR(ISNUMBER(AM449)=FALSE,ISNUMBER(AO449)=FALSE),NA(),AO449*$AW$4+AM449))</f>
        <v>#N/A</v>
      </c>
      <c r="AQ449" s="160"/>
      <c r="AR449" s="160"/>
      <c r="AS449" s="162"/>
      <c r="AT449" s="95"/>
    </row>
    <row r="450" spans="2:46" x14ac:dyDescent="0.3">
      <c r="C450" s="26"/>
      <c r="D450" s="180"/>
      <c r="E450" s="180"/>
      <c r="F450" s="180"/>
      <c r="G450" s="180"/>
      <c r="H450" s="180"/>
      <c r="I450" s="180"/>
      <c r="J450" s="180"/>
      <c r="K450" s="180"/>
      <c r="L450" s="180"/>
      <c r="M450" s="167"/>
      <c r="N450" s="93"/>
      <c r="O450" s="94" t="str">
        <f t="shared" si="124"/>
        <v/>
      </c>
      <c r="P450" s="94" t="str">
        <f t="shared" si="125"/>
        <v/>
      </c>
      <c r="Q450" s="94" t="str">
        <f t="shared" si="126"/>
        <v/>
      </c>
      <c r="R450" s="94" t="str">
        <f t="shared" si="127"/>
        <v/>
      </c>
      <c r="S450" s="94" t="e">
        <f t="shared" si="128"/>
        <v>#N/A</v>
      </c>
      <c r="T450" s="94" t="str">
        <f t="shared" si="129"/>
        <v/>
      </c>
      <c r="U450" s="94" t="str">
        <f t="shared" si="130"/>
        <v/>
      </c>
      <c r="V450" s="94" t="e">
        <f t="shared" si="131"/>
        <v>#N/A</v>
      </c>
      <c r="W450" s="94" t="e">
        <f t="shared" si="132"/>
        <v>#N/A</v>
      </c>
      <c r="X450" s="94" t="e">
        <f t="shared" si="133"/>
        <v>#N/A</v>
      </c>
      <c r="Y450" s="94" t="str">
        <f t="shared" si="134"/>
        <v/>
      </c>
      <c r="Z450" s="94" t="e">
        <f t="shared" si="135"/>
        <v>#N/A</v>
      </c>
      <c r="AA450" s="94" t="e">
        <f t="shared" si="136"/>
        <v>#VALUE!</v>
      </c>
      <c r="AB450" s="94" t="e">
        <f t="shared" si="137"/>
        <v>#N/A</v>
      </c>
      <c r="AC450" s="94" t="str">
        <f t="shared" si="138"/>
        <v/>
      </c>
      <c r="AD450" s="94" t="str">
        <f t="shared" si="139"/>
        <v/>
      </c>
      <c r="AE450" s="94" t="str">
        <f t="shared" si="140"/>
        <v/>
      </c>
      <c r="AF450" s="94" t="str">
        <f t="shared" si="141"/>
        <v/>
      </c>
      <c r="AG450" s="94" t="str">
        <f t="shared" si="142"/>
        <v/>
      </c>
      <c r="AH450" s="94" t="str">
        <f t="shared" si="143"/>
        <v/>
      </c>
      <c r="AI450" s="94" t="e">
        <f>IF('Grid template'!$B$67=FALSE,NA(),IF(OR(ISNUMBER(AC450)=FALSE,ISNUMBER(AD450)=FALSE),NA(),$AW$3*AC450+AD450))</f>
        <v>#N/A</v>
      </c>
      <c r="AJ450" s="94" t="e">
        <f>IF('Grid template'!$B$67=FALSE,NA(),IF(OR(ISNUMBER(AC450)=FALSE,ISNUMBER(AD450)=FALSE),NA(),$AW$2*AC450))</f>
        <v>#N/A</v>
      </c>
      <c r="AK450" s="94" t="e">
        <f>IF('Grid template'!$B$67=FALSE,NA(),IF(OR(ISNUMBER(AF450)=FALSE,ISNUMBER(AG450)=FALSE),NA(),$AW$3*AF450+AG450+1+'Grid template'!$B$17))</f>
        <v>#N/A</v>
      </c>
      <c r="AL450" s="94" t="e">
        <f>IF('Grid template'!$B$67=FALSE,NA(),IF(OR(ISNUMBER(AF450)=FALSE,ISNUMBER(AG450)=FALSE),NA(),$AW$2*AF450))</f>
        <v>#N/A</v>
      </c>
      <c r="AM450" s="94" t="e">
        <f>IF('Grid template'!$B$67=FALSE,NA(),(IF(OR(ISNUMBER(AJ450)=FALSE,ISNUMBER(AI450)=FALSE),NA(),AJ450-$AW$4*AI450)))</f>
        <v>#N/A</v>
      </c>
      <c r="AN450" s="94" t="e">
        <f>IF('Grid template'!$B$67=FALSE,NA(),(IF(OR(ISNUMBER(AK450)=FALSE,ISNUMBER(AL450)=FALSE),NA(),AL450+$AW$4*AK450)))</f>
        <v>#N/A</v>
      </c>
      <c r="AO450" s="94" t="e">
        <f>IF('Grid template'!$B$67=FALSE,NA(),IF(OR(ISNUMBER(AM450)=FALSE,ISNUMBER(AN450)=FALSE),NA(),(AN450-AM450)/(2*$AW$4)))</f>
        <v>#N/A</v>
      </c>
      <c r="AP450" s="94" t="e">
        <f>IF('Grid template'!$B$67=FALSE,NA(),IF(OR(ISNUMBER(AM450)=FALSE,ISNUMBER(AO450)=FALSE),NA(),AO450*$AW$4+AM450))</f>
        <v>#N/A</v>
      </c>
      <c r="AQ450" s="160"/>
      <c r="AR450" s="160"/>
      <c r="AS450" s="162"/>
      <c r="AT450" s="95"/>
    </row>
    <row r="451" spans="2:46" x14ac:dyDescent="0.3">
      <c r="C451" s="26"/>
      <c r="D451" s="180"/>
      <c r="E451" s="180"/>
      <c r="F451" s="180"/>
      <c r="G451" s="180"/>
      <c r="H451" s="180"/>
      <c r="I451" s="180"/>
      <c r="J451" s="180"/>
      <c r="K451" s="180"/>
      <c r="L451" s="180"/>
      <c r="M451" s="167"/>
      <c r="N451" s="93"/>
      <c r="O451" s="94" t="str">
        <f t="shared" ref="O451:O501" si="144">IF(ISNUMBER(D451)=FALSE,"",IF($A$3=2,D451,IF($A$3=1,D451/AZ$2*2,"")))</f>
        <v/>
      </c>
      <c r="P451" s="94" t="str">
        <f t="shared" ref="P451:P501" si="145">IF(ISNUMBER(E451)=FALSE,"",IF($A$3=2,E451,IF($A$3=1,E451/BA$2*2,"")))</f>
        <v/>
      </c>
      <c r="Q451" s="94" t="str">
        <f t="shared" ref="Q451:Q501" si="146">IF(ISNUMBER(F451)=FALSE,"",IF($A$3=2,F451,IF($A$3=1,F451/BB$2,"")))</f>
        <v/>
      </c>
      <c r="R451" s="94" t="str">
        <f t="shared" ref="R451:R501" si="147">IF(ISNUMBER(G451)=FALSE,"",IF($A$3=2,G451,IF($A$3=1,G451/BC$2,"")))</f>
        <v/>
      </c>
      <c r="S451" s="94" t="e">
        <f t="shared" ref="S451:S501" si="148">IF(AND(ISNUMBER(Q451),ISNUMBER(R451)),Q451+R451,IF(ISNUMBER(Q451),Q451,IF(ISNUMBER(R451),R451,NA())))</f>
        <v>#N/A</v>
      </c>
      <c r="T451" s="94" t="str">
        <f t="shared" ref="T451:T501" si="149">IF(ISNUMBER(H451)=FALSE,"",IF($A$3=2,H451,IF($A$3=1,H451/BD$2,"")))</f>
        <v/>
      </c>
      <c r="U451" s="94" t="str">
        <f t="shared" ref="U451:U501" si="150">IF(ISNUMBER(I451)=FALSE,"",IF($A$3=2,I451,IF($A$3=1,I451/BE$2*2,"")))</f>
        <v/>
      </c>
      <c r="V451" s="94" t="e">
        <f t="shared" ref="V451:V501" si="151">IF(AND(ISNUMBER(T451),ISNUMBER(U451)),T451+U451,IF(ISNUMBER(T451),T451,IF(ISNUMBER(U451),U451,NA())))</f>
        <v>#N/A</v>
      </c>
      <c r="W451" s="94" t="e">
        <f t="shared" ref="W451:W501" si="152">IF(ISNUMBER(J451)=FALSE,NA(),IF($A$3=2,J451,IF($A$3=1,J451/BF$2,"")))</f>
        <v>#N/A</v>
      </c>
      <c r="X451" s="94" t="e">
        <f t="shared" ref="X451:X501" si="153">IF(ISNUMBER(K451)=FALSE,NA(),IF($A$3=2,K451,IF($A$3=1,K451/BG$2*2,"")))</f>
        <v>#N/A</v>
      </c>
      <c r="Y451" s="94" t="str">
        <f t="shared" ref="Y451:Y501" si="154">IF(ISNUMBER(L451)=FALSE,"",IF($A$3=2,L451,IF($A$3=1,L451/BH$2,"")))</f>
        <v/>
      </c>
      <c r="Z451" s="94" t="e">
        <f t="shared" ref="Z451:Z501" si="155">IF(AND(ISNUMBER(W451),ISNUMBER(Y451)),W451+Y451,IF(ISNUMBER(W451),W451,IF(ISNUMBER(Y451),Y451,NA())))</f>
        <v>#N/A</v>
      </c>
      <c r="AA451" s="94" t="e">
        <f t="shared" ref="AA451:AA501" si="156">IF(O451+P451+S451&gt;0,O451+P451+S451,"")</f>
        <v>#VALUE!</v>
      </c>
      <c r="AB451" s="94" t="e">
        <f t="shared" ref="AB451:AB501" si="157">IF(V451+X451+Z451&gt;0,V451+X451+Z451,NA())</f>
        <v>#N/A</v>
      </c>
      <c r="AC451" s="94" t="str">
        <f t="shared" ref="AC451:AC501" si="158">IF(ISNUMBER(AA451),P451/AA451,"")</f>
        <v/>
      </c>
      <c r="AD451" s="94" t="str">
        <f t="shared" ref="AD451:AD501" si="159">IF(ISNUMBER(AA451),S451/AA451,"")</f>
        <v/>
      </c>
      <c r="AE451" s="94" t="str">
        <f t="shared" ref="AE451:AE501" si="160">IF(ISNUMBER(AA451),O451/AA451,"")</f>
        <v/>
      </c>
      <c r="AF451" s="94" t="str">
        <f t="shared" ref="AF451:AF501" si="161">IF(ISNUMBER(AB451),X451/AB451,"")</f>
        <v/>
      </c>
      <c r="AG451" s="94" t="str">
        <f t="shared" ref="AG451:AG501" si="162">IF(ISNUMBER(AB451),Z451/AB451,"")</f>
        <v/>
      </c>
      <c r="AH451" s="94" t="str">
        <f t="shared" ref="AH451:AH501" si="163">IF(ISNUMBER(AB451),V451/AB451,"")</f>
        <v/>
      </c>
      <c r="AI451" s="94" t="e">
        <f>IF('Grid template'!$B$67=FALSE,NA(),IF(OR(ISNUMBER(AC451)=FALSE,ISNUMBER(AD451)=FALSE),NA(),$AW$3*AC451+AD451))</f>
        <v>#N/A</v>
      </c>
      <c r="AJ451" s="94" t="e">
        <f>IF('Grid template'!$B$67=FALSE,NA(),IF(OR(ISNUMBER(AC451)=FALSE,ISNUMBER(AD451)=FALSE),NA(),$AW$2*AC451))</f>
        <v>#N/A</v>
      </c>
      <c r="AK451" s="94" t="e">
        <f>IF('Grid template'!$B$67=FALSE,NA(),IF(OR(ISNUMBER(AF451)=FALSE,ISNUMBER(AG451)=FALSE),NA(),$AW$3*AF451+AG451+1+'Grid template'!$B$17))</f>
        <v>#N/A</v>
      </c>
      <c r="AL451" s="94" t="e">
        <f>IF('Grid template'!$B$67=FALSE,NA(),IF(OR(ISNUMBER(AF451)=FALSE,ISNUMBER(AG451)=FALSE),NA(),$AW$2*AF451))</f>
        <v>#N/A</v>
      </c>
      <c r="AM451" s="94" t="e">
        <f>IF('Grid template'!$B$67=FALSE,NA(),(IF(OR(ISNUMBER(AJ451)=FALSE,ISNUMBER(AI451)=FALSE),NA(),AJ451-$AW$4*AI451)))</f>
        <v>#N/A</v>
      </c>
      <c r="AN451" s="94" t="e">
        <f>IF('Grid template'!$B$67=FALSE,NA(),(IF(OR(ISNUMBER(AK451)=FALSE,ISNUMBER(AL451)=FALSE),NA(),AL451+$AW$4*AK451)))</f>
        <v>#N/A</v>
      </c>
      <c r="AO451" s="94" t="e">
        <f>IF('Grid template'!$B$67=FALSE,NA(),IF(OR(ISNUMBER(AM451)=FALSE,ISNUMBER(AN451)=FALSE),NA(),(AN451-AM451)/(2*$AW$4)))</f>
        <v>#N/A</v>
      </c>
      <c r="AP451" s="94" t="e">
        <f>IF('Grid template'!$B$67=FALSE,NA(),IF(OR(ISNUMBER(AM451)=FALSE,ISNUMBER(AO451)=FALSE),NA(),AO451*$AW$4+AM451))</f>
        <v>#N/A</v>
      </c>
      <c r="AQ451" s="160"/>
      <c r="AR451" s="160"/>
      <c r="AS451" s="162"/>
      <c r="AT451" s="95"/>
    </row>
    <row r="452" spans="2:46" x14ac:dyDescent="0.3">
      <c r="B452" s="36" t="s">
        <v>39</v>
      </c>
      <c r="C452" s="231"/>
      <c r="D452" s="232"/>
      <c r="E452" s="232"/>
      <c r="F452" s="232"/>
      <c r="G452" s="232"/>
      <c r="H452" s="233"/>
      <c r="I452" s="233"/>
      <c r="J452" s="232"/>
      <c r="K452" s="232"/>
      <c r="L452" s="232"/>
      <c r="M452" s="167"/>
      <c r="N452" s="46"/>
      <c r="O452" s="47" t="str">
        <f t="shared" si="144"/>
        <v/>
      </c>
      <c r="P452" s="47" t="str">
        <f t="shared" si="145"/>
        <v/>
      </c>
      <c r="Q452" s="47" t="str">
        <f t="shared" si="146"/>
        <v/>
      </c>
      <c r="R452" s="47" t="str">
        <f t="shared" si="147"/>
        <v/>
      </c>
      <c r="S452" s="47" t="e">
        <f t="shared" si="148"/>
        <v>#N/A</v>
      </c>
      <c r="T452" s="47" t="str">
        <f t="shared" si="149"/>
        <v/>
      </c>
      <c r="U452" s="47" t="str">
        <f t="shared" si="150"/>
        <v/>
      </c>
      <c r="V452" s="47" t="e">
        <f t="shared" si="151"/>
        <v>#N/A</v>
      </c>
      <c r="W452" s="47" t="e">
        <f t="shared" si="152"/>
        <v>#N/A</v>
      </c>
      <c r="X452" s="47" t="e">
        <f t="shared" si="153"/>
        <v>#N/A</v>
      </c>
      <c r="Y452" s="47" t="str">
        <f t="shared" si="154"/>
        <v/>
      </c>
      <c r="Z452" s="47" t="e">
        <f t="shared" si="155"/>
        <v>#N/A</v>
      </c>
      <c r="AA452" s="47" t="e">
        <f t="shared" si="156"/>
        <v>#VALUE!</v>
      </c>
      <c r="AB452" s="47" t="e">
        <f t="shared" si="157"/>
        <v>#N/A</v>
      </c>
      <c r="AC452" s="47" t="str">
        <f t="shared" si="158"/>
        <v/>
      </c>
      <c r="AD452" s="47" t="str">
        <f t="shared" si="159"/>
        <v/>
      </c>
      <c r="AE452" s="47" t="str">
        <f t="shared" si="160"/>
        <v/>
      </c>
      <c r="AF452" s="47" t="str">
        <f t="shared" si="161"/>
        <v/>
      </c>
      <c r="AG452" s="47" t="str">
        <f t="shared" si="162"/>
        <v/>
      </c>
      <c r="AH452" s="47" t="str">
        <f t="shared" si="163"/>
        <v/>
      </c>
      <c r="AI452" s="47" t="e">
        <f>IF('Grid template'!$B$68=FALSE,NA(),IF(OR(ISNUMBER(AC452)=FALSE,ISNUMBER(AD452)=FALSE),NA(),$AW$3*AC452+AD452))</f>
        <v>#N/A</v>
      </c>
      <c r="AJ452" s="47" t="e">
        <f>IF('Grid template'!$B$68=FALSE,NA(),IF(OR(ISNUMBER(AC452)=FALSE,ISNUMBER(AD452)=FALSE),NA(),$AW$2*AC452))</f>
        <v>#N/A</v>
      </c>
      <c r="AK452" s="47" t="e">
        <f>IF('Grid template'!$B$68=FALSE,NA(),IF(OR(ISNUMBER(AF452)=FALSE,ISNUMBER(AG452)=FALSE),NA(),$AW$3*AF452+AG452+1+'Grid template'!$B$17))</f>
        <v>#N/A</v>
      </c>
      <c r="AL452" s="47" t="e">
        <f>IF('Grid template'!$B$68=FALSE,NA(),IF(OR(ISNUMBER(AF452)=FALSE,ISNUMBER(AG452)=FALSE),NA(),$AW$2*AF452))</f>
        <v>#N/A</v>
      </c>
      <c r="AM452" s="47" t="e">
        <f>IF('Grid template'!$B$68=FALSE,NA(),(IF(OR(ISNUMBER(AJ452)=FALSE,ISNUMBER(AI452)=FALSE),NA(),AJ452-$AW$4*AI452)))</f>
        <v>#N/A</v>
      </c>
      <c r="AN452" s="47" t="e">
        <f>IF('Grid template'!$B$68=FALSE,NA(),(IF(OR(ISNUMBER(AK452)=FALSE,ISNUMBER(AL452)=FALSE),NA(),AL452+$AW$4*AK452)))</f>
        <v>#N/A</v>
      </c>
      <c r="AO452" s="47" t="e">
        <f>IF('Grid template'!$B$68=FALSE,NA(),IF(OR(ISNUMBER(AM452)=FALSE,ISNUMBER(AN452)=FALSE),NA(),(AN452-AM452)/(2*$AW$4)))</f>
        <v>#N/A</v>
      </c>
      <c r="AP452" s="47" t="e">
        <f>IF('Grid template'!$B$68=FALSE,NA(),IF(OR(ISNUMBER(AM452)=FALSE,ISNUMBER(AO452)=FALSE),NA(),AO452*$AW$4+AM452))</f>
        <v>#N/A</v>
      </c>
      <c r="AQ452" s="160"/>
      <c r="AR452" s="160"/>
      <c r="AS452" s="162"/>
      <c r="AT452" s="48"/>
    </row>
    <row r="453" spans="2:46" x14ac:dyDescent="0.3">
      <c r="C453" s="231"/>
      <c r="D453" s="232"/>
      <c r="E453" s="232"/>
      <c r="F453" s="232"/>
      <c r="G453" s="232"/>
      <c r="H453" s="233"/>
      <c r="I453" s="233"/>
      <c r="J453" s="232"/>
      <c r="K453" s="232"/>
      <c r="L453" s="232"/>
      <c r="M453" s="167"/>
      <c r="N453" s="46"/>
      <c r="O453" s="47" t="str">
        <f t="shared" si="144"/>
        <v/>
      </c>
      <c r="P453" s="47" t="str">
        <f t="shared" si="145"/>
        <v/>
      </c>
      <c r="Q453" s="47" t="str">
        <f t="shared" si="146"/>
        <v/>
      </c>
      <c r="R453" s="47" t="str">
        <f t="shared" si="147"/>
        <v/>
      </c>
      <c r="S453" s="47" t="e">
        <f t="shared" si="148"/>
        <v>#N/A</v>
      </c>
      <c r="T453" s="47" t="str">
        <f t="shared" si="149"/>
        <v/>
      </c>
      <c r="U453" s="47" t="str">
        <f t="shared" si="150"/>
        <v/>
      </c>
      <c r="V453" s="47" t="e">
        <f t="shared" si="151"/>
        <v>#N/A</v>
      </c>
      <c r="W453" s="47" t="e">
        <f t="shared" si="152"/>
        <v>#N/A</v>
      </c>
      <c r="X453" s="47" t="e">
        <f t="shared" si="153"/>
        <v>#N/A</v>
      </c>
      <c r="Y453" s="47" t="str">
        <f t="shared" si="154"/>
        <v/>
      </c>
      <c r="Z453" s="47" t="e">
        <f t="shared" si="155"/>
        <v>#N/A</v>
      </c>
      <c r="AA453" s="47" t="e">
        <f t="shared" si="156"/>
        <v>#VALUE!</v>
      </c>
      <c r="AB453" s="47" t="e">
        <f t="shared" si="157"/>
        <v>#N/A</v>
      </c>
      <c r="AC453" s="47" t="str">
        <f t="shared" si="158"/>
        <v/>
      </c>
      <c r="AD453" s="47" t="str">
        <f t="shared" si="159"/>
        <v/>
      </c>
      <c r="AE453" s="47" t="str">
        <f t="shared" si="160"/>
        <v/>
      </c>
      <c r="AF453" s="47" t="str">
        <f t="shared" si="161"/>
        <v/>
      </c>
      <c r="AG453" s="47" t="str">
        <f t="shared" si="162"/>
        <v/>
      </c>
      <c r="AH453" s="47" t="str">
        <f t="shared" si="163"/>
        <v/>
      </c>
      <c r="AI453" s="47" t="e">
        <f>IF('Grid template'!$B$68=FALSE,NA(),IF(OR(ISNUMBER(AC453)=FALSE,ISNUMBER(AD453)=FALSE),NA(),$AW$3*AC453+AD453))</f>
        <v>#N/A</v>
      </c>
      <c r="AJ453" s="47" t="e">
        <f>IF('Grid template'!$B$68=FALSE,NA(),IF(OR(ISNUMBER(AC453)=FALSE,ISNUMBER(AD453)=FALSE),NA(),$AW$2*AC453))</f>
        <v>#N/A</v>
      </c>
      <c r="AK453" s="47" t="e">
        <f>IF('Grid template'!$B$68=FALSE,NA(),IF(OR(ISNUMBER(AF453)=FALSE,ISNUMBER(AG453)=FALSE),NA(),$AW$3*AF453+AG453+1+'Grid template'!$B$17))</f>
        <v>#N/A</v>
      </c>
      <c r="AL453" s="47" t="e">
        <f>IF('Grid template'!$B$68=FALSE,NA(),IF(OR(ISNUMBER(AF453)=FALSE,ISNUMBER(AG453)=FALSE),NA(),$AW$2*AF453))</f>
        <v>#N/A</v>
      </c>
      <c r="AM453" s="47" t="e">
        <f>IF('Grid template'!$B$68=FALSE,NA(),(IF(OR(ISNUMBER(AJ453)=FALSE,ISNUMBER(AI453)=FALSE),NA(),AJ453-$AW$4*AI453)))</f>
        <v>#N/A</v>
      </c>
      <c r="AN453" s="47" t="e">
        <f>IF('Grid template'!$B$68=FALSE,NA(),(IF(OR(ISNUMBER(AK453)=FALSE,ISNUMBER(AL453)=FALSE),NA(),AL453+$AW$4*AK453)))</f>
        <v>#N/A</v>
      </c>
      <c r="AO453" s="47" t="e">
        <f>IF('Grid template'!$B$68=FALSE,NA(),IF(OR(ISNUMBER(AM453)=FALSE,ISNUMBER(AN453)=FALSE),NA(),(AN453-AM453)/(2*$AW$4)))</f>
        <v>#N/A</v>
      </c>
      <c r="AP453" s="47" t="e">
        <f>IF('Grid template'!$B$68=FALSE,NA(),IF(OR(ISNUMBER(AM453)=FALSE,ISNUMBER(AO453)=FALSE),NA(),AO453*$AW$4+AM453))</f>
        <v>#N/A</v>
      </c>
      <c r="AQ453" s="160"/>
      <c r="AR453" s="160"/>
      <c r="AS453" s="162"/>
      <c r="AT453" s="48"/>
    </row>
    <row r="454" spans="2:46" x14ac:dyDescent="0.3">
      <c r="C454" s="231"/>
      <c r="D454" s="232"/>
      <c r="E454" s="232"/>
      <c r="F454" s="232"/>
      <c r="G454" s="232"/>
      <c r="H454" s="233"/>
      <c r="I454" s="233"/>
      <c r="J454" s="232"/>
      <c r="K454" s="232"/>
      <c r="L454" s="232"/>
      <c r="M454" s="167"/>
      <c r="N454" s="46"/>
      <c r="O454" s="47" t="str">
        <f t="shared" si="144"/>
        <v/>
      </c>
      <c r="P454" s="47" t="str">
        <f t="shared" si="145"/>
        <v/>
      </c>
      <c r="Q454" s="47" t="str">
        <f t="shared" si="146"/>
        <v/>
      </c>
      <c r="R454" s="47" t="str">
        <f t="shared" si="147"/>
        <v/>
      </c>
      <c r="S454" s="47" t="e">
        <f t="shared" si="148"/>
        <v>#N/A</v>
      </c>
      <c r="T454" s="47" t="str">
        <f t="shared" si="149"/>
        <v/>
      </c>
      <c r="U454" s="47" t="str">
        <f t="shared" si="150"/>
        <v/>
      </c>
      <c r="V454" s="47" t="e">
        <f t="shared" si="151"/>
        <v>#N/A</v>
      </c>
      <c r="W454" s="47" t="e">
        <f t="shared" si="152"/>
        <v>#N/A</v>
      </c>
      <c r="X454" s="47" t="e">
        <f t="shared" si="153"/>
        <v>#N/A</v>
      </c>
      <c r="Y454" s="47" t="str">
        <f t="shared" si="154"/>
        <v/>
      </c>
      <c r="Z454" s="47" t="e">
        <f t="shared" si="155"/>
        <v>#N/A</v>
      </c>
      <c r="AA454" s="47" t="e">
        <f t="shared" si="156"/>
        <v>#VALUE!</v>
      </c>
      <c r="AB454" s="47" t="e">
        <f t="shared" si="157"/>
        <v>#N/A</v>
      </c>
      <c r="AC454" s="47" t="str">
        <f t="shared" si="158"/>
        <v/>
      </c>
      <c r="AD454" s="47" t="str">
        <f t="shared" si="159"/>
        <v/>
      </c>
      <c r="AE454" s="47" t="str">
        <f t="shared" si="160"/>
        <v/>
      </c>
      <c r="AF454" s="47" t="str">
        <f t="shared" si="161"/>
        <v/>
      </c>
      <c r="AG454" s="47" t="str">
        <f t="shared" si="162"/>
        <v/>
      </c>
      <c r="AH454" s="47" t="str">
        <f t="shared" si="163"/>
        <v/>
      </c>
      <c r="AI454" s="47" t="e">
        <f>IF('Grid template'!$B$68=FALSE,NA(),IF(OR(ISNUMBER(AC454)=FALSE,ISNUMBER(AD454)=FALSE),NA(),$AW$3*AC454+AD454))</f>
        <v>#N/A</v>
      </c>
      <c r="AJ454" s="47" t="e">
        <f>IF('Grid template'!$B$68=FALSE,NA(),IF(OR(ISNUMBER(AC454)=FALSE,ISNUMBER(AD454)=FALSE),NA(),$AW$2*AC454))</f>
        <v>#N/A</v>
      </c>
      <c r="AK454" s="47" t="e">
        <f>IF('Grid template'!$B$68=FALSE,NA(),IF(OR(ISNUMBER(AF454)=FALSE,ISNUMBER(AG454)=FALSE),NA(),$AW$3*AF454+AG454+1+'Grid template'!$B$17))</f>
        <v>#N/A</v>
      </c>
      <c r="AL454" s="47" t="e">
        <f>IF('Grid template'!$B$68=FALSE,NA(),IF(OR(ISNUMBER(AF454)=FALSE,ISNUMBER(AG454)=FALSE),NA(),$AW$2*AF454))</f>
        <v>#N/A</v>
      </c>
      <c r="AM454" s="47" t="e">
        <f>IF('Grid template'!$B$68=FALSE,NA(),(IF(OR(ISNUMBER(AJ454)=FALSE,ISNUMBER(AI454)=FALSE),NA(),AJ454-$AW$4*AI454)))</f>
        <v>#N/A</v>
      </c>
      <c r="AN454" s="47" t="e">
        <f>IF('Grid template'!$B$68=FALSE,NA(),(IF(OR(ISNUMBER(AK454)=FALSE,ISNUMBER(AL454)=FALSE),NA(),AL454+$AW$4*AK454)))</f>
        <v>#N/A</v>
      </c>
      <c r="AO454" s="47" t="e">
        <f>IF('Grid template'!$B$68=FALSE,NA(),IF(OR(ISNUMBER(AM454)=FALSE,ISNUMBER(AN454)=FALSE),NA(),(AN454-AM454)/(2*$AW$4)))</f>
        <v>#N/A</v>
      </c>
      <c r="AP454" s="47" t="e">
        <f>IF('Grid template'!$B$68=FALSE,NA(),IF(OR(ISNUMBER(AM454)=FALSE,ISNUMBER(AO454)=FALSE),NA(),AO454*$AW$4+AM454))</f>
        <v>#N/A</v>
      </c>
      <c r="AQ454" s="160"/>
      <c r="AR454" s="160"/>
      <c r="AS454" s="162"/>
      <c r="AT454" s="48"/>
    </row>
    <row r="455" spans="2:46" x14ac:dyDescent="0.3">
      <c r="C455" s="231"/>
      <c r="D455" s="232"/>
      <c r="E455" s="232"/>
      <c r="F455" s="232"/>
      <c r="G455" s="232"/>
      <c r="H455" s="233"/>
      <c r="I455" s="233"/>
      <c r="J455" s="232"/>
      <c r="K455" s="232"/>
      <c r="L455" s="232"/>
      <c r="M455" s="167"/>
      <c r="N455" s="46"/>
      <c r="O455" s="47" t="str">
        <f t="shared" si="144"/>
        <v/>
      </c>
      <c r="P455" s="47" t="str">
        <f t="shared" si="145"/>
        <v/>
      </c>
      <c r="Q455" s="47" t="str">
        <f t="shared" si="146"/>
        <v/>
      </c>
      <c r="R455" s="47" t="str">
        <f t="shared" si="147"/>
        <v/>
      </c>
      <c r="S455" s="47" t="e">
        <f t="shared" si="148"/>
        <v>#N/A</v>
      </c>
      <c r="T455" s="47" t="str">
        <f t="shared" si="149"/>
        <v/>
      </c>
      <c r="U455" s="47" t="str">
        <f t="shared" si="150"/>
        <v/>
      </c>
      <c r="V455" s="47" t="e">
        <f t="shared" si="151"/>
        <v>#N/A</v>
      </c>
      <c r="W455" s="47" t="e">
        <f t="shared" si="152"/>
        <v>#N/A</v>
      </c>
      <c r="X455" s="47" t="e">
        <f t="shared" si="153"/>
        <v>#N/A</v>
      </c>
      <c r="Y455" s="47" t="str">
        <f t="shared" si="154"/>
        <v/>
      </c>
      <c r="Z455" s="47" t="e">
        <f t="shared" si="155"/>
        <v>#N/A</v>
      </c>
      <c r="AA455" s="47" t="e">
        <f t="shared" si="156"/>
        <v>#VALUE!</v>
      </c>
      <c r="AB455" s="47" t="e">
        <f t="shared" si="157"/>
        <v>#N/A</v>
      </c>
      <c r="AC455" s="47" t="str">
        <f t="shared" si="158"/>
        <v/>
      </c>
      <c r="AD455" s="47" t="str">
        <f t="shared" si="159"/>
        <v/>
      </c>
      <c r="AE455" s="47" t="str">
        <f t="shared" si="160"/>
        <v/>
      </c>
      <c r="AF455" s="47" t="str">
        <f t="shared" si="161"/>
        <v/>
      </c>
      <c r="AG455" s="47" t="str">
        <f t="shared" si="162"/>
        <v/>
      </c>
      <c r="AH455" s="47" t="str">
        <f t="shared" si="163"/>
        <v/>
      </c>
      <c r="AI455" s="47" t="e">
        <f>IF('Grid template'!$B$68=FALSE,NA(),IF(OR(ISNUMBER(AC455)=FALSE,ISNUMBER(AD455)=FALSE),NA(),$AW$3*AC455+AD455))</f>
        <v>#N/A</v>
      </c>
      <c r="AJ455" s="47" t="e">
        <f>IF('Grid template'!$B$68=FALSE,NA(),IF(OR(ISNUMBER(AC455)=FALSE,ISNUMBER(AD455)=FALSE),NA(),$AW$2*AC455))</f>
        <v>#N/A</v>
      </c>
      <c r="AK455" s="47" t="e">
        <f>IF('Grid template'!$B$68=FALSE,NA(),IF(OR(ISNUMBER(AF455)=FALSE,ISNUMBER(AG455)=FALSE),NA(),$AW$3*AF455+AG455+1+'Grid template'!$B$17))</f>
        <v>#N/A</v>
      </c>
      <c r="AL455" s="47" t="e">
        <f>IF('Grid template'!$B$68=FALSE,NA(),IF(OR(ISNUMBER(AF455)=FALSE,ISNUMBER(AG455)=FALSE),NA(),$AW$2*AF455))</f>
        <v>#N/A</v>
      </c>
      <c r="AM455" s="47" t="e">
        <f>IF('Grid template'!$B$68=FALSE,NA(),(IF(OR(ISNUMBER(AJ455)=FALSE,ISNUMBER(AI455)=FALSE),NA(),AJ455-$AW$4*AI455)))</f>
        <v>#N/A</v>
      </c>
      <c r="AN455" s="47" t="e">
        <f>IF('Grid template'!$B$68=FALSE,NA(),(IF(OR(ISNUMBER(AK455)=FALSE,ISNUMBER(AL455)=FALSE),NA(),AL455+$AW$4*AK455)))</f>
        <v>#N/A</v>
      </c>
      <c r="AO455" s="47" t="e">
        <f>IF('Grid template'!$B$68=FALSE,NA(),IF(OR(ISNUMBER(AM455)=FALSE,ISNUMBER(AN455)=FALSE),NA(),(AN455-AM455)/(2*$AW$4)))</f>
        <v>#N/A</v>
      </c>
      <c r="AP455" s="47" t="e">
        <f>IF('Grid template'!$B$68=FALSE,NA(),IF(OR(ISNUMBER(AM455)=FALSE,ISNUMBER(AO455)=FALSE),NA(),AO455*$AW$4+AM455))</f>
        <v>#N/A</v>
      </c>
      <c r="AQ455" s="160"/>
      <c r="AR455" s="160"/>
      <c r="AS455" s="162"/>
      <c r="AT455" s="48"/>
    </row>
    <row r="456" spans="2:46" x14ac:dyDescent="0.3">
      <c r="C456" s="231"/>
      <c r="D456" s="232"/>
      <c r="E456" s="232"/>
      <c r="F456" s="232"/>
      <c r="G456" s="232"/>
      <c r="H456" s="233"/>
      <c r="I456" s="233"/>
      <c r="J456" s="232"/>
      <c r="K456" s="232"/>
      <c r="L456" s="232"/>
      <c r="M456" s="167"/>
      <c r="N456" s="46"/>
      <c r="O456" s="47" t="str">
        <f t="shared" si="144"/>
        <v/>
      </c>
      <c r="P456" s="47" t="str">
        <f t="shared" si="145"/>
        <v/>
      </c>
      <c r="Q456" s="47" t="str">
        <f t="shared" si="146"/>
        <v/>
      </c>
      <c r="R456" s="47" t="str">
        <f t="shared" si="147"/>
        <v/>
      </c>
      <c r="S456" s="47" t="e">
        <f t="shared" si="148"/>
        <v>#N/A</v>
      </c>
      <c r="T456" s="47" t="str">
        <f t="shared" si="149"/>
        <v/>
      </c>
      <c r="U456" s="47" t="str">
        <f t="shared" si="150"/>
        <v/>
      </c>
      <c r="V456" s="47" t="e">
        <f t="shared" si="151"/>
        <v>#N/A</v>
      </c>
      <c r="W456" s="47" t="e">
        <f t="shared" si="152"/>
        <v>#N/A</v>
      </c>
      <c r="X456" s="47" t="e">
        <f t="shared" si="153"/>
        <v>#N/A</v>
      </c>
      <c r="Y456" s="47" t="str">
        <f t="shared" si="154"/>
        <v/>
      </c>
      <c r="Z456" s="47" t="e">
        <f t="shared" si="155"/>
        <v>#N/A</v>
      </c>
      <c r="AA456" s="47" t="e">
        <f t="shared" si="156"/>
        <v>#VALUE!</v>
      </c>
      <c r="AB456" s="47" t="e">
        <f t="shared" si="157"/>
        <v>#N/A</v>
      </c>
      <c r="AC456" s="47" t="str">
        <f t="shared" si="158"/>
        <v/>
      </c>
      <c r="AD456" s="47" t="str">
        <f t="shared" si="159"/>
        <v/>
      </c>
      <c r="AE456" s="47" t="str">
        <f t="shared" si="160"/>
        <v/>
      </c>
      <c r="AF456" s="47" t="str">
        <f t="shared" si="161"/>
        <v/>
      </c>
      <c r="AG456" s="47" t="str">
        <f t="shared" si="162"/>
        <v/>
      </c>
      <c r="AH456" s="47" t="str">
        <f t="shared" si="163"/>
        <v/>
      </c>
      <c r="AI456" s="47" t="e">
        <f>IF('Grid template'!$B$68=FALSE,NA(),IF(OR(ISNUMBER(AC456)=FALSE,ISNUMBER(AD456)=FALSE),NA(),$AW$3*AC456+AD456))</f>
        <v>#N/A</v>
      </c>
      <c r="AJ456" s="47" t="e">
        <f>IF('Grid template'!$B$68=FALSE,NA(),IF(OR(ISNUMBER(AC456)=FALSE,ISNUMBER(AD456)=FALSE),NA(),$AW$2*AC456))</f>
        <v>#N/A</v>
      </c>
      <c r="AK456" s="47" t="e">
        <f>IF('Grid template'!$B$68=FALSE,NA(),IF(OR(ISNUMBER(AF456)=FALSE,ISNUMBER(AG456)=FALSE),NA(),$AW$3*AF456+AG456+1+'Grid template'!$B$17))</f>
        <v>#N/A</v>
      </c>
      <c r="AL456" s="47" t="e">
        <f>IF('Grid template'!$B$68=FALSE,NA(),IF(OR(ISNUMBER(AF456)=FALSE,ISNUMBER(AG456)=FALSE),NA(),$AW$2*AF456))</f>
        <v>#N/A</v>
      </c>
      <c r="AM456" s="47" t="e">
        <f>IF('Grid template'!$B$68=FALSE,NA(),(IF(OR(ISNUMBER(AJ456)=FALSE,ISNUMBER(AI456)=FALSE),NA(),AJ456-$AW$4*AI456)))</f>
        <v>#N/A</v>
      </c>
      <c r="AN456" s="47" t="e">
        <f>IF('Grid template'!$B$68=FALSE,NA(),(IF(OR(ISNUMBER(AK456)=FALSE,ISNUMBER(AL456)=FALSE),NA(),AL456+$AW$4*AK456)))</f>
        <v>#N/A</v>
      </c>
      <c r="AO456" s="47" t="e">
        <f>IF('Grid template'!$B$68=FALSE,NA(),IF(OR(ISNUMBER(AM456)=FALSE,ISNUMBER(AN456)=FALSE),NA(),(AN456-AM456)/(2*$AW$4)))</f>
        <v>#N/A</v>
      </c>
      <c r="AP456" s="47" t="e">
        <f>IF('Grid template'!$B$68=FALSE,NA(),IF(OR(ISNUMBER(AM456)=FALSE,ISNUMBER(AO456)=FALSE),NA(),AO456*$AW$4+AM456))</f>
        <v>#N/A</v>
      </c>
      <c r="AQ456" s="160"/>
      <c r="AR456" s="160"/>
      <c r="AS456" s="162"/>
      <c r="AT456" s="48"/>
    </row>
    <row r="457" spans="2:46" x14ac:dyDescent="0.3">
      <c r="C457" s="231"/>
      <c r="D457" s="232"/>
      <c r="E457" s="232"/>
      <c r="F457" s="232"/>
      <c r="G457" s="232"/>
      <c r="H457" s="233"/>
      <c r="I457" s="233"/>
      <c r="J457" s="232"/>
      <c r="K457" s="232"/>
      <c r="L457" s="232"/>
      <c r="M457" s="167"/>
      <c r="N457" s="46"/>
      <c r="O457" s="47" t="str">
        <f t="shared" si="144"/>
        <v/>
      </c>
      <c r="P457" s="47" t="str">
        <f t="shared" si="145"/>
        <v/>
      </c>
      <c r="Q457" s="47" t="str">
        <f t="shared" si="146"/>
        <v/>
      </c>
      <c r="R457" s="47" t="str">
        <f t="shared" si="147"/>
        <v/>
      </c>
      <c r="S457" s="47" t="e">
        <f t="shared" si="148"/>
        <v>#N/A</v>
      </c>
      <c r="T457" s="47" t="str">
        <f t="shared" si="149"/>
        <v/>
      </c>
      <c r="U457" s="47" t="str">
        <f t="shared" si="150"/>
        <v/>
      </c>
      <c r="V457" s="47" t="e">
        <f t="shared" si="151"/>
        <v>#N/A</v>
      </c>
      <c r="W457" s="47" t="e">
        <f t="shared" si="152"/>
        <v>#N/A</v>
      </c>
      <c r="X457" s="47" t="e">
        <f t="shared" si="153"/>
        <v>#N/A</v>
      </c>
      <c r="Y457" s="47" t="str">
        <f t="shared" si="154"/>
        <v/>
      </c>
      <c r="Z457" s="47" t="e">
        <f t="shared" si="155"/>
        <v>#N/A</v>
      </c>
      <c r="AA457" s="47" t="e">
        <f t="shared" si="156"/>
        <v>#VALUE!</v>
      </c>
      <c r="AB457" s="47" t="e">
        <f t="shared" si="157"/>
        <v>#N/A</v>
      </c>
      <c r="AC457" s="47" t="str">
        <f t="shared" si="158"/>
        <v/>
      </c>
      <c r="AD457" s="47" t="str">
        <f t="shared" si="159"/>
        <v/>
      </c>
      <c r="AE457" s="47" t="str">
        <f t="shared" si="160"/>
        <v/>
      </c>
      <c r="AF457" s="47" t="str">
        <f t="shared" si="161"/>
        <v/>
      </c>
      <c r="AG457" s="47" t="str">
        <f t="shared" si="162"/>
        <v/>
      </c>
      <c r="AH457" s="47" t="str">
        <f t="shared" si="163"/>
        <v/>
      </c>
      <c r="AI457" s="47" t="e">
        <f>IF('Grid template'!$B$68=FALSE,NA(),IF(OR(ISNUMBER(AC457)=FALSE,ISNUMBER(AD457)=FALSE),NA(),$AW$3*AC457+AD457))</f>
        <v>#N/A</v>
      </c>
      <c r="AJ457" s="47" t="e">
        <f>IF('Grid template'!$B$68=FALSE,NA(),IF(OR(ISNUMBER(AC457)=FALSE,ISNUMBER(AD457)=FALSE),NA(),$AW$2*AC457))</f>
        <v>#N/A</v>
      </c>
      <c r="AK457" s="47" t="e">
        <f>IF('Grid template'!$B$68=FALSE,NA(),IF(OR(ISNUMBER(AF457)=FALSE,ISNUMBER(AG457)=FALSE),NA(),$AW$3*AF457+AG457+1+'Grid template'!$B$17))</f>
        <v>#N/A</v>
      </c>
      <c r="AL457" s="47" t="e">
        <f>IF('Grid template'!$B$68=FALSE,NA(),IF(OR(ISNUMBER(AF457)=FALSE,ISNUMBER(AG457)=FALSE),NA(),$AW$2*AF457))</f>
        <v>#N/A</v>
      </c>
      <c r="AM457" s="47" t="e">
        <f>IF('Grid template'!$B$68=FALSE,NA(),(IF(OR(ISNUMBER(AJ457)=FALSE,ISNUMBER(AI457)=FALSE),NA(),AJ457-$AW$4*AI457)))</f>
        <v>#N/A</v>
      </c>
      <c r="AN457" s="47" t="e">
        <f>IF('Grid template'!$B$68=FALSE,NA(),(IF(OR(ISNUMBER(AK457)=FALSE,ISNUMBER(AL457)=FALSE),NA(),AL457+$AW$4*AK457)))</f>
        <v>#N/A</v>
      </c>
      <c r="AO457" s="47" t="e">
        <f>IF('Grid template'!$B$68=FALSE,NA(),IF(OR(ISNUMBER(AM457)=FALSE,ISNUMBER(AN457)=FALSE),NA(),(AN457-AM457)/(2*$AW$4)))</f>
        <v>#N/A</v>
      </c>
      <c r="AP457" s="47" t="e">
        <f>IF('Grid template'!$B$68=FALSE,NA(),IF(OR(ISNUMBER(AM457)=FALSE,ISNUMBER(AO457)=FALSE),NA(),AO457*$AW$4+AM457))</f>
        <v>#N/A</v>
      </c>
      <c r="AQ457" s="160"/>
      <c r="AR457" s="160"/>
      <c r="AS457" s="162"/>
      <c r="AT457" s="48"/>
    </row>
    <row r="458" spans="2:46" x14ac:dyDescent="0.3">
      <c r="C458" s="231"/>
      <c r="D458" s="232"/>
      <c r="E458" s="232"/>
      <c r="F458" s="232"/>
      <c r="G458" s="232"/>
      <c r="H458" s="233"/>
      <c r="I458" s="233"/>
      <c r="J458" s="232"/>
      <c r="K458" s="232"/>
      <c r="L458" s="232"/>
      <c r="M458" s="167"/>
      <c r="N458" s="46"/>
      <c r="O458" s="47" t="str">
        <f t="shared" si="144"/>
        <v/>
      </c>
      <c r="P458" s="47" t="str">
        <f t="shared" si="145"/>
        <v/>
      </c>
      <c r="Q458" s="47" t="str">
        <f t="shared" si="146"/>
        <v/>
      </c>
      <c r="R458" s="47" t="str">
        <f t="shared" si="147"/>
        <v/>
      </c>
      <c r="S458" s="47" t="e">
        <f t="shared" si="148"/>
        <v>#N/A</v>
      </c>
      <c r="T458" s="47" t="str">
        <f t="shared" si="149"/>
        <v/>
      </c>
      <c r="U458" s="47" t="str">
        <f t="shared" si="150"/>
        <v/>
      </c>
      <c r="V458" s="47" t="e">
        <f t="shared" si="151"/>
        <v>#N/A</v>
      </c>
      <c r="W458" s="47" t="e">
        <f t="shared" si="152"/>
        <v>#N/A</v>
      </c>
      <c r="X458" s="47" t="e">
        <f t="shared" si="153"/>
        <v>#N/A</v>
      </c>
      <c r="Y458" s="47" t="str">
        <f t="shared" si="154"/>
        <v/>
      </c>
      <c r="Z458" s="47" t="e">
        <f t="shared" si="155"/>
        <v>#N/A</v>
      </c>
      <c r="AA458" s="47" t="e">
        <f t="shared" si="156"/>
        <v>#VALUE!</v>
      </c>
      <c r="AB458" s="47" t="e">
        <f t="shared" si="157"/>
        <v>#N/A</v>
      </c>
      <c r="AC458" s="47" t="str">
        <f t="shared" si="158"/>
        <v/>
      </c>
      <c r="AD458" s="47" t="str">
        <f t="shared" si="159"/>
        <v/>
      </c>
      <c r="AE458" s="47" t="str">
        <f t="shared" si="160"/>
        <v/>
      </c>
      <c r="AF458" s="47" t="str">
        <f t="shared" si="161"/>
        <v/>
      </c>
      <c r="AG458" s="47" t="str">
        <f t="shared" si="162"/>
        <v/>
      </c>
      <c r="AH458" s="47" t="str">
        <f t="shared" si="163"/>
        <v/>
      </c>
      <c r="AI458" s="47" t="e">
        <f>IF('Grid template'!$B$68=FALSE,NA(),IF(OR(ISNUMBER(AC458)=FALSE,ISNUMBER(AD458)=FALSE),NA(),$AW$3*AC458+AD458))</f>
        <v>#N/A</v>
      </c>
      <c r="AJ458" s="47" t="e">
        <f>IF('Grid template'!$B$68=FALSE,NA(),IF(OR(ISNUMBER(AC458)=FALSE,ISNUMBER(AD458)=FALSE),NA(),$AW$2*AC458))</f>
        <v>#N/A</v>
      </c>
      <c r="AK458" s="47" t="e">
        <f>IF('Grid template'!$B$68=FALSE,NA(),IF(OR(ISNUMBER(AF458)=FALSE,ISNUMBER(AG458)=FALSE),NA(),$AW$3*AF458+AG458+1+'Grid template'!$B$17))</f>
        <v>#N/A</v>
      </c>
      <c r="AL458" s="47" t="e">
        <f>IF('Grid template'!$B$68=FALSE,NA(),IF(OR(ISNUMBER(AF458)=FALSE,ISNUMBER(AG458)=FALSE),NA(),$AW$2*AF458))</f>
        <v>#N/A</v>
      </c>
      <c r="AM458" s="47" t="e">
        <f>IF('Grid template'!$B$68=FALSE,NA(),(IF(OR(ISNUMBER(AJ458)=FALSE,ISNUMBER(AI458)=FALSE),NA(),AJ458-$AW$4*AI458)))</f>
        <v>#N/A</v>
      </c>
      <c r="AN458" s="47" t="e">
        <f>IF('Grid template'!$B$68=FALSE,NA(),(IF(OR(ISNUMBER(AK458)=FALSE,ISNUMBER(AL458)=FALSE),NA(),AL458+$AW$4*AK458)))</f>
        <v>#N/A</v>
      </c>
      <c r="AO458" s="47" t="e">
        <f>IF('Grid template'!$B$68=FALSE,NA(),IF(OR(ISNUMBER(AM458)=FALSE,ISNUMBER(AN458)=FALSE),NA(),(AN458-AM458)/(2*$AW$4)))</f>
        <v>#N/A</v>
      </c>
      <c r="AP458" s="47" t="e">
        <f>IF('Grid template'!$B$68=FALSE,NA(),IF(OR(ISNUMBER(AM458)=FALSE,ISNUMBER(AO458)=FALSE),NA(),AO458*$AW$4+AM458))</f>
        <v>#N/A</v>
      </c>
      <c r="AQ458" s="160"/>
      <c r="AR458" s="160"/>
      <c r="AS458" s="162"/>
      <c r="AT458" s="48"/>
    </row>
    <row r="459" spans="2:46" x14ac:dyDescent="0.3">
      <c r="C459" s="231"/>
      <c r="D459" s="232"/>
      <c r="E459" s="232"/>
      <c r="F459" s="232"/>
      <c r="G459" s="232"/>
      <c r="H459" s="233"/>
      <c r="I459" s="233"/>
      <c r="J459" s="232"/>
      <c r="K459" s="232"/>
      <c r="L459" s="232"/>
      <c r="M459" s="167"/>
      <c r="N459" s="46"/>
      <c r="O459" s="47" t="str">
        <f t="shared" si="144"/>
        <v/>
      </c>
      <c r="P459" s="47" t="str">
        <f t="shared" si="145"/>
        <v/>
      </c>
      <c r="Q459" s="47" t="str">
        <f t="shared" si="146"/>
        <v/>
      </c>
      <c r="R459" s="47" t="str">
        <f t="shared" si="147"/>
        <v/>
      </c>
      <c r="S459" s="47" t="e">
        <f t="shared" si="148"/>
        <v>#N/A</v>
      </c>
      <c r="T459" s="47" t="str">
        <f t="shared" si="149"/>
        <v/>
      </c>
      <c r="U459" s="47" t="str">
        <f t="shared" si="150"/>
        <v/>
      </c>
      <c r="V459" s="47" t="e">
        <f t="shared" si="151"/>
        <v>#N/A</v>
      </c>
      <c r="W459" s="47" t="e">
        <f t="shared" si="152"/>
        <v>#N/A</v>
      </c>
      <c r="X459" s="47" t="e">
        <f t="shared" si="153"/>
        <v>#N/A</v>
      </c>
      <c r="Y459" s="47" t="str">
        <f t="shared" si="154"/>
        <v/>
      </c>
      <c r="Z459" s="47" t="e">
        <f t="shared" si="155"/>
        <v>#N/A</v>
      </c>
      <c r="AA459" s="47" t="e">
        <f t="shared" si="156"/>
        <v>#VALUE!</v>
      </c>
      <c r="AB459" s="47" t="e">
        <f t="shared" si="157"/>
        <v>#N/A</v>
      </c>
      <c r="AC459" s="47" t="str">
        <f t="shared" si="158"/>
        <v/>
      </c>
      <c r="AD459" s="47" t="str">
        <f t="shared" si="159"/>
        <v/>
      </c>
      <c r="AE459" s="47" t="str">
        <f t="shared" si="160"/>
        <v/>
      </c>
      <c r="AF459" s="47" t="str">
        <f t="shared" si="161"/>
        <v/>
      </c>
      <c r="AG459" s="47" t="str">
        <f t="shared" si="162"/>
        <v/>
      </c>
      <c r="AH459" s="47" t="str">
        <f t="shared" si="163"/>
        <v/>
      </c>
      <c r="AI459" s="47" t="e">
        <f>IF('Grid template'!$B$68=FALSE,NA(),IF(OR(ISNUMBER(AC459)=FALSE,ISNUMBER(AD459)=FALSE),NA(),$AW$3*AC459+AD459))</f>
        <v>#N/A</v>
      </c>
      <c r="AJ459" s="47" t="e">
        <f>IF('Grid template'!$B$68=FALSE,NA(),IF(OR(ISNUMBER(AC459)=FALSE,ISNUMBER(AD459)=FALSE),NA(),$AW$2*AC459))</f>
        <v>#N/A</v>
      </c>
      <c r="AK459" s="47" t="e">
        <f>IF('Grid template'!$B$68=FALSE,NA(),IF(OR(ISNUMBER(AF459)=FALSE,ISNUMBER(AG459)=FALSE),NA(),$AW$3*AF459+AG459+1+'Grid template'!$B$17))</f>
        <v>#N/A</v>
      </c>
      <c r="AL459" s="47" t="e">
        <f>IF('Grid template'!$B$68=FALSE,NA(),IF(OR(ISNUMBER(AF459)=FALSE,ISNUMBER(AG459)=FALSE),NA(),$AW$2*AF459))</f>
        <v>#N/A</v>
      </c>
      <c r="AM459" s="47" t="e">
        <f>IF('Grid template'!$B$68=FALSE,NA(),(IF(OR(ISNUMBER(AJ459)=FALSE,ISNUMBER(AI459)=FALSE),NA(),AJ459-$AW$4*AI459)))</f>
        <v>#N/A</v>
      </c>
      <c r="AN459" s="47" t="e">
        <f>IF('Grid template'!$B$68=FALSE,NA(),(IF(OR(ISNUMBER(AK459)=FALSE,ISNUMBER(AL459)=FALSE),NA(),AL459+$AW$4*AK459)))</f>
        <v>#N/A</v>
      </c>
      <c r="AO459" s="47" t="e">
        <f>IF('Grid template'!$B$68=FALSE,NA(),IF(OR(ISNUMBER(AM459)=FALSE,ISNUMBER(AN459)=FALSE),NA(),(AN459-AM459)/(2*$AW$4)))</f>
        <v>#N/A</v>
      </c>
      <c r="AP459" s="47" t="e">
        <f>IF('Grid template'!$B$68=FALSE,NA(),IF(OR(ISNUMBER(AM459)=FALSE,ISNUMBER(AO459)=FALSE),NA(),AO459*$AW$4+AM459))</f>
        <v>#N/A</v>
      </c>
      <c r="AQ459" s="160"/>
      <c r="AR459" s="160"/>
      <c r="AS459" s="162"/>
      <c r="AT459" s="48"/>
    </row>
    <row r="460" spans="2:46" x14ac:dyDescent="0.3">
      <c r="C460" s="231"/>
      <c r="D460" s="232"/>
      <c r="E460" s="232"/>
      <c r="F460" s="232"/>
      <c r="G460" s="232"/>
      <c r="H460" s="233"/>
      <c r="I460" s="233"/>
      <c r="J460" s="232"/>
      <c r="K460" s="232"/>
      <c r="L460" s="232"/>
      <c r="M460" s="167"/>
      <c r="N460" s="46"/>
      <c r="O460" s="47" t="str">
        <f t="shared" si="144"/>
        <v/>
      </c>
      <c r="P460" s="47" t="str">
        <f t="shared" si="145"/>
        <v/>
      </c>
      <c r="Q460" s="47" t="str">
        <f t="shared" si="146"/>
        <v/>
      </c>
      <c r="R460" s="47" t="str">
        <f t="shared" si="147"/>
        <v/>
      </c>
      <c r="S460" s="47" t="e">
        <f t="shared" si="148"/>
        <v>#N/A</v>
      </c>
      <c r="T460" s="47" t="str">
        <f t="shared" si="149"/>
        <v/>
      </c>
      <c r="U460" s="47" t="str">
        <f t="shared" si="150"/>
        <v/>
      </c>
      <c r="V460" s="47" t="e">
        <f t="shared" si="151"/>
        <v>#N/A</v>
      </c>
      <c r="W460" s="47" t="e">
        <f t="shared" si="152"/>
        <v>#N/A</v>
      </c>
      <c r="X460" s="47" t="e">
        <f t="shared" si="153"/>
        <v>#N/A</v>
      </c>
      <c r="Y460" s="47" t="str">
        <f t="shared" si="154"/>
        <v/>
      </c>
      <c r="Z460" s="47" t="e">
        <f t="shared" si="155"/>
        <v>#N/A</v>
      </c>
      <c r="AA460" s="47" t="e">
        <f t="shared" si="156"/>
        <v>#VALUE!</v>
      </c>
      <c r="AB460" s="47" t="e">
        <f t="shared" si="157"/>
        <v>#N/A</v>
      </c>
      <c r="AC460" s="47" t="str">
        <f t="shared" si="158"/>
        <v/>
      </c>
      <c r="AD460" s="47" t="str">
        <f t="shared" si="159"/>
        <v/>
      </c>
      <c r="AE460" s="47" t="str">
        <f t="shared" si="160"/>
        <v/>
      </c>
      <c r="AF460" s="47" t="str">
        <f t="shared" si="161"/>
        <v/>
      </c>
      <c r="AG460" s="47" t="str">
        <f t="shared" si="162"/>
        <v/>
      </c>
      <c r="AH460" s="47" t="str">
        <f t="shared" si="163"/>
        <v/>
      </c>
      <c r="AI460" s="47" t="e">
        <f>IF('Grid template'!$B$68=FALSE,NA(),IF(OR(ISNUMBER(AC460)=FALSE,ISNUMBER(AD460)=FALSE),NA(),$AW$3*AC460+AD460))</f>
        <v>#N/A</v>
      </c>
      <c r="AJ460" s="47" t="e">
        <f>IF('Grid template'!$B$68=FALSE,NA(),IF(OR(ISNUMBER(AC460)=FALSE,ISNUMBER(AD460)=FALSE),NA(),$AW$2*AC460))</f>
        <v>#N/A</v>
      </c>
      <c r="AK460" s="47" t="e">
        <f>IF('Grid template'!$B$68=FALSE,NA(),IF(OR(ISNUMBER(AF460)=FALSE,ISNUMBER(AG460)=FALSE),NA(),$AW$3*AF460+AG460+1+'Grid template'!$B$17))</f>
        <v>#N/A</v>
      </c>
      <c r="AL460" s="47" t="e">
        <f>IF('Grid template'!$B$68=FALSE,NA(),IF(OR(ISNUMBER(AF460)=FALSE,ISNUMBER(AG460)=FALSE),NA(),$AW$2*AF460))</f>
        <v>#N/A</v>
      </c>
      <c r="AM460" s="47" t="e">
        <f>IF('Grid template'!$B$68=FALSE,NA(),(IF(OR(ISNUMBER(AJ460)=FALSE,ISNUMBER(AI460)=FALSE),NA(),AJ460-$AW$4*AI460)))</f>
        <v>#N/A</v>
      </c>
      <c r="AN460" s="47" t="e">
        <f>IF('Grid template'!$B$68=FALSE,NA(),(IF(OR(ISNUMBER(AK460)=FALSE,ISNUMBER(AL460)=FALSE),NA(),AL460+$AW$4*AK460)))</f>
        <v>#N/A</v>
      </c>
      <c r="AO460" s="47" t="e">
        <f>IF('Grid template'!$B$68=FALSE,NA(),IF(OR(ISNUMBER(AM460)=FALSE,ISNUMBER(AN460)=FALSE),NA(),(AN460-AM460)/(2*$AW$4)))</f>
        <v>#N/A</v>
      </c>
      <c r="AP460" s="47" t="e">
        <f>IF('Grid template'!$B$68=FALSE,NA(),IF(OR(ISNUMBER(AM460)=FALSE,ISNUMBER(AO460)=FALSE),NA(),AO460*$AW$4+AM460))</f>
        <v>#N/A</v>
      </c>
      <c r="AQ460" s="160"/>
      <c r="AR460" s="160"/>
      <c r="AS460" s="162"/>
      <c r="AT460" s="48"/>
    </row>
    <row r="461" spans="2:46" x14ac:dyDescent="0.3">
      <c r="C461" s="111"/>
      <c r="D461" s="182"/>
      <c r="E461" s="182"/>
      <c r="F461" s="182"/>
      <c r="G461" s="182"/>
      <c r="H461" s="182"/>
      <c r="I461" s="182"/>
      <c r="J461" s="182"/>
      <c r="K461" s="182"/>
      <c r="L461" s="182"/>
      <c r="M461" s="167"/>
      <c r="N461" s="46"/>
      <c r="O461" s="47" t="str">
        <f t="shared" si="144"/>
        <v/>
      </c>
      <c r="P461" s="47" t="str">
        <f t="shared" si="145"/>
        <v/>
      </c>
      <c r="Q461" s="47" t="str">
        <f t="shared" si="146"/>
        <v/>
      </c>
      <c r="R461" s="47" t="str">
        <f t="shared" si="147"/>
        <v/>
      </c>
      <c r="S461" s="47" t="e">
        <f t="shared" si="148"/>
        <v>#N/A</v>
      </c>
      <c r="T461" s="47" t="str">
        <f t="shared" si="149"/>
        <v/>
      </c>
      <c r="U461" s="47" t="str">
        <f t="shared" si="150"/>
        <v/>
      </c>
      <c r="V461" s="47" t="e">
        <f t="shared" si="151"/>
        <v>#N/A</v>
      </c>
      <c r="W461" s="47" t="e">
        <f t="shared" si="152"/>
        <v>#N/A</v>
      </c>
      <c r="X461" s="47" t="e">
        <f t="shared" si="153"/>
        <v>#N/A</v>
      </c>
      <c r="Y461" s="47" t="str">
        <f t="shared" si="154"/>
        <v/>
      </c>
      <c r="Z461" s="47" t="e">
        <f t="shared" si="155"/>
        <v>#N/A</v>
      </c>
      <c r="AA461" s="47" t="e">
        <f t="shared" si="156"/>
        <v>#VALUE!</v>
      </c>
      <c r="AB461" s="47" t="e">
        <f t="shared" si="157"/>
        <v>#N/A</v>
      </c>
      <c r="AC461" s="47" t="str">
        <f t="shared" si="158"/>
        <v/>
      </c>
      <c r="AD461" s="47" t="str">
        <f t="shared" si="159"/>
        <v/>
      </c>
      <c r="AE461" s="47" t="str">
        <f t="shared" si="160"/>
        <v/>
      </c>
      <c r="AF461" s="47" t="str">
        <f t="shared" si="161"/>
        <v/>
      </c>
      <c r="AG461" s="47" t="str">
        <f t="shared" si="162"/>
        <v/>
      </c>
      <c r="AH461" s="47" t="str">
        <f t="shared" si="163"/>
        <v/>
      </c>
      <c r="AI461" s="47" t="e">
        <f>IF('Grid template'!$B$68=FALSE,NA(),IF(OR(ISNUMBER(AC461)=FALSE,ISNUMBER(AD461)=FALSE),NA(),$AW$3*AC461+AD461))</f>
        <v>#N/A</v>
      </c>
      <c r="AJ461" s="47" t="e">
        <f>IF('Grid template'!$B$68=FALSE,NA(),IF(OR(ISNUMBER(AC461)=FALSE,ISNUMBER(AD461)=FALSE),NA(),$AW$2*AC461))</f>
        <v>#N/A</v>
      </c>
      <c r="AK461" s="47" t="e">
        <f>IF('Grid template'!$B$68=FALSE,NA(),IF(OR(ISNUMBER(AF461)=FALSE,ISNUMBER(AG461)=FALSE),NA(),$AW$3*AF461+AG461+1+'Grid template'!$B$17))</f>
        <v>#N/A</v>
      </c>
      <c r="AL461" s="47" t="e">
        <f>IF('Grid template'!$B$68=FALSE,NA(),IF(OR(ISNUMBER(AF461)=FALSE,ISNUMBER(AG461)=FALSE),NA(),$AW$2*AF461))</f>
        <v>#N/A</v>
      </c>
      <c r="AM461" s="47" t="e">
        <f>IF('Grid template'!$B$68=FALSE,NA(),(IF(OR(ISNUMBER(AJ461)=FALSE,ISNUMBER(AI461)=FALSE),NA(),AJ461-$AW$4*AI461)))</f>
        <v>#N/A</v>
      </c>
      <c r="AN461" s="47" t="e">
        <f>IF('Grid template'!$B$68=FALSE,NA(),(IF(OR(ISNUMBER(AK461)=FALSE,ISNUMBER(AL461)=FALSE),NA(),AL461+$AW$4*AK461)))</f>
        <v>#N/A</v>
      </c>
      <c r="AO461" s="47" t="e">
        <f>IF('Grid template'!$B$68=FALSE,NA(),IF(OR(ISNUMBER(AM461)=FALSE,ISNUMBER(AN461)=FALSE),NA(),(AN461-AM461)/(2*$AW$4)))</f>
        <v>#N/A</v>
      </c>
      <c r="AP461" s="47" t="e">
        <f>IF('Grid template'!$B$68=FALSE,NA(),IF(OR(ISNUMBER(AM461)=FALSE,ISNUMBER(AO461)=FALSE),NA(),AO461*$AW$4+AM461))</f>
        <v>#N/A</v>
      </c>
      <c r="AQ461" s="160"/>
      <c r="AR461" s="160"/>
      <c r="AS461" s="162"/>
      <c r="AT461" s="48"/>
    </row>
    <row r="462" spans="2:46" x14ac:dyDescent="0.3">
      <c r="C462" s="111"/>
      <c r="D462" s="182"/>
      <c r="E462" s="182"/>
      <c r="F462" s="182"/>
      <c r="G462" s="182"/>
      <c r="H462" s="182"/>
      <c r="I462" s="182"/>
      <c r="J462" s="182"/>
      <c r="K462" s="182"/>
      <c r="L462" s="182"/>
      <c r="M462" s="167"/>
      <c r="N462" s="46"/>
      <c r="O462" s="47" t="str">
        <f t="shared" si="144"/>
        <v/>
      </c>
      <c r="P462" s="47" t="str">
        <f t="shared" si="145"/>
        <v/>
      </c>
      <c r="Q462" s="47" t="str">
        <f t="shared" si="146"/>
        <v/>
      </c>
      <c r="R462" s="47" t="str">
        <f t="shared" si="147"/>
        <v/>
      </c>
      <c r="S462" s="47" t="e">
        <f t="shared" si="148"/>
        <v>#N/A</v>
      </c>
      <c r="T462" s="47" t="str">
        <f t="shared" si="149"/>
        <v/>
      </c>
      <c r="U462" s="47" t="str">
        <f t="shared" si="150"/>
        <v/>
      </c>
      <c r="V462" s="47" t="e">
        <f t="shared" si="151"/>
        <v>#N/A</v>
      </c>
      <c r="W462" s="47" t="e">
        <f t="shared" si="152"/>
        <v>#N/A</v>
      </c>
      <c r="X462" s="47" t="e">
        <f t="shared" si="153"/>
        <v>#N/A</v>
      </c>
      <c r="Y462" s="47" t="str">
        <f t="shared" si="154"/>
        <v/>
      </c>
      <c r="Z462" s="47" t="e">
        <f t="shared" si="155"/>
        <v>#N/A</v>
      </c>
      <c r="AA462" s="47" t="e">
        <f t="shared" si="156"/>
        <v>#VALUE!</v>
      </c>
      <c r="AB462" s="47" t="e">
        <f t="shared" si="157"/>
        <v>#N/A</v>
      </c>
      <c r="AC462" s="47" t="str">
        <f t="shared" si="158"/>
        <v/>
      </c>
      <c r="AD462" s="47" t="str">
        <f t="shared" si="159"/>
        <v/>
      </c>
      <c r="AE462" s="47" t="str">
        <f t="shared" si="160"/>
        <v/>
      </c>
      <c r="AF462" s="47" t="str">
        <f t="shared" si="161"/>
        <v/>
      </c>
      <c r="AG462" s="47" t="str">
        <f t="shared" si="162"/>
        <v/>
      </c>
      <c r="AH462" s="47" t="str">
        <f t="shared" si="163"/>
        <v/>
      </c>
      <c r="AI462" s="47" t="e">
        <f>IF('Grid template'!$B$68=FALSE,NA(),IF(OR(ISNUMBER(AC462)=FALSE,ISNUMBER(AD462)=FALSE),NA(),$AW$3*AC462+AD462))</f>
        <v>#N/A</v>
      </c>
      <c r="AJ462" s="47" t="e">
        <f>IF('Grid template'!$B$68=FALSE,NA(),IF(OR(ISNUMBER(AC462)=FALSE,ISNUMBER(AD462)=FALSE),NA(),$AW$2*AC462))</f>
        <v>#N/A</v>
      </c>
      <c r="AK462" s="47" t="e">
        <f>IF('Grid template'!$B$68=FALSE,NA(),IF(OR(ISNUMBER(AF462)=FALSE,ISNUMBER(AG462)=FALSE),NA(),$AW$3*AF462+AG462+1+'Grid template'!$B$17))</f>
        <v>#N/A</v>
      </c>
      <c r="AL462" s="47" t="e">
        <f>IF('Grid template'!$B$68=FALSE,NA(),IF(OR(ISNUMBER(AF462)=FALSE,ISNUMBER(AG462)=FALSE),NA(),$AW$2*AF462))</f>
        <v>#N/A</v>
      </c>
      <c r="AM462" s="47" t="e">
        <f>IF('Grid template'!$B$68=FALSE,NA(),(IF(OR(ISNUMBER(AJ462)=FALSE,ISNUMBER(AI462)=FALSE),NA(),AJ462-$AW$4*AI462)))</f>
        <v>#N/A</v>
      </c>
      <c r="AN462" s="47" t="e">
        <f>IF('Grid template'!$B$68=FALSE,NA(),(IF(OR(ISNUMBER(AK462)=FALSE,ISNUMBER(AL462)=FALSE),NA(),AL462+$AW$4*AK462)))</f>
        <v>#N/A</v>
      </c>
      <c r="AO462" s="47" t="e">
        <f>IF('Grid template'!$B$68=FALSE,NA(),IF(OR(ISNUMBER(AM462)=FALSE,ISNUMBER(AN462)=FALSE),NA(),(AN462-AM462)/(2*$AW$4)))</f>
        <v>#N/A</v>
      </c>
      <c r="AP462" s="47" t="e">
        <f>IF('Grid template'!$B$68=FALSE,NA(),IF(OR(ISNUMBER(AM462)=FALSE,ISNUMBER(AO462)=FALSE),NA(),AO462*$AW$4+AM462))</f>
        <v>#N/A</v>
      </c>
      <c r="AQ462" s="160"/>
      <c r="AR462" s="160"/>
      <c r="AS462" s="162"/>
      <c r="AT462" s="48"/>
    </row>
    <row r="463" spans="2:46" x14ac:dyDescent="0.3">
      <c r="C463" s="111"/>
      <c r="D463" s="182"/>
      <c r="E463" s="182"/>
      <c r="F463" s="182"/>
      <c r="G463" s="182"/>
      <c r="H463" s="182"/>
      <c r="I463" s="182"/>
      <c r="J463" s="182"/>
      <c r="K463" s="182"/>
      <c r="L463" s="182"/>
      <c r="M463" s="167"/>
      <c r="N463" s="46"/>
      <c r="O463" s="47" t="str">
        <f t="shared" si="144"/>
        <v/>
      </c>
      <c r="P463" s="47" t="str">
        <f t="shared" si="145"/>
        <v/>
      </c>
      <c r="Q463" s="47" t="str">
        <f t="shared" si="146"/>
        <v/>
      </c>
      <c r="R463" s="47" t="str">
        <f t="shared" si="147"/>
        <v/>
      </c>
      <c r="S463" s="47" t="e">
        <f t="shared" si="148"/>
        <v>#N/A</v>
      </c>
      <c r="T463" s="47" t="str">
        <f t="shared" si="149"/>
        <v/>
      </c>
      <c r="U463" s="47" t="str">
        <f t="shared" si="150"/>
        <v/>
      </c>
      <c r="V463" s="47" t="e">
        <f t="shared" si="151"/>
        <v>#N/A</v>
      </c>
      <c r="W463" s="47" t="e">
        <f t="shared" si="152"/>
        <v>#N/A</v>
      </c>
      <c r="X463" s="47" t="e">
        <f t="shared" si="153"/>
        <v>#N/A</v>
      </c>
      <c r="Y463" s="47" t="str">
        <f t="shared" si="154"/>
        <v/>
      </c>
      <c r="Z463" s="47" t="e">
        <f t="shared" si="155"/>
        <v>#N/A</v>
      </c>
      <c r="AA463" s="47" t="e">
        <f t="shared" si="156"/>
        <v>#VALUE!</v>
      </c>
      <c r="AB463" s="47" t="e">
        <f t="shared" si="157"/>
        <v>#N/A</v>
      </c>
      <c r="AC463" s="47" t="str">
        <f t="shared" si="158"/>
        <v/>
      </c>
      <c r="AD463" s="47" t="str">
        <f t="shared" si="159"/>
        <v/>
      </c>
      <c r="AE463" s="47" t="str">
        <f t="shared" si="160"/>
        <v/>
      </c>
      <c r="AF463" s="47" t="str">
        <f t="shared" si="161"/>
        <v/>
      </c>
      <c r="AG463" s="47" t="str">
        <f t="shared" si="162"/>
        <v/>
      </c>
      <c r="AH463" s="47" t="str">
        <f t="shared" si="163"/>
        <v/>
      </c>
      <c r="AI463" s="47" t="e">
        <f>IF('Grid template'!$B$68=FALSE,NA(),IF(OR(ISNUMBER(AC463)=FALSE,ISNUMBER(AD463)=FALSE),NA(),$AW$3*AC463+AD463))</f>
        <v>#N/A</v>
      </c>
      <c r="AJ463" s="47" t="e">
        <f>IF('Grid template'!$B$68=FALSE,NA(),IF(OR(ISNUMBER(AC463)=FALSE,ISNUMBER(AD463)=FALSE),NA(),$AW$2*AC463))</f>
        <v>#N/A</v>
      </c>
      <c r="AK463" s="47" t="e">
        <f>IF('Grid template'!$B$68=FALSE,NA(),IF(OR(ISNUMBER(AF463)=FALSE,ISNUMBER(AG463)=FALSE),NA(),$AW$3*AF463+AG463+1+'Grid template'!$B$17))</f>
        <v>#N/A</v>
      </c>
      <c r="AL463" s="47" t="e">
        <f>IF('Grid template'!$B$68=FALSE,NA(),IF(OR(ISNUMBER(AF463)=FALSE,ISNUMBER(AG463)=FALSE),NA(),$AW$2*AF463))</f>
        <v>#N/A</v>
      </c>
      <c r="AM463" s="47" t="e">
        <f>IF('Grid template'!$B$68=FALSE,NA(),(IF(OR(ISNUMBER(AJ463)=FALSE,ISNUMBER(AI463)=FALSE),NA(),AJ463-$AW$4*AI463)))</f>
        <v>#N/A</v>
      </c>
      <c r="AN463" s="47" t="e">
        <f>IF('Grid template'!$B$68=FALSE,NA(),(IF(OR(ISNUMBER(AK463)=FALSE,ISNUMBER(AL463)=FALSE),NA(),AL463+$AW$4*AK463)))</f>
        <v>#N/A</v>
      </c>
      <c r="AO463" s="47" t="e">
        <f>IF('Grid template'!$B$68=FALSE,NA(),IF(OR(ISNUMBER(AM463)=FALSE,ISNUMBER(AN463)=FALSE),NA(),(AN463-AM463)/(2*$AW$4)))</f>
        <v>#N/A</v>
      </c>
      <c r="AP463" s="47" t="e">
        <f>IF('Grid template'!$B$68=FALSE,NA(),IF(OR(ISNUMBER(AM463)=FALSE,ISNUMBER(AO463)=FALSE),NA(),AO463*$AW$4+AM463))</f>
        <v>#N/A</v>
      </c>
      <c r="AQ463" s="160"/>
      <c r="AR463" s="160"/>
      <c r="AS463" s="162"/>
      <c r="AT463" s="48"/>
    </row>
    <row r="464" spans="2:46" x14ac:dyDescent="0.3">
      <c r="C464" s="111"/>
      <c r="D464" s="182"/>
      <c r="E464" s="182"/>
      <c r="F464" s="182"/>
      <c r="G464" s="182"/>
      <c r="H464" s="182"/>
      <c r="I464" s="182"/>
      <c r="J464" s="182"/>
      <c r="K464" s="182"/>
      <c r="L464" s="182"/>
      <c r="M464" s="167"/>
      <c r="N464" s="46"/>
      <c r="O464" s="47" t="str">
        <f t="shared" si="144"/>
        <v/>
      </c>
      <c r="P464" s="47" t="str">
        <f t="shared" si="145"/>
        <v/>
      </c>
      <c r="Q464" s="47" t="str">
        <f t="shared" si="146"/>
        <v/>
      </c>
      <c r="R464" s="47" t="str">
        <f t="shared" si="147"/>
        <v/>
      </c>
      <c r="S464" s="47" t="e">
        <f t="shared" si="148"/>
        <v>#N/A</v>
      </c>
      <c r="T464" s="47" t="str">
        <f t="shared" si="149"/>
        <v/>
      </c>
      <c r="U464" s="47" t="str">
        <f t="shared" si="150"/>
        <v/>
      </c>
      <c r="V464" s="47" t="e">
        <f t="shared" si="151"/>
        <v>#N/A</v>
      </c>
      <c r="W464" s="47" t="e">
        <f t="shared" si="152"/>
        <v>#N/A</v>
      </c>
      <c r="X464" s="47" t="e">
        <f t="shared" si="153"/>
        <v>#N/A</v>
      </c>
      <c r="Y464" s="47" t="str">
        <f t="shared" si="154"/>
        <v/>
      </c>
      <c r="Z464" s="47" t="e">
        <f t="shared" si="155"/>
        <v>#N/A</v>
      </c>
      <c r="AA464" s="47" t="e">
        <f t="shared" si="156"/>
        <v>#VALUE!</v>
      </c>
      <c r="AB464" s="47" t="e">
        <f t="shared" si="157"/>
        <v>#N/A</v>
      </c>
      <c r="AC464" s="47" t="str">
        <f t="shared" si="158"/>
        <v/>
      </c>
      <c r="AD464" s="47" t="str">
        <f t="shared" si="159"/>
        <v/>
      </c>
      <c r="AE464" s="47" t="str">
        <f t="shared" si="160"/>
        <v/>
      </c>
      <c r="AF464" s="47" t="str">
        <f t="shared" si="161"/>
        <v/>
      </c>
      <c r="AG464" s="47" t="str">
        <f t="shared" si="162"/>
        <v/>
      </c>
      <c r="AH464" s="47" t="str">
        <f t="shared" si="163"/>
        <v/>
      </c>
      <c r="AI464" s="47" t="e">
        <f>IF('Grid template'!$B$68=FALSE,NA(),IF(OR(ISNUMBER(AC464)=FALSE,ISNUMBER(AD464)=FALSE),NA(),$AW$3*AC464+AD464))</f>
        <v>#N/A</v>
      </c>
      <c r="AJ464" s="47" t="e">
        <f>IF('Grid template'!$B$68=FALSE,NA(),IF(OR(ISNUMBER(AC464)=FALSE,ISNUMBER(AD464)=FALSE),NA(),$AW$2*AC464))</f>
        <v>#N/A</v>
      </c>
      <c r="AK464" s="47" t="e">
        <f>IF('Grid template'!$B$68=FALSE,NA(),IF(OR(ISNUMBER(AF464)=FALSE,ISNUMBER(AG464)=FALSE),NA(),$AW$3*AF464+AG464+1+'Grid template'!$B$17))</f>
        <v>#N/A</v>
      </c>
      <c r="AL464" s="47" t="e">
        <f>IF('Grid template'!$B$68=FALSE,NA(),IF(OR(ISNUMBER(AF464)=FALSE,ISNUMBER(AG464)=FALSE),NA(),$AW$2*AF464))</f>
        <v>#N/A</v>
      </c>
      <c r="AM464" s="47" t="e">
        <f>IF('Grid template'!$B$68=FALSE,NA(),(IF(OR(ISNUMBER(AJ464)=FALSE,ISNUMBER(AI464)=FALSE),NA(),AJ464-$AW$4*AI464)))</f>
        <v>#N/A</v>
      </c>
      <c r="AN464" s="47" t="e">
        <f>IF('Grid template'!$B$68=FALSE,NA(),(IF(OR(ISNUMBER(AK464)=FALSE,ISNUMBER(AL464)=FALSE),NA(),AL464+$AW$4*AK464)))</f>
        <v>#N/A</v>
      </c>
      <c r="AO464" s="47" t="e">
        <f>IF('Grid template'!$B$68=FALSE,NA(),IF(OR(ISNUMBER(AM464)=FALSE,ISNUMBER(AN464)=FALSE),NA(),(AN464-AM464)/(2*$AW$4)))</f>
        <v>#N/A</v>
      </c>
      <c r="AP464" s="47" t="e">
        <f>IF('Grid template'!$B$68=FALSE,NA(),IF(OR(ISNUMBER(AM464)=FALSE,ISNUMBER(AO464)=FALSE),NA(),AO464*$AW$4+AM464))</f>
        <v>#N/A</v>
      </c>
      <c r="AQ464" s="160"/>
      <c r="AR464" s="160"/>
      <c r="AS464" s="162"/>
      <c r="AT464" s="48"/>
    </row>
    <row r="465" spans="3:46" x14ac:dyDescent="0.3">
      <c r="C465" s="111"/>
      <c r="D465" s="182"/>
      <c r="E465" s="182"/>
      <c r="F465" s="182"/>
      <c r="G465" s="182"/>
      <c r="H465" s="182"/>
      <c r="I465" s="182"/>
      <c r="J465" s="182"/>
      <c r="K465" s="182"/>
      <c r="L465" s="182"/>
      <c r="M465" s="167"/>
      <c r="N465" s="46"/>
      <c r="O465" s="47" t="str">
        <f t="shared" si="144"/>
        <v/>
      </c>
      <c r="P465" s="47" t="str">
        <f t="shared" si="145"/>
        <v/>
      </c>
      <c r="Q465" s="47" t="str">
        <f t="shared" si="146"/>
        <v/>
      </c>
      <c r="R465" s="47" t="str">
        <f t="shared" si="147"/>
        <v/>
      </c>
      <c r="S465" s="47" t="e">
        <f t="shared" si="148"/>
        <v>#N/A</v>
      </c>
      <c r="T465" s="47" t="str">
        <f t="shared" si="149"/>
        <v/>
      </c>
      <c r="U465" s="47" t="str">
        <f t="shared" si="150"/>
        <v/>
      </c>
      <c r="V465" s="47" t="e">
        <f t="shared" si="151"/>
        <v>#N/A</v>
      </c>
      <c r="W465" s="47" t="e">
        <f t="shared" si="152"/>
        <v>#N/A</v>
      </c>
      <c r="X465" s="47" t="e">
        <f t="shared" si="153"/>
        <v>#N/A</v>
      </c>
      <c r="Y465" s="47" t="str">
        <f t="shared" si="154"/>
        <v/>
      </c>
      <c r="Z465" s="47" t="e">
        <f t="shared" si="155"/>
        <v>#N/A</v>
      </c>
      <c r="AA465" s="47" t="e">
        <f t="shared" si="156"/>
        <v>#VALUE!</v>
      </c>
      <c r="AB465" s="47" t="e">
        <f t="shared" si="157"/>
        <v>#N/A</v>
      </c>
      <c r="AC465" s="47" t="str">
        <f t="shared" si="158"/>
        <v/>
      </c>
      <c r="AD465" s="47" t="str">
        <f t="shared" si="159"/>
        <v/>
      </c>
      <c r="AE465" s="47" t="str">
        <f t="shared" si="160"/>
        <v/>
      </c>
      <c r="AF465" s="47" t="str">
        <f t="shared" si="161"/>
        <v/>
      </c>
      <c r="AG465" s="47" t="str">
        <f t="shared" si="162"/>
        <v/>
      </c>
      <c r="AH465" s="47" t="str">
        <f t="shared" si="163"/>
        <v/>
      </c>
      <c r="AI465" s="47" t="e">
        <f>IF('Grid template'!$B$68=FALSE,NA(),IF(OR(ISNUMBER(AC465)=FALSE,ISNUMBER(AD465)=FALSE),NA(),$AW$3*AC465+AD465))</f>
        <v>#N/A</v>
      </c>
      <c r="AJ465" s="47" t="e">
        <f>IF('Grid template'!$B$68=FALSE,NA(),IF(OR(ISNUMBER(AC465)=FALSE,ISNUMBER(AD465)=FALSE),NA(),$AW$2*AC465))</f>
        <v>#N/A</v>
      </c>
      <c r="AK465" s="47" t="e">
        <f>IF('Grid template'!$B$68=FALSE,NA(),IF(OR(ISNUMBER(AF465)=FALSE,ISNUMBER(AG465)=FALSE),NA(),$AW$3*AF465+AG465+1+'Grid template'!$B$17))</f>
        <v>#N/A</v>
      </c>
      <c r="AL465" s="47" t="e">
        <f>IF('Grid template'!$B$68=FALSE,NA(),IF(OR(ISNUMBER(AF465)=FALSE,ISNUMBER(AG465)=FALSE),NA(),$AW$2*AF465))</f>
        <v>#N/A</v>
      </c>
      <c r="AM465" s="47" t="e">
        <f>IF('Grid template'!$B$68=FALSE,NA(),(IF(OR(ISNUMBER(AJ465)=FALSE,ISNUMBER(AI465)=FALSE),NA(),AJ465-$AW$4*AI465)))</f>
        <v>#N/A</v>
      </c>
      <c r="AN465" s="47" t="e">
        <f>IF('Grid template'!$B$68=FALSE,NA(),(IF(OR(ISNUMBER(AK465)=FALSE,ISNUMBER(AL465)=FALSE),NA(),AL465+$AW$4*AK465)))</f>
        <v>#N/A</v>
      </c>
      <c r="AO465" s="47" t="e">
        <f>IF('Grid template'!$B$68=FALSE,NA(),IF(OR(ISNUMBER(AM465)=FALSE,ISNUMBER(AN465)=FALSE),NA(),(AN465-AM465)/(2*$AW$4)))</f>
        <v>#N/A</v>
      </c>
      <c r="AP465" s="47" t="e">
        <f>IF('Grid template'!$B$68=FALSE,NA(),IF(OR(ISNUMBER(AM465)=FALSE,ISNUMBER(AO465)=FALSE),NA(),AO465*$AW$4+AM465))</f>
        <v>#N/A</v>
      </c>
      <c r="AQ465" s="160"/>
      <c r="AR465" s="160"/>
      <c r="AS465" s="162"/>
      <c r="AT465" s="48"/>
    </row>
    <row r="466" spans="3:46" x14ac:dyDescent="0.3">
      <c r="C466" s="111"/>
      <c r="D466" s="182"/>
      <c r="E466" s="182"/>
      <c r="F466" s="182"/>
      <c r="G466" s="182"/>
      <c r="H466" s="182"/>
      <c r="I466" s="182"/>
      <c r="J466" s="182"/>
      <c r="K466" s="182"/>
      <c r="L466" s="182"/>
      <c r="M466" s="167"/>
      <c r="N466" s="46"/>
      <c r="O466" s="47" t="str">
        <f t="shared" si="144"/>
        <v/>
      </c>
      <c r="P466" s="47" t="str">
        <f t="shared" si="145"/>
        <v/>
      </c>
      <c r="Q466" s="47" t="str">
        <f t="shared" si="146"/>
        <v/>
      </c>
      <c r="R466" s="47" t="str">
        <f t="shared" si="147"/>
        <v/>
      </c>
      <c r="S466" s="47" t="e">
        <f t="shared" si="148"/>
        <v>#N/A</v>
      </c>
      <c r="T466" s="47" t="str">
        <f t="shared" si="149"/>
        <v/>
      </c>
      <c r="U466" s="47" t="str">
        <f t="shared" si="150"/>
        <v/>
      </c>
      <c r="V466" s="47" t="e">
        <f t="shared" si="151"/>
        <v>#N/A</v>
      </c>
      <c r="W466" s="47" t="e">
        <f t="shared" si="152"/>
        <v>#N/A</v>
      </c>
      <c r="X466" s="47" t="e">
        <f t="shared" si="153"/>
        <v>#N/A</v>
      </c>
      <c r="Y466" s="47" t="str">
        <f t="shared" si="154"/>
        <v/>
      </c>
      <c r="Z466" s="47" t="e">
        <f t="shared" si="155"/>
        <v>#N/A</v>
      </c>
      <c r="AA466" s="47" t="e">
        <f t="shared" si="156"/>
        <v>#VALUE!</v>
      </c>
      <c r="AB466" s="47" t="e">
        <f t="shared" si="157"/>
        <v>#N/A</v>
      </c>
      <c r="AC466" s="47" t="str">
        <f t="shared" si="158"/>
        <v/>
      </c>
      <c r="AD466" s="47" t="str">
        <f t="shared" si="159"/>
        <v/>
      </c>
      <c r="AE466" s="47" t="str">
        <f t="shared" si="160"/>
        <v/>
      </c>
      <c r="AF466" s="47" t="str">
        <f t="shared" si="161"/>
        <v/>
      </c>
      <c r="AG466" s="47" t="str">
        <f t="shared" si="162"/>
        <v/>
      </c>
      <c r="AH466" s="47" t="str">
        <f t="shared" si="163"/>
        <v/>
      </c>
      <c r="AI466" s="47" t="e">
        <f>IF('Grid template'!$B$68=FALSE,NA(),IF(OR(ISNUMBER(AC466)=FALSE,ISNUMBER(AD466)=FALSE),NA(),$AW$3*AC466+AD466))</f>
        <v>#N/A</v>
      </c>
      <c r="AJ466" s="47" t="e">
        <f>IF('Grid template'!$B$68=FALSE,NA(),IF(OR(ISNUMBER(AC466)=FALSE,ISNUMBER(AD466)=FALSE),NA(),$AW$2*AC466))</f>
        <v>#N/A</v>
      </c>
      <c r="AK466" s="47" t="e">
        <f>IF('Grid template'!$B$68=FALSE,NA(),IF(OR(ISNUMBER(AF466)=FALSE,ISNUMBER(AG466)=FALSE),NA(),$AW$3*AF466+AG466+1+'Grid template'!$B$17))</f>
        <v>#N/A</v>
      </c>
      <c r="AL466" s="47" t="e">
        <f>IF('Grid template'!$B$68=FALSE,NA(),IF(OR(ISNUMBER(AF466)=FALSE,ISNUMBER(AG466)=FALSE),NA(),$AW$2*AF466))</f>
        <v>#N/A</v>
      </c>
      <c r="AM466" s="47" t="e">
        <f>IF('Grid template'!$B$68=FALSE,NA(),(IF(OR(ISNUMBER(AJ466)=FALSE,ISNUMBER(AI466)=FALSE),NA(),AJ466-$AW$4*AI466)))</f>
        <v>#N/A</v>
      </c>
      <c r="AN466" s="47" t="e">
        <f>IF('Grid template'!$B$68=FALSE,NA(),(IF(OR(ISNUMBER(AK466)=FALSE,ISNUMBER(AL466)=FALSE),NA(),AL466+$AW$4*AK466)))</f>
        <v>#N/A</v>
      </c>
      <c r="AO466" s="47" t="e">
        <f>IF('Grid template'!$B$68=FALSE,NA(),IF(OR(ISNUMBER(AM466)=FALSE,ISNUMBER(AN466)=FALSE),NA(),(AN466-AM466)/(2*$AW$4)))</f>
        <v>#N/A</v>
      </c>
      <c r="AP466" s="47" t="e">
        <f>IF('Grid template'!$B$68=FALSE,NA(),IF(OR(ISNUMBER(AM466)=FALSE,ISNUMBER(AO466)=FALSE),NA(),AO466*$AW$4+AM466))</f>
        <v>#N/A</v>
      </c>
      <c r="AQ466" s="160"/>
      <c r="AR466" s="160"/>
      <c r="AS466" s="162"/>
      <c r="AT466" s="48"/>
    </row>
    <row r="467" spans="3:46" x14ac:dyDescent="0.3">
      <c r="C467" s="111"/>
      <c r="D467" s="182"/>
      <c r="E467" s="182"/>
      <c r="F467" s="182"/>
      <c r="G467" s="182"/>
      <c r="H467" s="182"/>
      <c r="I467" s="182"/>
      <c r="J467" s="182"/>
      <c r="K467" s="182"/>
      <c r="L467" s="182"/>
      <c r="M467" s="167"/>
      <c r="N467" s="46"/>
      <c r="O467" s="47" t="str">
        <f t="shared" si="144"/>
        <v/>
      </c>
      <c r="P467" s="47" t="str">
        <f t="shared" si="145"/>
        <v/>
      </c>
      <c r="Q467" s="47" t="str">
        <f t="shared" si="146"/>
        <v/>
      </c>
      <c r="R467" s="47" t="str">
        <f t="shared" si="147"/>
        <v/>
      </c>
      <c r="S467" s="47" t="e">
        <f t="shared" si="148"/>
        <v>#N/A</v>
      </c>
      <c r="T467" s="47" t="str">
        <f t="shared" si="149"/>
        <v/>
      </c>
      <c r="U467" s="47" t="str">
        <f t="shared" si="150"/>
        <v/>
      </c>
      <c r="V467" s="47" t="e">
        <f t="shared" si="151"/>
        <v>#N/A</v>
      </c>
      <c r="W467" s="47" t="e">
        <f t="shared" si="152"/>
        <v>#N/A</v>
      </c>
      <c r="X467" s="47" t="e">
        <f t="shared" si="153"/>
        <v>#N/A</v>
      </c>
      <c r="Y467" s="47" t="str">
        <f t="shared" si="154"/>
        <v/>
      </c>
      <c r="Z467" s="47" t="e">
        <f t="shared" si="155"/>
        <v>#N/A</v>
      </c>
      <c r="AA467" s="47" t="e">
        <f t="shared" si="156"/>
        <v>#VALUE!</v>
      </c>
      <c r="AB467" s="47" t="e">
        <f t="shared" si="157"/>
        <v>#N/A</v>
      </c>
      <c r="AC467" s="47" t="str">
        <f t="shared" si="158"/>
        <v/>
      </c>
      <c r="AD467" s="47" t="str">
        <f t="shared" si="159"/>
        <v/>
      </c>
      <c r="AE467" s="47" t="str">
        <f t="shared" si="160"/>
        <v/>
      </c>
      <c r="AF467" s="47" t="str">
        <f t="shared" si="161"/>
        <v/>
      </c>
      <c r="AG467" s="47" t="str">
        <f t="shared" si="162"/>
        <v/>
      </c>
      <c r="AH467" s="47" t="str">
        <f t="shared" si="163"/>
        <v/>
      </c>
      <c r="AI467" s="47" t="e">
        <f>IF('Grid template'!$B$68=FALSE,NA(),IF(OR(ISNUMBER(AC467)=FALSE,ISNUMBER(AD467)=FALSE),NA(),$AW$3*AC467+AD467))</f>
        <v>#N/A</v>
      </c>
      <c r="AJ467" s="47" t="e">
        <f>IF('Grid template'!$B$68=FALSE,NA(),IF(OR(ISNUMBER(AC467)=FALSE,ISNUMBER(AD467)=FALSE),NA(),$AW$2*AC467))</f>
        <v>#N/A</v>
      </c>
      <c r="AK467" s="47" t="e">
        <f>IF('Grid template'!$B$68=FALSE,NA(),IF(OR(ISNUMBER(AF467)=FALSE,ISNUMBER(AG467)=FALSE),NA(),$AW$3*AF467+AG467+1+'Grid template'!$B$17))</f>
        <v>#N/A</v>
      </c>
      <c r="AL467" s="47" t="e">
        <f>IF('Grid template'!$B$68=FALSE,NA(),IF(OR(ISNUMBER(AF467)=FALSE,ISNUMBER(AG467)=FALSE),NA(),$AW$2*AF467))</f>
        <v>#N/A</v>
      </c>
      <c r="AM467" s="47" t="e">
        <f>IF('Grid template'!$B$68=FALSE,NA(),(IF(OR(ISNUMBER(AJ467)=FALSE,ISNUMBER(AI467)=FALSE),NA(),AJ467-$AW$4*AI467)))</f>
        <v>#N/A</v>
      </c>
      <c r="AN467" s="47" t="e">
        <f>IF('Grid template'!$B$68=FALSE,NA(),(IF(OR(ISNUMBER(AK467)=FALSE,ISNUMBER(AL467)=FALSE),NA(),AL467+$AW$4*AK467)))</f>
        <v>#N/A</v>
      </c>
      <c r="AO467" s="47" t="e">
        <f>IF('Grid template'!$B$68=FALSE,NA(),IF(OR(ISNUMBER(AM467)=FALSE,ISNUMBER(AN467)=FALSE),NA(),(AN467-AM467)/(2*$AW$4)))</f>
        <v>#N/A</v>
      </c>
      <c r="AP467" s="47" t="e">
        <f>IF('Grid template'!$B$68=FALSE,NA(),IF(OR(ISNUMBER(AM467)=FALSE,ISNUMBER(AO467)=FALSE),NA(),AO467*$AW$4+AM467))</f>
        <v>#N/A</v>
      </c>
      <c r="AQ467" s="160"/>
      <c r="AR467" s="160"/>
      <c r="AS467" s="162"/>
      <c r="AT467" s="48"/>
    </row>
    <row r="468" spans="3:46" x14ac:dyDescent="0.3">
      <c r="C468" s="111"/>
      <c r="D468" s="182"/>
      <c r="E468" s="182"/>
      <c r="F468" s="182"/>
      <c r="G468" s="182"/>
      <c r="H468" s="182"/>
      <c r="I468" s="182"/>
      <c r="J468" s="182"/>
      <c r="K468" s="182"/>
      <c r="L468" s="182"/>
      <c r="M468" s="167"/>
      <c r="N468" s="46"/>
      <c r="O468" s="47" t="str">
        <f t="shared" si="144"/>
        <v/>
      </c>
      <c r="P468" s="47" t="str">
        <f t="shared" si="145"/>
        <v/>
      </c>
      <c r="Q468" s="47" t="str">
        <f t="shared" si="146"/>
        <v/>
      </c>
      <c r="R468" s="47" t="str">
        <f t="shared" si="147"/>
        <v/>
      </c>
      <c r="S468" s="47" t="e">
        <f t="shared" si="148"/>
        <v>#N/A</v>
      </c>
      <c r="T468" s="47" t="str">
        <f t="shared" si="149"/>
        <v/>
      </c>
      <c r="U468" s="47" t="str">
        <f t="shared" si="150"/>
        <v/>
      </c>
      <c r="V468" s="47" t="e">
        <f t="shared" si="151"/>
        <v>#N/A</v>
      </c>
      <c r="W468" s="47" t="e">
        <f t="shared" si="152"/>
        <v>#N/A</v>
      </c>
      <c r="X468" s="47" t="e">
        <f t="shared" si="153"/>
        <v>#N/A</v>
      </c>
      <c r="Y468" s="47" t="str">
        <f t="shared" si="154"/>
        <v/>
      </c>
      <c r="Z468" s="47" t="e">
        <f t="shared" si="155"/>
        <v>#N/A</v>
      </c>
      <c r="AA468" s="47" t="e">
        <f t="shared" si="156"/>
        <v>#VALUE!</v>
      </c>
      <c r="AB468" s="47" t="e">
        <f t="shared" si="157"/>
        <v>#N/A</v>
      </c>
      <c r="AC468" s="47" t="str">
        <f t="shared" si="158"/>
        <v/>
      </c>
      <c r="AD468" s="47" t="str">
        <f t="shared" si="159"/>
        <v/>
      </c>
      <c r="AE468" s="47" t="str">
        <f t="shared" si="160"/>
        <v/>
      </c>
      <c r="AF468" s="47" t="str">
        <f t="shared" si="161"/>
        <v/>
      </c>
      <c r="AG468" s="47" t="str">
        <f t="shared" si="162"/>
        <v/>
      </c>
      <c r="AH468" s="47" t="str">
        <f t="shared" si="163"/>
        <v/>
      </c>
      <c r="AI468" s="47" t="e">
        <f>IF('Grid template'!$B$68=FALSE,NA(),IF(OR(ISNUMBER(AC468)=FALSE,ISNUMBER(AD468)=FALSE),NA(),$AW$3*AC468+AD468))</f>
        <v>#N/A</v>
      </c>
      <c r="AJ468" s="47" t="e">
        <f>IF('Grid template'!$B$68=FALSE,NA(),IF(OR(ISNUMBER(AC468)=FALSE,ISNUMBER(AD468)=FALSE),NA(),$AW$2*AC468))</f>
        <v>#N/A</v>
      </c>
      <c r="AK468" s="47" t="e">
        <f>IF('Grid template'!$B$68=FALSE,NA(),IF(OR(ISNUMBER(AF468)=FALSE,ISNUMBER(AG468)=FALSE),NA(),$AW$3*AF468+AG468+1+'Grid template'!$B$17))</f>
        <v>#N/A</v>
      </c>
      <c r="AL468" s="47" t="e">
        <f>IF('Grid template'!$B$68=FALSE,NA(),IF(OR(ISNUMBER(AF468)=FALSE,ISNUMBER(AG468)=FALSE),NA(),$AW$2*AF468))</f>
        <v>#N/A</v>
      </c>
      <c r="AM468" s="47" t="e">
        <f>IF('Grid template'!$B$68=FALSE,NA(),(IF(OR(ISNUMBER(AJ468)=FALSE,ISNUMBER(AI468)=FALSE),NA(),AJ468-$AW$4*AI468)))</f>
        <v>#N/A</v>
      </c>
      <c r="AN468" s="47" t="e">
        <f>IF('Grid template'!$B$68=FALSE,NA(),(IF(OR(ISNUMBER(AK468)=FALSE,ISNUMBER(AL468)=FALSE),NA(),AL468+$AW$4*AK468)))</f>
        <v>#N/A</v>
      </c>
      <c r="AO468" s="47" t="e">
        <f>IF('Grid template'!$B$68=FALSE,NA(),IF(OR(ISNUMBER(AM468)=FALSE,ISNUMBER(AN468)=FALSE),NA(),(AN468-AM468)/(2*$AW$4)))</f>
        <v>#N/A</v>
      </c>
      <c r="AP468" s="47" t="e">
        <f>IF('Grid template'!$B$68=FALSE,NA(),IF(OR(ISNUMBER(AM468)=FALSE,ISNUMBER(AO468)=FALSE),NA(),AO468*$AW$4+AM468))</f>
        <v>#N/A</v>
      </c>
      <c r="AQ468" s="160"/>
      <c r="AR468" s="160"/>
      <c r="AS468" s="162"/>
      <c r="AT468" s="48"/>
    </row>
    <row r="469" spans="3:46" x14ac:dyDescent="0.3">
      <c r="C469" s="111"/>
      <c r="D469" s="182"/>
      <c r="E469" s="182"/>
      <c r="F469" s="182"/>
      <c r="G469" s="182"/>
      <c r="H469" s="182"/>
      <c r="I469" s="182"/>
      <c r="J469" s="182"/>
      <c r="K469" s="182"/>
      <c r="L469" s="182"/>
      <c r="M469" s="167"/>
      <c r="N469" s="46"/>
      <c r="O469" s="47" t="str">
        <f t="shared" si="144"/>
        <v/>
      </c>
      <c r="P469" s="47" t="str">
        <f t="shared" si="145"/>
        <v/>
      </c>
      <c r="Q469" s="47" t="str">
        <f t="shared" si="146"/>
        <v/>
      </c>
      <c r="R469" s="47" t="str">
        <f t="shared" si="147"/>
        <v/>
      </c>
      <c r="S469" s="47" t="e">
        <f t="shared" si="148"/>
        <v>#N/A</v>
      </c>
      <c r="T469" s="47" t="str">
        <f t="shared" si="149"/>
        <v/>
      </c>
      <c r="U469" s="47" t="str">
        <f t="shared" si="150"/>
        <v/>
      </c>
      <c r="V469" s="47" t="e">
        <f t="shared" si="151"/>
        <v>#N/A</v>
      </c>
      <c r="W469" s="47" t="e">
        <f t="shared" si="152"/>
        <v>#N/A</v>
      </c>
      <c r="X469" s="47" t="e">
        <f t="shared" si="153"/>
        <v>#N/A</v>
      </c>
      <c r="Y469" s="47" t="str">
        <f t="shared" si="154"/>
        <v/>
      </c>
      <c r="Z469" s="47" t="e">
        <f t="shared" si="155"/>
        <v>#N/A</v>
      </c>
      <c r="AA469" s="47" t="e">
        <f t="shared" si="156"/>
        <v>#VALUE!</v>
      </c>
      <c r="AB469" s="47" t="e">
        <f t="shared" si="157"/>
        <v>#N/A</v>
      </c>
      <c r="AC469" s="47" t="str">
        <f t="shared" si="158"/>
        <v/>
      </c>
      <c r="AD469" s="47" t="str">
        <f t="shared" si="159"/>
        <v/>
      </c>
      <c r="AE469" s="47" t="str">
        <f t="shared" si="160"/>
        <v/>
      </c>
      <c r="AF469" s="47" t="str">
        <f t="shared" si="161"/>
        <v/>
      </c>
      <c r="AG469" s="47" t="str">
        <f t="shared" si="162"/>
        <v/>
      </c>
      <c r="AH469" s="47" t="str">
        <f t="shared" si="163"/>
        <v/>
      </c>
      <c r="AI469" s="47" t="e">
        <f>IF('Grid template'!$B$68=FALSE,NA(),IF(OR(ISNUMBER(AC469)=FALSE,ISNUMBER(AD469)=FALSE),NA(),$AW$3*AC469+AD469))</f>
        <v>#N/A</v>
      </c>
      <c r="AJ469" s="47" t="e">
        <f>IF('Grid template'!$B$68=FALSE,NA(),IF(OR(ISNUMBER(AC469)=FALSE,ISNUMBER(AD469)=FALSE),NA(),$AW$2*AC469))</f>
        <v>#N/A</v>
      </c>
      <c r="AK469" s="47" t="e">
        <f>IF('Grid template'!$B$68=FALSE,NA(),IF(OR(ISNUMBER(AF469)=FALSE,ISNUMBER(AG469)=FALSE),NA(),$AW$3*AF469+AG469+1+'Grid template'!$B$17))</f>
        <v>#N/A</v>
      </c>
      <c r="AL469" s="47" t="e">
        <f>IF('Grid template'!$B$68=FALSE,NA(),IF(OR(ISNUMBER(AF469)=FALSE,ISNUMBER(AG469)=FALSE),NA(),$AW$2*AF469))</f>
        <v>#N/A</v>
      </c>
      <c r="AM469" s="47" t="e">
        <f>IF('Grid template'!$B$68=FALSE,NA(),(IF(OR(ISNUMBER(AJ469)=FALSE,ISNUMBER(AI469)=FALSE),NA(),AJ469-$AW$4*AI469)))</f>
        <v>#N/A</v>
      </c>
      <c r="AN469" s="47" t="e">
        <f>IF('Grid template'!$B$68=FALSE,NA(),(IF(OR(ISNUMBER(AK469)=FALSE,ISNUMBER(AL469)=FALSE),NA(),AL469+$AW$4*AK469)))</f>
        <v>#N/A</v>
      </c>
      <c r="AO469" s="47" t="e">
        <f>IF('Grid template'!$B$68=FALSE,NA(),IF(OR(ISNUMBER(AM469)=FALSE,ISNUMBER(AN469)=FALSE),NA(),(AN469-AM469)/(2*$AW$4)))</f>
        <v>#N/A</v>
      </c>
      <c r="AP469" s="47" t="e">
        <f>IF('Grid template'!$B$68=FALSE,NA(),IF(OR(ISNUMBER(AM469)=FALSE,ISNUMBER(AO469)=FALSE),NA(),AO469*$AW$4+AM469))</f>
        <v>#N/A</v>
      </c>
      <c r="AQ469" s="160"/>
      <c r="AR469" s="160"/>
      <c r="AS469" s="162"/>
      <c r="AT469" s="48"/>
    </row>
    <row r="470" spans="3:46" x14ac:dyDescent="0.3">
      <c r="C470" s="111"/>
      <c r="D470" s="182"/>
      <c r="E470" s="182"/>
      <c r="F470" s="182"/>
      <c r="G470" s="182"/>
      <c r="H470" s="182"/>
      <c r="I470" s="182"/>
      <c r="J470" s="182"/>
      <c r="K470" s="182"/>
      <c r="L470" s="182"/>
      <c r="M470" s="167"/>
      <c r="N470" s="46"/>
      <c r="O470" s="47" t="str">
        <f t="shared" si="144"/>
        <v/>
      </c>
      <c r="P470" s="47" t="str">
        <f t="shared" si="145"/>
        <v/>
      </c>
      <c r="Q470" s="47" t="str">
        <f t="shared" si="146"/>
        <v/>
      </c>
      <c r="R470" s="47" t="str">
        <f t="shared" si="147"/>
        <v/>
      </c>
      <c r="S470" s="47" t="e">
        <f t="shared" si="148"/>
        <v>#N/A</v>
      </c>
      <c r="T470" s="47" t="str">
        <f t="shared" si="149"/>
        <v/>
      </c>
      <c r="U470" s="47" t="str">
        <f t="shared" si="150"/>
        <v/>
      </c>
      <c r="V470" s="47" t="e">
        <f t="shared" si="151"/>
        <v>#N/A</v>
      </c>
      <c r="W470" s="47" t="e">
        <f t="shared" si="152"/>
        <v>#N/A</v>
      </c>
      <c r="X470" s="47" t="e">
        <f t="shared" si="153"/>
        <v>#N/A</v>
      </c>
      <c r="Y470" s="47" t="str">
        <f t="shared" si="154"/>
        <v/>
      </c>
      <c r="Z470" s="47" t="e">
        <f t="shared" si="155"/>
        <v>#N/A</v>
      </c>
      <c r="AA470" s="47" t="e">
        <f t="shared" si="156"/>
        <v>#VALUE!</v>
      </c>
      <c r="AB470" s="47" t="e">
        <f t="shared" si="157"/>
        <v>#N/A</v>
      </c>
      <c r="AC470" s="47" t="str">
        <f t="shared" si="158"/>
        <v/>
      </c>
      <c r="AD470" s="47" t="str">
        <f t="shared" si="159"/>
        <v/>
      </c>
      <c r="AE470" s="47" t="str">
        <f t="shared" si="160"/>
        <v/>
      </c>
      <c r="AF470" s="47" t="str">
        <f t="shared" si="161"/>
        <v/>
      </c>
      <c r="AG470" s="47" t="str">
        <f t="shared" si="162"/>
        <v/>
      </c>
      <c r="AH470" s="47" t="str">
        <f t="shared" si="163"/>
        <v/>
      </c>
      <c r="AI470" s="47" t="e">
        <f>IF('Grid template'!$B$68=FALSE,NA(),IF(OR(ISNUMBER(AC470)=FALSE,ISNUMBER(AD470)=FALSE),NA(),$AW$3*AC470+AD470))</f>
        <v>#N/A</v>
      </c>
      <c r="AJ470" s="47" t="e">
        <f>IF('Grid template'!$B$68=FALSE,NA(),IF(OR(ISNUMBER(AC470)=FALSE,ISNUMBER(AD470)=FALSE),NA(),$AW$2*AC470))</f>
        <v>#N/A</v>
      </c>
      <c r="AK470" s="47" t="e">
        <f>IF('Grid template'!$B$68=FALSE,NA(),IF(OR(ISNUMBER(AF470)=FALSE,ISNUMBER(AG470)=FALSE),NA(),$AW$3*AF470+AG470+1+'Grid template'!$B$17))</f>
        <v>#N/A</v>
      </c>
      <c r="AL470" s="47" t="e">
        <f>IF('Grid template'!$B$68=FALSE,NA(),IF(OR(ISNUMBER(AF470)=FALSE,ISNUMBER(AG470)=FALSE),NA(),$AW$2*AF470))</f>
        <v>#N/A</v>
      </c>
      <c r="AM470" s="47" t="e">
        <f>IF('Grid template'!$B$68=FALSE,NA(),(IF(OR(ISNUMBER(AJ470)=FALSE,ISNUMBER(AI470)=FALSE),NA(),AJ470-$AW$4*AI470)))</f>
        <v>#N/A</v>
      </c>
      <c r="AN470" s="47" t="e">
        <f>IF('Grid template'!$B$68=FALSE,NA(),(IF(OR(ISNUMBER(AK470)=FALSE,ISNUMBER(AL470)=FALSE),NA(),AL470+$AW$4*AK470)))</f>
        <v>#N/A</v>
      </c>
      <c r="AO470" s="47" t="e">
        <f>IF('Grid template'!$B$68=FALSE,NA(),IF(OR(ISNUMBER(AM470)=FALSE,ISNUMBER(AN470)=FALSE),NA(),(AN470-AM470)/(2*$AW$4)))</f>
        <v>#N/A</v>
      </c>
      <c r="AP470" s="47" t="e">
        <f>IF('Grid template'!$B$68=FALSE,NA(),IF(OR(ISNUMBER(AM470)=FALSE,ISNUMBER(AO470)=FALSE),NA(),AO470*$AW$4+AM470))</f>
        <v>#N/A</v>
      </c>
      <c r="AQ470" s="160"/>
      <c r="AR470" s="160"/>
      <c r="AS470" s="162"/>
      <c r="AT470" s="48"/>
    </row>
    <row r="471" spans="3:46" x14ac:dyDescent="0.3">
      <c r="C471" s="111"/>
      <c r="D471" s="182"/>
      <c r="E471" s="182"/>
      <c r="F471" s="182"/>
      <c r="G471" s="182"/>
      <c r="H471" s="182"/>
      <c r="I471" s="182"/>
      <c r="J471" s="182"/>
      <c r="K471" s="182"/>
      <c r="L471" s="182"/>
      <c r="M471" s="167"/>
      <c r="N471" s="46"/>
      <c r="O471" s="47" t="str">
        <f t="shared" si="144"/>
        <v/>
      </c>
      <c r="P471" s="47" t="str">
        <f t="shared" si="145"/>
        <v/>
      </c>
      <c r="Q471" s="47" t="str">
        <f t="shared" si="146"/>
        <v/>
      </c>
      <c r="R471" s="47" t="str">
        <f t="shared" si="147"/>
        <v/>
      </c>
      <c r="S471" s="47" t="e">
        <f t="shared" si="148"/>
        <v>#N/A</v>
      </c>
      <c r="T471" s="47" t="str">
        <f t="shared" si="149"/>
        <v/>
      </c>
      <c r="U471" s="47" t="str">
        <f t="shared" si="150"/>
        <v/>
      </c>
      <c r="V471" s="47" t="e">
        <f t="shared" si="151"/>
        <v>#N/A</v>
      </c>
      <c r="W471" s="47" t="e">
        <f t="shared" si="152"/>
        <v>#N/A</v>
      </c>
      <c r="X471" s="47" t="e">
        <f t="shared" si="153"/>
        <v>#N/A</v>
      </c>
      <c r="Y471" s="47" t="str">
        <f t="shared" si="154"/>
        <v/>
      </c>
      <c r="Z471" s="47" t="e">
        <f t="shared" si="155"/>
        <v>#N/A</v>
      </c>
      <c r="AA471" s="47" t="e">
        <f t="shared" si="156"/>
        <v>#VALUE!</v>
      </c>
      <c r="AB471" s="47" t="e">
        <f t="shared" si="157"/>
        <v>#N/A</v>
      </c>
      <c r="AC471" s="47" t="str">
        <f t="shared" si="158"/>
        <v/>
      </c>
      <c r="AD471" s="47" t="str">
        <f t="shared" si="159"/>
        <v/>
      </c>
      <c r="AE471" s="47" t="str">
        <f t="shared" si="160"/>
        <v/>
      </c>
      <c r="AF471" s="47" t="str">
        <f t="shared" si="161"/>
        <v/>
      </c>
      <c r="AG471" s="47" t="str">
        <f t="shared" si="162"/>
        <v/>
      </c>
      <c r="AH471" s="47" t="str">
        <f t="shared" si="163"/>
        <v/>
      </c>
      <c r="AI471" s="47" t="e">
        <f>IF('Grid template'!$B$68=FALSE,NA(),IF(OR(ISNUMBER(AC471)=FALSE,ISNUMBER(AD471)=FALSE),NA(),$AW$3*AC471+AD471))</f>
        <v>#N/A</v>
      </c>
      <c r="AJ471" s="47" t="e">
        <f>IF('Grid template'!$B$68=FALSE,NA(),IF(OR(ISNUMBER(AC471)=FALSE,ISNUMBER(AD471)=FALSE),NA(),$AW$2*AC471))</f>
        <v>#N/A</v>
      </c>
      <c r="AK471" s="47" t="e">
        <f>IF('Grid template'!$B$68=FALSE,NA(),IF(OR(ISNUMBER(AF471)=FALSE,ISNUMBER(AG471)=FALSE),NA(),$AW$3*AF471+AG471+1+'Grid template'!$B$17))</f>
        <v>#N/A</v>
      </c>
      <c r="AL471" s="47" t="e">
        <f>IF('Grid template'!$B$68=FALSE,NA(),IF(OR(ISNUMBER(AF471)=FALSE,ISNUMBER(AG471)=FALSE),NA(),$AW$2*AF471))</f>
        <v>#N/A</v>
      </c>
      <c r="AM471" s="47" t="e">
        <f>IF('Grid template'!$B$68=FALSE,NA(),(IF(OR(ISNUMBER(AJ471)=FALSE,ISNUMBER(AI471)=FALSE),NA(),AJ471-$AW$4*AI471)))</f>
        <v>#N/A</v>
      </c>
      <c r="AN471" s="47" t="e">
        <f>IF('Grid template'!$B$68=FALSE,NA(),(IF(OR(ISNUMBER(AK471)=FALSE,ISNUMBER(AL471)=FALSE),NA(),AL471+$AW$4*AK471)))</f>
        <v>#N/A</v>
      </c>
      <c r="AO471" s="47" t="e">
        <f>IF('Grid template'!$B$68=FALSE,NA(),IF(OR(ISNUMBER(AM471)=FALSE,ISNUMBER(AN471)=FALSE),NA(),(AN471-AM471)/(2*$AW$4)))</f>
        <v>#N/A</v>
      </c>
      <c r="AP471" s="47" t="e">
        <f>IF('Grid template'!$B$68=FALSE,NA(),IF(OR(ISNUMBER(AM471)=FALSE,ISNUMBER(AO471)=FALSE),NA(),AO471*$AW$4+AM471))</f>
        <v>#N/A</v>
      </c>
      <c r="AQ471" s="160"/>
      <c r="AR471" s="160"/>
      <c r="AS471" s="162"/>
      <c r="AT471" s="48"/>
    </row>
    <row r="472" spans="3:46" x14ac:dyDescent="0.3">
      <c r="C472" s="111"/>
      <c r="D472" s="182"/>
      <c r="E472" s="182"/>
      <c r="F472" s="182"/>
      <c r="G472" s="182"/>
      <c r="H472" s="182"/>
      <c r="I472" s="182"/>
      <c r="J472" s="182"/>
      <c r="K472" s="182"/>
      <c r="L472" s="182"/>
      <c r="M472" s="167"/>
      <c r="N472" s="46"/>
      <c r="O472" s="47" t="str">
        <f t="shared" si="144"/>
        <v/>
      </c>
      <c r="P472" s="47" t="str">
        <f t="shared" si="145"/>
        <v/>
      </c>
      <c r="Q472" s="47" t="str">
        <f t="shared" si="146"/>
        <v/>
      </c>
      <c r="R472" s="47" t="str">
        <f t="shared" si="147"/>
        <v/>
      </c>
      <c r="S472" s="47" t="e">
        <f t="shared" si="148"/>
        <v>#N/A</v>
      </c>
      <c r="T472" s="47" t="str">
        <f t="shared" si="149"/>
        <v/>
      </c>
      <c r="U472" s="47" t="str">
        <f t="shared" si="150"/>
        <v/>
      </c>
      <c r="V472" s="47" t="e">
        <f t="shared" si="151"/>
        <v>#N/A</v>
      </c>
      <c r="W472" s="47" t="e">
        <f t="shared" si="152"/>
        <v>#N/A</v>
      </c>
      <c r="X472" s="47" t="e">
        <f t="shared" si="153"/>
        <v>#N/A</v>
      </c>
      <c r="Y472" s="47" t="str">
        <f t="shared" si="154"/>
        <v/>
      </c>
      <c r="Z472" s="47" t="e">
        <f t="shared" si="155"/>
        <v>#N/A</v>
      </c>
      <c r="AA472" s="47" t="e">
        <f t="shared" si="156"/>
        <v>#VALUE!</v>
      </c>
      <c r="AB472" s="47" t="e">
        <f t="shared" si="157"/>
        <v>#N/A</v>
      </c>
      <c r="AC472" s="47" t="str">
        <f t="shared" si="158"/>
        <v/>
      </c>
      <c r="AD472" s="47" t="str">
        <f t="shared" si="159"/>
        <v/>
      </c>
      <c r="AE472" s="47" t="str">
        <f t="shared" si="160"/>
        <v/>
      </c>
      <c r="AF472" s="47" t="str">
        <f t="shared" si="161"/>
        <v/>
      </c>
      <c r="AG472" s="47" t="str">
        <f t="shared" si="162"/>
        <v/>
      </c>
      <c r="AH472" s="47" t="str">
        <f t="shared" si="163"/>
        <v/>
      </c>
      <c r="AI472" s="47" t="e">
        <f>IF('Grid template'!$B$68=FALSE,NA(),IF(OR(ISNUMBER(AC472)=FALSE,ISNUMBER(AD472)=FALSE),NA(),$AW$3*AC472+AD472))</f>
        <v>#N/A</v>
      </c>
      <c r="AJ472" s="47" t="e">
        <f>IF('Grid template'!$B$68=FALSE,NA(),IF(OR(ISNUMBER(AC472)=FALSE,ISNUMBER(AD472)=FALSE),NA(),$AW$2*AC472))</f>
        <v>#N/A</v>
      </c>
      <c r="AK472" s="47" t="e">
        <f>IF('Grid template'!$B$68=FALSE,NA(),IF(OR(ISNUMBER(AF472)=FALSE,ISNUMBER(AG472)=FALSE),NA(),$AW$3*AF472+AG472+1+'Grid template'!$B$17))</f>
        <v>#N/A</v>
      </c>
      <c r="AL472" s="47" t="e">
        <f>IF('Grid template'!$B$68=FALSE,NA(),IF(OR(ISNUMBER(AF472)=FALSE,ISNUMBER(AG472)=FALSE),NA(),$AW$2*AF472))</f>
        <v>#N/A</v>
      </c>
      <c r="AM472" s="47" t="e">
        <f>IF('Grid template'!$B$68=FALSE,NA(),(IF(OR(ISNUMBER(AJ472)=FALSE,ISNUMBER(AI472)=FALSE),NA(),AJ472-$AW$4*AI472)))</f>
        <v>#N/A</v>
      </c>
      <c r="AN472" s="47" t="e">
        <f>IF('Grid template'!$B$68=FALSE,NA(),(IF(OR(ISNUMBER(AK472)=FALSE,ISNUMBER(AL472)=FALSE),NA(),AL472+$AW$4*AK472)))</f>
        <v>#N/A</v>
      </c>
      <c r="AO472" s="47" t="e">
        <f>IF('Grid template'!$B$68=FALSE,NA(),IF(OR(ISNUMBER(AM472)=FALSE,ISNUMBER(AN472)=FALSE),NA(),(AN472-AM472)/(2*$AW$4)))</f>
        <v>#N/A</v>
      </c>
      <c r="AP472" s="47" t="e">
        <f>IF('Grid template'!$B$68=FALSE,NA(),IF(OR(ISNUMBER(AM472)=FALSE,ISNUMBER(AO472)=FALSE),NA(),AO472*$AW$4+AM472))</f>
        <v>#N/A</v>
      </c>
      <c r="AQ472" s="160"/>
      <c r="AR472" s="160"/>
      <c r="AS472" s="162"/>
      <c r="AT472" s="48"/>
    </row>
    <row r="473" spans="3:46" x14ac:dyDescent="0.3">
      <c r="C473" s="111"/>
      <c r="D473" s="182"/>
      <c r="E473" s="182"/>
      <c r="F473" s="182"/>
      <c r="G473" s="182"/>
      <c r="H473" s="182"/>
      <c r="I473" s="182"/>
      <c r="J473" s="182"/>
      <c r="K473" s="182"/>
      <c r="L473" s="182"/>
      <c r="M473" s="167"/>
      <c r="N473" s="46"/>
      <c r="O473" s="47" t="str">
        <f t="shared" si="144"/>
        <v/>
      </c>
      <c r="P473" s="47" t="str">
        <f t="shared" si="145"/>
        <v/>
      </c>
      <c r="Q473" s="47" t="str">
        <f t="shared" si="146"/>
        <v/>
      </c>
      <c r="R473" s="47" t="str">
        <f t="shared" si="147"/>
        <v/>
      </c>
      <c r="S473" s="47" t="e">
        <f t="shared" si="148"/>
        <v>#N/A</v>
      </c>
      <c r="T473" s="47" t="str">
        <f t="shared" si="149"/>
        <v/>
      </c>
      <c r="U473" s="47" t="str">
        <f t="shared" si="150"/>
        <v/>
      </c>
      <c r="V473" s="47" t="e">
        <f t="shared" si="151"/>
        <v>#N/A</v>
      </c>
      <c r="W473" s="47" t="e">
        <f t="shared" si="152"/>
        <v>#N/A</v>
      </c>
      <c r="X473" s="47" t="e">
        <f t="shared" si="153"/>
        <v>#N/A</v>
      </c>
      <c r="Y473" s="47" t="str">
        <f t="shared" si="154"/>
        <v/>
      </c>
      <c r="Z473" s="47" t="e">
        <f t="shared" si="155"/>
        <v>#N/A</v>
      </c>
      <c r="AA473" s="47" t="e">
        <f t="shared" si="156"/>
        <v>#VALUE!</v>
      </c>
      <c r="AB473" s="47" t="e">
        <f t="shared" si="157"/>
        <v>#N/A</v>
      </c>
      <c r="AC473" s="47" t="str">
        <f t="shared" si="158"/>
        <v/>
      </c>
      <c r="AD473" s="47" t="str">
        <f t="shared" si="159"/>
        <v/>
      </c>
      <c r="AE473" s="47" t="str">
        <f t="shared" si="160"/>
        <v/>
      </c>
      <c r="AF473" s="47" t="str">
        <f t="shared" si="161"/>
        <v/>
      </c>
      <c r="AG473" s="47" t="str">
        <f t="shared" si="162"/>
        <v/>
      </c>
      <c r="AH473" s="47" t="str">
        <f t="shared" si="163"/>
        <v/>
      </c>
      <c r="AI473" s="47" t="e">
        <f>IF('Grid template'!$B$68=FALSE,NA(),IF(OR(ISNUMBER(AC473)=FALSE,ISNUMBER(AD473)=FALSE),NA(),$AW$3*AC473+AD473))</f>
        <v>#N/A</v>
      </c>
      <c r="AJ473" s="47" t="e">
        <f>IF('Grid template'!$B$68=FALSE,NA(),IF(OR(ISNUMBER(AC473)=FALSE,ISNUMBER(AD473)=FALSE),NA(),$AW$2*AC473))</f>
        <v>#N/A</v>
      </c>
      <c r="AK473" s="47" t="e">
        <f>IF('Grid template'!$B$68=FALSE,NA(),IF(OR(ISNUMBER(AF473)=FALSE,ISNUMBER(AG473)=FALSE),NA(),$AW$3*AF473+AG473+1+'Grid template'!$B$17))</f>
        <v>#N/A</v>
      </c>
      <c r="AL473" s="47" t="e">
        <f>IF('Grid template'!$B$68=FALSE,NA(),IF(OR(ISNUMBER(AF473)=FALSE,ISNUMBER(AG473)=FALSE),NA(),$AW$2*AF473))</f>
        <v>#N/A</v>
      </c>
      <c r="AM473" s="47" t="e">
        <f>IF('Grid template'!$B$68=FALSE,NA(),(IF(OR(ISNUMBER(AJ473)=FALSE,ISNUMBER(AI473)=FALSE),NA(),AJ473-$AW$4*AI473)))</f>
        <v>#N/A</v>
      </c>
      <c r="AN473" s="47" t="e">
        <f>IF('Grid template'!$B$68=FALSE,NA(),(IF(OR(ISNUMBER(AK473)=FALSE,ISNUMBER(AL473)=FALSE),NA(),AL473+$AW$4*AK473)))</f>
        <v>#N/A</v>
      </c>
      <c r="AO473" s="47" t="e">
        <f>IF('Grid template'!$B$68=FALSE,NA(),IF(OR(ISNUMBER(AM473)=FALSE,ISNUMBER(AN473)=FALSE),NA(),(AN473-AM473)/(2*$AW$4)))</f>
        <v>#N/A</v>
      </c>
      <c r="AP473" s="47" t="e">
        <f>IF('Grid template'!$B$68=FALSE,NA(),IF(OR(ISNUMBER(AM473)=FALSE,ISNUMBER(AO473)=FALSE),NA(),AO473*$AW$4+AM473))</f>
        <v>#N/A</v>
      </c>
      <c r="AQ473" s="160"/>
      <c r="AR473" s="160"/>
      <c r="AS473" s="162"/>
      <c r="AT473" s="48"/>
    </row>
    <row r="474" spans="3:46" x14ac:dyDescent="0.3">
      <c r="C474" s="111"/>
      <c r="D474" s="182"/>
      <c r="E474" s="182"/>
      <c r="F474" s="182"/>
      <c r="G474" s="182"/>
      <c r="H474" s="182"/>
      <c r="I474" s="182"/>
      <c r="J474" s="182"/>
      <c r="K474" s="182"/>
      <c r="L474" s="182"/>
      <c r="M474" s="167"/>
      <c r="N474" s="46"/>
      <c r="O474" s="47" t="str">
        <f t="shared" si="144"/>
        <v/>
      </c>
      <c r="P474" s="47" t="str">
        <f t="shared" si="145"/>
        <v/>
      </c>
      <c r="Q474" s="47" t="str">
        <f t="shared" si="146"/>
        <v/>
      </c>
      <c r="R474" s="47" t="str">
        <f t="shared" si="147"/>
        <v/>
      </c>
      <c r="S474" s="47" t="e">
        <f t="shared" si="148"/>
        <v>#N/A</v>
      </c>
      <c r="T474" s="47" t="str">
        <f t="shared" si="149"/>
        <v/>
      </c>
      <c r="U474" s="47" t="str">
        <f t="shared" si="150"/>
        <v/>
      </c>
      <c r="V474" s="47" t="e">
        <f t="shared" si="151"/>
        <v>#N/A</v>
      </c>
      <c r="W474" s="47" t="e">
        <f t="shared" si="152"/>
        <v>#N/A</v>
      </c>
      <c r="X474" s="47" t="e">
        <f t="shared" si="153"/>
        <v>#N/A</v>
      </c>
      <c r="Y474" s="47" t="str">
        <f t="shared" si="154"/>
        <v/>
      </c>
      <c r="Z474" s="47" t="e">
        <f t="shared" si="155"/>
        <v>#N/A</v>
      </c>
      <c r="AA474" s="47" t="e">
        <f t="shared" si="156"/>
        <v>#VALUE!</v>
      </c>
      <c r="AB474" s="47" t="e">
        <f t="shared" si="157"/>
        <v>#N/A</v>
      </c>
      <c r="AC474" s="47" t="str">
        <f t="shared" si="158"/>
        <v/>
      </c>
      <c r="AD474" s="47" t="str">
        <f t="shared" si="159"/>
        <v/>
      </c>
      <c r="AE474" s="47" t="str">
        <f t="shared" si="160"/>
        <v/>
      </c>
      <c r="AF474" s="47" t="str">
        <f t="shared" si="161"/>
        <v/>
      </c>
      <c r="AG474" s="47" t="str">
        <f t="shared" si="162"/>
        <v/>
      </c>
      <c r="AH474" s="47" t="str">
        <f t="shared" si="163"/>
        <v/>
      </c>
      <c r="AI474" s="47" t="e">
        <f>IF('Grid template'!$B$68=FALSE,NA(),IF(OR(ISNUMBER(AC474)=FALSE,ISNUMBER(AD474)=FALSE),NA(),$AW$3*AC474+AD474))</f>
        <v>#N/A</v>
      </c>
      <c r="AJ474" s="47" t="e">
        <f>IF('Grid template'!$B$68=FALSE,NA(),IF(OR(ISNUMBER(AC474)=FALSE,ISNUMBER(AD474)=FALSE),NA(),$AW$2*AC474))</f>
        <v>#N/A</v>
      </c>
      <c r="AK474" s="47" t="e">
        <f>IF('Grid template'!$B$68=FALSE,NA(),IF(OR(ISNUMBER(AF474)=FALSE,ISNUMBER(AG474)=FALSE),NA(),$AW$3*AF474+AG474+1+'Grid template'!$B$17))</f>
        <v>#N/A</v>
      </c>
      <c r="AL474" s="47" t="e">
        <f>IF('Grid template'!$B$68=FALSE,NA(),IF(OR(ISNUMBER(AF474)=FALSE,ISNUMBER(AG474)=FALSE),NA(),$AW$2*AF474))</f>
        <v>#N/A</v>
      </c>
      <c r="AM474" s="47" t="e">
        <f>IF('Grid template'!$B$68=FALSE,NA(),(IF(OR(ISNUMBER(AJ474)=FALSE,ISNUMBER(AI474)=FALSE),NA(),AJ474-$AW$4*AI474)))</f>
        <v>#N/A</v>
      </c>
      <c r="AN474" s="47" t="e">
        <f>IF('Grid template'!$B$68=FALSE,NA(),(IF(OR(ISNUMBER(AK474)=FALSE,ISNUMBER(AL474)=FALSE),NA(),AL474+$AW$4*AK474)))</f>
        <v>#N/A</v>
      </c>
      <c r="AO474" s="47" t="e">
        <f>IF('Grid template'!$B$68=FALSE,NA(),IF(OR(ISNUMBER(AM474)=FALSE,ISNUMBER(AN474)=FALSE),NA(),(AN474-AM474)/(2*$AW$4)))</f>
        <v>#N/A</v>
      </c>
      <c r="AP474" s="47" t="e">
        <f>IF('Grid template'!$B$68=FALSE,NA(),IF(OR(ISNUMBER(AM474)=FALSE,ISNUMBER(AO474)=FALSE),NA(),AO474*$AW$4+AM474))</f>
        <v>#N/A</v>
      </c>
      <c r="AQ474" s="160"/>
      <c r="AR474" s="160"/>
      <c r="AS474" s="162"/>
      <c r="AT474" s="48"/>
    </row>
    <row r="475" spans="3:46" x14ac:dyDescent="0.3">
      <c r="C475" s="111"/>
      <c r="D475" s="182"/>
      <c r="E475" s="182"/>
      <c r="F475" s="182"/>
      <c r="G475" s="182"/>
      <c r="H475" s="182"/>
      <c r="I475" s="182"/>
      <c r="J475" s="182"/>
      <c r="K475" s="182"/>
      <c r="L475" s="182"/>
      <c r="M475" s="167"/>
      <c r="N475" s="46"/>
      <c r="O475" s="47" t="str">
        <f t="shared" si="144"/>
        <v/>
      </c>
      <c r="P475" s="47" t="str">
        <f t="shared" si="145"/>
        <v/>
      </c>
      <c r="Q475" s="47" t="str">
        <f t="shared" si="146"/>
        <v/>
      </c>
      <c r="R475" s="47" t="str">
        <f t="shared" si="147"/>
        <v/>
      </c>
      <c r="S475" s="47" t="e">
        <f t="shared" si="148"/>
        <v>#N/A</v>
      </c>
      <c r="T475" s="47" t="str">
        <f t="shared" si="149"/>
        <v/>
      </c>
      <c r="U475" s="47" t="str">
        <f t="shared" si="150"/>
        <v/>
      </c>
      <c r="V475" s="47" t="e">
        <f t="shared" si="151"/>
        <v>#N/A</v>
      </c>
      <c r="W475" s="47" t="e">
        <f t="shared" si="152"/>
        <v>#N/A</v>
      </c>
      <c r="X475" s="47" t="e">
        <f t="shared" si="153"/>
        <v>#N/A</v>
      </c>
      <c r="Y475" s="47" t="str">
        <f t="shared" si="154"/>
        <v/>
      </c>
      <c r="Z475" s="47" t="e">
        <f t="shared" si="155"/>
        <v>#N/A</v>
      </c>
      <c r="AA475" s="47" t="e">
        <f t="shared" si="156"/>
        <v>#VALUE!</v>
      </c>
      <c r="AB475" s="47" t="e">
        <f t="shared" si="157"/>
        <v>#N/A</v>
      </c>
      <c r="AC475" s="47" t="str">
        <f t="shared" si="158"/>
        <v/>
      </c>
      <c r="AD475" s="47" t="str">
        <f t="shared" si="159"/>
        <v/>
      </c>
      <c r="AE475" s="47" t="str">
        <f t="shared" si="160"/>
        <v/>
      </c>
      <c r="AF475" s="47" t="str">
        <f t="shared" si="161"/>
        <v/>
      </c>
      <c r="AG475" s="47" t="str">
        <f t="shared" si="162"/>
        <v/>
      </c>
      <c r="AH475" s="47" t="str">
        <f t="shared" si="163"/>
        <v/>
      </c>
      <c r="AI475" s="47" t="e">
        <f>IF('Grid template'!$B$68=FALSE,NA(),IF(OR(ISNUMBER(AC475)=FALSE,ISNUMBER(AD475)=FALSE),NA(),$AW$3*AC475+AD475))</f>
        <v>#N/A</v>
      </c>
      <c r="AJ475" s="47" t="e">
        <f>IF('Grid template'!$B$68=FALSE,NA(),IF(OR(ISNUMBER(AC475)=FALSE,ISNUMBER(AD475)=FALSE),NA(),$AW$2*AC475))</f>
        <v>#N/A</v>
      </c>
      <c r="AK475" s="47" t="e">
        <f>IF('Grid template'!$B$68=FALSE,NA(),IF(OR(ISNUMBER(AF475)=FALSE,ISNUMBER(AG475)=FALSE),NA(),$AW$3*AF475+AG475+1+'Grid template'!$B$17))</f>
        <v>#N/A</v>
      </c>
      <c r="AL475" s="47" t="e">
        <f>IF('Grid template'!$B$68=FALSE,NA(),IF(OR(ISNUMBER(AF475)=FALSE,ISNUMBER(AG475)=FALSE),NA(),$AW$2*AF475))</f>
        <v>#N/A</v>
      </c>
      <c r="AM475" s="47" t="e">
        <f>IF('Grid template'!$B$68=FALSE,NA(),(IF(OR(ISNUMBER(AJ475)=FALSE,ISNUMBER(AI475)=FALSE),NA(),AJ475-$AW$4*AI475)))</f>
        <v>#N/A</v>
      </c>
      <c r="AN475" s="47" t="e">
        <f>IF('Grid template'!$B$68=FALSE,NA(),(IF(OR(ISNUMBER(AK475)=FALSE,ISNUMBER(AL475)=FALSE),NA(),AL475+$AW$4*AK475)))</f>
        <v>#N/A</v>
      </c>
      <c r="AO475" s="47" t="e">
        <f>IF('Grid template'!$B$68=FALSE,NA(),IF(OR(ISNUMBER(AM475)=FALSE,ISNUMBER(AN475)=FALSE),NA(),(AN475-AM475)/(2*$AW$4)))</f>
        <v>#N/A</v>
      </c>
      <c r="AP475" s="47" t="e">
        <f>IF('Grid template'!$B$68=FALSE,NA(),IF(OR(ISNUMBER(AM475)=FALSE,ISNUMBER(AO475)=FALSE),NA(),AO475*$AW$4+AM475))</f>
        <v>#N/A</v>
      </c>
      <c r="AQ475" s="160"/>
      <c r="AR475" s="160"/>
      <c r="AS475" s="162"/>
      <c r="AT475" s="48"/>
    </row>
    <row r="476" spans="3:46" x14ac:dyDescent="0.3">
      <c r="C476" s="111"/>
      <c r="D476" s="182"/>
      <c r="E476" s="182"/>
      <c r="F476" s="182"/>
      <c r="G476" s="182"/>
      <c r="H476" s="182"/>
      <c r="I476" s="182"/>
      <c r="J476" s="182"/>
      <c r="K476" s="182"/>
      <c r="L476" s="182"/>
      <c r="M476" s="167"/>
      <c r="N476" s="46"/>
      <c r="O476" s="47" t="str">
        <f t="shared" si="144"/>
        <v/>
      </c>
      <c r="P476" s="47" t="str">
        <f t="shared" si="145"/>
        <v/>
      </c>
      <c r="Q476" s="47" t="str">
        <f t="shared" si="146"/>
        <v/>
      </c>
      <c r="R476" s="47" t="str">
        <f t="shared" si="147"/>
        <v/>
      </c>
      <c r="S476" s="47" t="e">
        <f t="shared" si="148"/>
        <v>#N/A</v>
      </c>
      <c r="T476" s="47" t="str">
        <f t="shared" si="149"/>
        <v/>
      </c>
      <c r="U476" s="47" t="str">
        <f t="shared" si="150"/>
        <v/>
      </c>
      <c r="V476" s="47" t="e">
        <f t="shared" si="151"/>
        <v>#N/A</v>
      </c>
      <c r="W476" s="47" t="e">
        <f t="shared" si="152"/>
        <v>#N/A</v>
      </c>
      <c r="X476" s="47" t="e">
        <f t="shared" si="153"/>
        <v>#N/A</v>
      </c>
      <c r="Y476" s="47" t="str">
        <f t="shared" si="154"/>
        <v/>
      </c>
      <c r="Z476" s="47" t="e">
        <f t="shared" si="155"/>
        <v>#N/A</v>
      </c>
      <c r="AA476" s="47" t="e">
        <f t="shared" si="156"/>
        <v>#VALUE!</v>
      </c>
      <c r="AB476" s="47" t="e">
        <f t="shared" si="157"/>
        <v>#N/A</v>
      </c>
      <c r="AC476" s="47" t="str">
        <f t="shared" si="158"/>
        <v/>
      </c>
      <c r="AD476" s="47" t="str">
        <f t="shared" si="159"/>
        <v/>
      </c>
      <c r="AE476" s="47" t="str">
        <f t="shared" si="160"/>
        <v/>
      </c>
      <c r="AF476" s="47" t="str">
        <f t="shared" si="161"/>
        <v/>
      </c>
      <c r="AG476" s="47" t="str">
        <f t="shared" si="162"/>
        <v/>
      </c>
      <c r="AH476" s="47" t="str">
        <f t="shared" si="163"/>
        <v/>
      </c>
      <c r="AI476" s="47" t="e">
        <f>IF('Grid template'!$B$68=FALSE,NA(),IF(OR(ISNUMBER(AC476)=FALSE,ISNUMBER(AD476)=FALSE),NA(),$AW$3*AC476+AD476))</f>
        <v>#N/A</v>
      </c>
      <c r="AJ476" s="47" t="e">
        <f>IF('Grid template'!$B$68=FALSE,NA(),IF(OR(ISNUMBER(AC476)=FALSE,ISNUMBER(AD476)=FALSE),NA(),$AW$2*AC476))</f>
        <v>#N/A</v>
      </c>
      <c r="AK476" s="47" t="e">
        <f>IF('Grid template'!$B$68=FALSE,NA(),IF(OR(ISNUMBER(AF476)=FALSE,ISNUMBER(AG476)=FALSE),NA(),$AW$3*AF476+AG476+1+'Grid template'!$B$17))</f>
        <v>#N/A</v>
      </c>
      <c r="AL476" s="47" t="e">
        <f>IF('Grid template'!$B$68=FALSE,NA(),IF(OR(ISNUMBER(AF476)=FALSE,ISNUMBER(AG476)=FALSE),NA(),$AW$2*AF476))</f>
        <v>#N/A</v>
      </c>
      <c r="AM476" s="47" t="e">
        <f>IF('Grid template'!$B$68=FALSE,NA(),(IF(OR(ISNUMBER(AJ476)=FALSE,ISNUMBER(AI476)=FALSE),NA(),AJ476-$AW$4*AI476)))</f>
        <v>#N/A</v>
      </c>
      <c r="AN476" s="47" t="e">
        <f>IF('Grid template'!$B$68=FALSE,NA(),(IF(OR(ISNUMBER(AK476)=FALSE,ISNUMBER(AL476)=FALSE),NA(),AL476+$AW$4*AK476)))</f>
        <v>#N/A</v>
      </c>
      <c r="AO476" s="47" t="e">
        <f>IF('Grid template'!$B$68=FALSE,NA(),IF(OR(ISNUMBER(AM476)=FALSE,ISNUMBER(AN476)=FALSE),NA(),(AN476-AM476)/(2*$AW$4)))</f>
        <v>#N/A</v>
      </c>
      <c r="AP476" s="47" t="e">
        <f>IF('Grid template'!$B$68=FALSE,NA(),IF(OR(ISNUMBER(AM476)=FALSE,ISNUMBER(AO476)=FALSE),NA(),AO476*$AW$4+AM476))</f>
        <v>#N/A</v>
      </c>
      <c r="AQ476" s="160"/>
      <c r="AR476" s="160"/>
      <c r="AS476" s="162"/>
      <c r="AT476" s="48"/>
    </row>
    <row r="477" spans="3:46" x14ac:dyDescent="0.3">
      <c r="C477" s="111"/>
      <c r="D477" s="182"/>
      <c r="E477" s="182"/>
      <c r="F477" s="182"/>
      <c r="G477" s="182"/>
      <c r="H477" s="182"/>
      <c r="I477" s="182"/>
      <c r="J477" s="182"/>
      <c r="K477" s="182"/>
      <c r="L477" s="182"/>
      <c r="M477" s="167"/>
      <c r="N477" s="46"/>
      <c r="O477" s="47" t="str">
        <f t="shared" si="144"/>
        <v/>
      </c>
      <c r="P477" s="47" t="str">
        <f t="shared" si="145"/>
        <v/>
      </c>
      <c r="Q477" s="47" t="str">
        <f t="shared" si="146"/>
        <v/>
      </c>
      <c r="R477" s="47" t="str">
        <f t="shared" si="147"/>
        <v/>
      </c>
      <c r="S477" s="47" t="e">
        <f t="shared" si="148"/>
        <v>#N/A</v>
      </c>
      <c r="T477" s="47" t="str">
        <f t="shared" si="149"/>
        <v/>
      </c>
      <c r="U477" s="47" t="str">
        <f t="shared" si="150"/>
        <v/>
      </c>
      <c r="V477" s="47" t="e">
        <f t="shared" si="151"/>
        <v>#N/A</v>
      </c>
      <c r="W477" s="47" t="e">
        <f t="shared" si="152"/>
        <v>#N/A</v>
      </c>
      <c r="X477" s="47" t="e">
        <f t="shared" si="153"/>
        <v>#N/A</v>
      </c>
      <c r="Y477" s="47" t="str">
        <f t="shared" si="154"/>
        <v/>
      </c>
      <c r="Z477" s="47" t="e">
        <f t="shared" si="155"/>
        <v>#N/A</v>
      </c>
      <c r="AA477" s="47" t="e">
        <f t="shared" si="156"/>
        <v>#VALUE!</v>
      </c>
      <c r="AB477" s="47" t="e">
        <f t="shared" si="157"/>
        <v>#N/A</v>
      </c>
      <c r="AC477" s="47" t="str">
        <f t="shared" si="158"/>
        <v/>
      </c>
      <c r="AD477" s="47" t="str">
        <f t="shared" si="159"/>
        <v/>
      </c>
      <c r="AE477" s="47" t="str">
        <f t="shared" si="160"/>
        <v/>
      </c>
      <c r="AF477" s="47" t="str">
        <f t="shared" si="161"/>
        <v/>
      </c>
      <c r="AG477" s="47" t="str">
        <f t="shared" si="162"/>
        <v/>
      </c>
      <c r="AH477" s="47" t="str">
        <f t="shared" si="163"/>
        <v/>
      </c>
      <c r="AI477" s="47" t="e">
        <f>IF('Grid template'!$B$68=FALSE,NA(),IF(OR(ISNUMBER(AC477)=FALSE,ISNUMBER(AD477)=FALSE),NA(),$AW$3*AC477+AD477))</f>
        <v>#N/A</v>
      </c>
      <c r="AJ477" s="47" t="e">
        <f>IF('Grid template'!$B$68=FALSE,NA(),IF(OR(ISNUMBER(AC477)=FALSE,ISNUMBER(AD477)=FALSE),NA(),$AW$2*AC477))</f>
        <v>#N/A</v>
      </c>
      <c r="AK477" s="47" t="e">
        <f>IF('Grid template'!$B$68=FALSE,NA(),IF(OR(ISNUMBER(AF477)=FALSE,ISNUMBER(AG477)=FALSE),NA(),$AW$3*AF477+AG477+1+'Grid template'!$B$17))</f>
        <v>#N/A</v>
      </c>
      <c r="AL477" s="47" t="e">
        <f>IF('Grid template'!$B$68=FALSE,NA(),IF(OR(ISNUMBER(AF477)=FALSE,ISNUMBER(AG477)=FALSE),NA(),$AW$2*AF477))</f>
        <v>#N/A</v>
      </c>
      <c r="AM477" s="47" t="e">
        <f>IF('Grid template'!$B$68=FALSE,NA(),(IF(OR(ISNUMBER(AJ477)=FALSE,ISNUMBER(AI477)=FALSE),NA(),AJ477-$AW$4*AI477)))</f>
        <v>#N/A</v>
      </c>
      <c r="AN477" s="47" t="e">
        <f>IF('Grid template'!$B$68=FALSE,NA(),(IF(OR(ISNUMBER(AK477)=FALSE,ISNUMBER(AL477)=FALSE),NA(),AL477+$AW$4*AK477)))</f>
        <v>#N/A</v>
      </c>
      <c r="AO477" s="47" t="e">
        <f>IF('Grid template'!$B$68=FALSE,NA(),IF(OR(ISNUMBER(AM477)=FALSE,ISNUMBER(AN477)=FALSE),NA(),(AN477-AM477)/(2*$AW$4)))</f>
        <v>#N/A</v>
      </c>
      <c r="AP477" s="47" t="e">
        <f>IF('Grid template'!$B$68=FALSE,NA(),IF(OR(ISNUMBER(AM477)=FALSE,ISNUMBER(AO477)=FALSE),NA(),AO477*$AW$4+AM477))</f>
        <v>#N/A</v>
      </c>
      <c r="AQ477" s="160"/>
      <c r="AR477" s="160"/>
      <c r="AS477" s="162"/>
      <c r="AT477" s="48"/>
    </row>
    <row r="478" spans="3:46" x14ac:dyDescent="0.3">
      <c r="C478" s="111"/>
      <c r="D478" s="182"/>
      <c r="E478" s="182"/>
      <c r="F478" s="182"/>
      <c r="G478" s="182"/>
      <c r="H478" s="182"/>
      <c r="I478" s="182"/>
      <c r="J478" s="182"/>
      <c r="K478" s="182"/>
      <c r="L478" s="182"/>
      <c r="M478" s="167"/>
      <c r="N478" s="46"/>
      <c r="O478" s="47" t="str">
        <f t="shared" si="144"/>
        <v/>
      </c>
      <c r="P478" s="47" t="str">
        <f t="shared" si="145"/>
        <v/>
      </c>
      <c r="Q478" s="47" t="str">
        <f t="shared" si="146"/>
        <v/>
      </c>
      <c r="R478" s="47" t="str">
        <f t="shared" si="147"/>
        <v/>
      </c>
      <c r="S478" s="47" t="e">
        <f t="shared" si="148"/>
        <v>#N/A</v>
      </c>
      <c r="T478" s="47" t="str">
        <f t="shared" si="149"/>
        <v/>
      </c>
      <c r="U478" s="47" t="str">
        <f t="shared" si="150"/>
        <v/>
      </c>
      <c r="V478" s="47" t="e">
        <f t="shared" si="151"/>
        <v>#N/A</v>
      </c>
      <c r="W478" s="47" t="e">
        <f t="shared" si="152"/>
        <v>#N/A</v>
      </c>
      <c r="X478" s="47" t="e">
        <f t="shared" si="153"/>
        <v>#N/A</v>
      </c>
      <c r="Y478" s="47" t="str">
        <f t="shared" si="154"/>
        <v/>
      </c>
      <c r="Z478" s="47" t="e">
        <f t="shared" si="155"/>
        <v>#N/A</v>
      </c>
      <c r="AA478" s="47" t="e">
        <f t="shared" si="156"/>
        <v>#VALUE!</v>
      </c>
      <c r="AB478" s="47" t="e">
        <f t="shared" si="157"/>
        <v>#N/A</v>
      </c>
      <c r="AC478" s="47" t="str">
        <f t="shared" si="158"/>
        <v/>
      </c>
      <c r="AD478" s="47" t="str">
        <f t="shared" si="159"/>
        <v/>
      </c>
      <c r="AE478" s="47" t="str">
        <f t="shared" si="160"/>
        <v/>
      </c>
      <c r="AF478" s="47" t="str">
        <f t="shared" si="161"/>
        <v/>
      </c>
      <c r="AG478" s="47" t="str">
        <f t="shared" si="162"/>
        <v/>
      </c>
      <c r="AH478" s="47" t="str">
        <f t="shared" si="163"/>
        <v/>
      </c>
      <c r="AI478" s="47" t="e">
        <f>IF('Grid template'!$B$68=FALSE,NA(),IF(OR(ISNUMBER(AC478)=FALSE,ISNUMBER(AD478)=FALSE),NA(),$AW$3*AC478+AD478))</f>
        <v>#N/A</v>
      </c>
      <c r="AJ478" s="47" t="e">
        <f>IF('Grid template'!$B$68=FALSE,NA(),IF(OR(ISNUMBER(AC478)=FALSE,ISNUMBER(AD478)=FALSE),NA(),$AW$2*AC478))</f>
        <v>#N/A</v>
      </c>
      <c r="AK478" s="47" t="e">
        <f>IF('Grid template'!$B$68=FALSE,NA(),IF(OR(ISNUMBER(AF478)=FALSE,ISNUMBER(AG478)=FALSE),NA(),$AW$3*AF478+AG478+1+'Grid template'!$B$17))</f>
        <v>#N/A</v>
      </c>
      <c r="AL478" s="47" t="e">
        <f>IF('Grid template'!$B$68=FALSE,NA(),IF(OR(ISNUMBER(AF478)=FALSE,ISNUMBER(AG478)=FALSE),NA(),$AW$2*AF478))</f>
        <v>#N/A</v>
      </c>
      <c r="AM478" s="47" t="e">
        <f>IF('Grid template'!$B$68=FALSE,NA(),(IF(OR(ISNUMBER(AJ478)=FALSE,ISNUMBER(AI478)=FALSE),NA(),AJ478-$AW$4*AI478)))</f>
        <v>#N/A</v>
      </c>
      <c r="AN478" s="47" t="e">
        <f>IF('Grid template'!$B$68=FALSE,NA(),(IF(OR(ISNUMBER(AK478)=FALSE,ISNUMBER(AL478)=FALSE),NA(),AL478+$AW$4*AK478)))</f>
        <v>#N/A</v>
      </c>
      <c r="AO478" s="47" t="e">
        <f>IF('Grid template'!$B$68=FALSE,NA(),IF(OR(ISNUMBER(AM478)=FALSE,ISNUMBER(AN478)=FALSE),NA(),(AN478-AM478)/(2*$AW$4)))</f>
        <v>#N/A</v>
      </c>
      <c r="AP478" s="47" t="e">
        <f>IF('Grid template'!$B$68=FALSE,NA(),IF(OR(ISNUMBER(AM478)=FALSE,ISNUMBER(AO478)=FALSE),NA(),AO478*$AW$4+AM478))</f>
        <v>#N/A</v>
      </c>
      <c r="AQ478" s="160"/>
      <c r="AR478" s="160"/>
      <c r="AS478" s="162"/>
      <c r="AT478" s="48"/>
    </row>
    <row r="479" spans="3:46" x14ac:dyDescent="0.3">
      <c r="C479" s="111"/>
      <c r="D479" s="182"/>
      <c r="E479" s="182"/>
      <c r="F479" s="182"/>
      <c r="G479" s="182"/>
      <c r="H479" s="182"/>
      <c r="I479" s="182"/>
      <c r="J479" s="182"/>
      <c r="K479" s="182"/>
      <c r="L479" s="182"/>
      <c r="M479" s="167"/>
      <c r="N479" s="46"/>
      <c r="O479" s="47" t="str">
        <f t="shared" si="144"/>
        <v/>
      </c>
      <c r="P479" s="47" t="str">
        <f t="shared" si="145"/>
        <v/>
      </c>
      <c r="Q479" s="47" t="str">
        <f t="shared" si="146"/>
        <v/>
      </c>
      <c r="R479" s="47" t="str">
        <f t="shared" si="147"/>
        <v/>
      </c>
      <c r="S479" s="47" t="e">
        <f t="shared" si="148"/>
        <v>#N/A</v>
      </c>
      <c r="T479" s="47" t="str">
        <f t="shared" si="149"/>
        <v/>
      </c>
      <c r="U479" s="47" t="str">
        <f t="shared" si="150"/>
        <v/>
      </c>
      <c r="V479" s="47" t="e">
        <f t="shared" si="151"/>
        <v>#N/A</v>
      </c>
      <c r="W479" s="47" t="e">
        <f t="shared" si="152"/>
        <v>#N/A</v>
      </c>
      <c r="X479" s="47" t="e">
        <f t="shared" si="153"/>
        <v>#N/A</v>
      </c>
      <c r="Y479" s="47" t="str">
        <f t="shared" si="154"/>
        <v/>
      </c>
      <c r="Z479" s="47" t="e">
        <f t="shared" si="155"/>
        <v>#N/A</v>
      </c>
      <c r="AA479" s="47" t="e">
        <f t="shared" si="156"/>
        <v>#VALUE!</v>
      </c>
      <c r="AB479" s="47" t="e">
        <f t="shared" si="157"/>
        <v>#N/A</v>
      </c>
      <c r="AC479" s="47" t="str">
        <f t="shared" si="158"/>
        <v/>
      </c>
      <c r="AD479" s="47" t="str">
        <f t="shared" si="159"/>
        <v/>
      </c>
      <c r="AE479" s="47" t="str">
        <f t="shared" si="160"/>
        <v/>
      </c>
      <c r="AF479" s="47" t="str">
        <f t="shared" si="161"/>
        <v/>
      </c>
      <c r="AG479" s="47" t="str">
        <f t="shared" si="162"/>
        <v/>
      </c>
      <c r="AH479" s="47" t="str">
        <f t="shared" si="163"/>
        <v/>
      </c>
      <c r="AI479" s="47" t="e">
        <f>IF('Grid template'!$B$68=FALSE,NA(),IF(OR(ISNUMBER(AC479)=FALSE,ISNUMBER(AD479)=FALSE),NA(),$AW$3*AC479+AD479))</f>
        <v>#N/A</v>
      </c>
      <c r="AJ479" s="47" t="e">
        <f>IF('Grid template'!$B$68=FALSE,NA(),IF(OR(ISNUMBER(AC479)=FALSE,ISNUMBER(AD479)=FALSE),NA(),$AW$2*AC479))</f>
        <v>#N/A</v>
      </c>
      <c r="AK479" s="47" t="e">
        <f>IF('Grid template'!$B$68=FALSE,NA(),IF(OR(ISNUMBER(AF479)=FALSE,ISNUMBER(AG479)=FALSE),NA(),$AW$3*AF479+AG479+1+'Grid template'!$B$17))</f>
        <v>#N/A</v>
      </c>
      <c r="AL479" s="47" t="e">
        <f>IF('Grid template'!$B$68=FALSE,NA(),IF(OR(ISNUMBER(AF479)=FALSE,ISNUMBER(AG479)=FALSE),NA(),$AW$2*AF479))</f>
        <v>#N/A</v>
      </c>
      <c r="AM479" s="47" t="e">
        <f>IF('Grid template'!$B$68=FALSE,NA(),(IF(OR(ISNUMBER(AJ479)=FALSE,ISNUMBER(AI479)=FALSE),NA(),AJ479-$AW$4*AI479)))</f>
        <v>#N/A</v>
      </c>
      <c r="AN479" s="47" t="e">
        <f>IF('Grid template'!$B$68=FALSE,NA(),(IF(OR(ISNUMBER(AK479)=FALSE,ISNUMBER(AL479)=FALSE),NA(),AL479+$AW$4*AK479)))</f>
        <v>#N/A</v>
      </c>
      <c r="AO479" s="47" t="e">
        <f>IF('Grid template'!$B$68=FALSE,NA(),IF(OR(ISNUMBER(AM479)=FALSE,ISNUMBER(AN479)=FALSE),NA(),(AN479-AM479)/(2*$AW$4)))</f>
        <v>#N/A</v>
      </c>
      <c r="AP479" s="47" t="e">
        <f>IF('Grid template'!$B$68=FALSE,NA(),IF(OR(ISNUMBER(AM479)=FALSE,ISNUMBER(AO479)=FALSE),NA(),AO479*$AW$4+AM479))</f>
        <v>#N/A</v>
      </c>
      <c r="AQ479" s="160"/>
      <c r="AR479" s="160"/>
      <c r="AS479" s="162"/>
      <c r="AT479" s="48"/>
    </row>
    <row r="480" spans="3:46" x14ac:dyDescent="0.3">
      <c r="C480" s="111"/>
      <c r="D480" s="182"/>
      <c r="E480" s="182"/>
      <c r="F480" s="182"/>
      <c r="G480" s="182"/>
      <c r="H480" s="182"/>
      <c r="I480" s="182"/>
      <c r="J480" s="182"/>
      <c r="K480" s="182"/>
      <c r="L480" s="182"/>
      <c r="M480" s="167"/>
      <c r="N480" s="46"/>
      <c r="O480" s="47" t="str">
        <f t="shared" si="144"/>
        <v/>
      </c>
      <c r="P480" s="47" t="str">
        <f t="shared" si="145"/>
        <v/>
      </c>
      <c r="Q480" s="47" t="str">
        <f t="shared" si="146"/>
        <v/>
      </c>
      <c r="R480" s="47" t="str">
        <f t="shared" si="147"/>
        <v/>
      </c>
      <c r="S480" s="47" t="e">
        <f t="shared" si="148"/>
        <v>#N/A</v>
      </c>
      <c r="T480" s="47" t="str">
        <f t="shared" si="149"/>
        <v/>
      </c>
      <c r="U480" s="47" t="str">
        <f t="shared" si="150"/>
        <v/>
      </c>
      <c r="V480" s="47" t="e">
        <f t="shared" si="151"/>
        <v>#N/A</v>
      </c>
      <c r="W480" s="47" t="e">
        <f t="shared" si="152"/>
        <v>#N/A</v>
      </c>
      <c r="X480" s="47" t="e">
        <f t="shared" si="153"/>
        <v>#N/A</v>
      </c>
      <c r="Y480" s="47" t="str">
        <f t="shared" si="154"/>
        <v/>
      </c>
      <c r="Z480" s="47" t="e">
        <f t="shared" si="155"/>
        <v>#N/A</v>
      </c>
      <c r="AA480" s="47" t="e">
        <f t="shared" si="156"/>
        <v>#VALUE!</v>
      </c>
      <c r="AB480" s="47" t="e">
        <f t="shared" si="157"/>
        <v>#N/A</v>
      </c>
      <c r="AC480" s="47" t="str">
        <f t="shared" si="158"/>
        <v/>
      </c>
      <c r="AD480" s="47" t="str">
        <f t="shared" si="159"/>
        <v/>
      </c>
      <c r="AE480" s="47" t="str">
        <f t="shared" si="160"/>
        <v/>
      </c>
      <c r="AF480" s="47" t="str">
        <f t="shared" si="161"/>
        <v/>
      </c>
      <c r="AG480" s="47" t="str">
        <f t="shared" si="162"/>
        <v/>
      </c>
      <c r="AH480" s="47" t="str">
        <f t="shared" si="163"/>
        <v/>
      </c>
      <c r="AI480" s="47" t="e">
        <f>IF('Grid template'!$B$68=FALSE,NA(),IF(OR(ISNUMBER(AC480)=FALSE,ISNUMBER(AD480)=FALSE),NA(),$AW$3*AC480+AD480))</f>
        <v>#N/A</v>
      </c>
      <c r="AJ480" s="47" t="e">
        <f>IF('Grid template'!$B$68=FALSE,NA(),IF(OR(ISNUMBER(AC480)=FALSE,ISNUMBER(AD480)=FALSE),NA(),$AW$2*AC480))</f>
        <v>#N/A</v>
      </c>
      <c r="AK480" s="47" t="e">
        <f>IF('Grid template'!$B$68=FALSE,NA(),IF(OR(ISNUMBER(AF480)=FALSE,ISNUMBER(AG480)=FALSE),NA(),$AW$3*AF480+AG480+1+'Grid template'!$B$17))</f>
        <v>#N/A</v>
      </c>
      <c r="AL480" s="47" t="e">
        <f>IF('Grid template'!$B$68=FALSE,NA(),IF(OR(ISNUMBER(AF480)=FALSE,ISNUMBER(AG480)=FALSE),NA(),$AW$2*AF480))</f>
        <v>#N/A</v>
      </c>
      <c r="AM480" s="47" t="e">
        <f>IF('Grid template'!$B$68=FALSE,NA(),(IF(OR(ISNUMBER(AJ480)=FALSE,ISNUMBER(AI480)=FALSE),NA(),AJ480-$AW$4*AI480)))</f>
        <v>#N/A</v>
      </c>
      <c r="AN480" s="47" t="e">
        <f>IF('Grid template'!$B$68=FALSE,NA(),(IF(OR(ISNUMBER(AK480)=FALSE,ISNUMBER(AL480)=FALSE),NA(),AL480+$AW$4*AK480)))</f>
        <v>#N/A</v>
      </c>
      <c r="AO480" s="47" t="e">
        <f>IF('Grid template'!$B$68=FALSE,NA(),IF(OR(ISNUMBER(AM480)=FALSE,ISNUMBER(AN480)=FALSE),NA(),(AN480-AM480)/(2*$AW$4)))</f>
        <v>#N/A</v>
      </c>
      <c r="AP480" s="47" t="e">
        <f>IF('Grid template'!$B$68=FALSE,NA(),IF(OR(ISNUMBER(AM480)=FALSE,ISNUMBER(AO480)=FALSE),NA(),AO480*$AW$4+AM480))</f>
        <v>#N/A</v>
      </c>
      <c r="AQ480" s="160"/>
      <c r="AR480" s="160"/>
      <c r="AS480" s="162"/>
      <c r="AT480" s="48"/>
    </row>
    <row r="481" spans="3:46" x14ac:dyDescent="0.3">
      <c r="C481" s="111"/>
      <c r="D481" s="182"/>
      <c r="E481" s="182"/>
      <c r="F481" s="182"/>
      <c r="G481" s="182"/>
      <c r="H481" s="182"/>
      <c r="I481" s="182"/>
      <c r="J481" s="182"/>
      <c r="K481" s="182"/>
      <c r="L481" s="182"/>
      <c r="M481" s="167"/>
      <c r="N481" s="46"/>
      <c r="O481" s="47" t="str">
        <f t="shared" si="144"/>
        <v/>
      </c>
      <c r="P481" s="47" t="str">
        <f t="shared" si="145"/>
        <v/>
      </c>
      <c r="Q481" s="47" t="str">
        <f t="shared" si="146"/>
        <v/>
      </c>
      <c r="R481" s="47" t="str">
        <f t="shared" si="147"/>
        <v/>
      </c>
      <c r="S481" s="47" t="e">
        <f t="shared" si="148"/>
        <v>#N/A</v>
      </c>
      <c r="T481" s="47" t="str">
        <f t="shared" si="149"/>
        <v/>
      </c>
      <c r="U481" s="47" t="str">
        <f t="shared" si="150"/>
        <v/>
      </c>
      <c r="V481" s="47" t="e">
        <f t="shared" si="151"/>
        <v>#N/A</v>
      </c>
      <c r="W481" s="47" t="e">
        <f t="shared" si="152"/>
        <v>#N/A</v>
      </c>
      <c r="X481" s="47" t="e">
        <f t="shared" si="153"/>
        <v>#N/A</v>
      </c>
      <c r="Y481" s="47" t="str">
        <f t="shared" si="154"/>
        <v/>
      </c>
      <c r="Z481" s="47" t="e">
        <f t="shared" si="155"/>
        <v>#N/A</v>
      </c>
      <c r="AA481" s="47" t="e">
        <f t="shared" si="156"/>
        <v>#VALUE!</v>
      </c>
      <c r="AB481" s="47" t="e">
        <f t="shared" si="157"/>
        <v>#N/A</v>
      </c>
      <c r="AC481" s="47" t="str">
        <f t="shared" si="158"/>
        <v/>
      </c>
      <c r="AD481" s="47" t="str">
        <f t="shared" si="159"/>
        <v/>
      </c>
      <c r="AE481" s="47" t="str">
        <f t="shared" si="160"/>
        <v/>
      </c>
      <c r="AF481" s="47" t="str">
        <f t="shared" si="161"/>
        <v/>
      </c>
      <c r="AG481" s="47" t="str">
        <f t="shared" si="162"/>
        <v/>
      </c>
      <c r="AH481" s="47" t="str">
        <f t="shared" si="163"/>
        <v/>
      </c>
      <c r="AI481" s="47" t="e">
        <f>IF('Grid template'!$B$68=FALSE,NA(),IF(OR(ISNUMBER(AC481)=FALSE,ISNUMBER(AD481)=FALSE),NA(),$AW$3*AC481+AD481))</f>
        <v>#N/A</v>
      </c>
      <c r="AJ481" s="47" t="e">
        <f>IF('Grid template'!$B$68=FALSE,NA(),IF(OR(ISNUMBER(AC481)=FALSE,ISNUMBER(AD481)=FALSE),NA(),$AW$2*AC481))</f>
        <v>#N/A</v>
      </c>
      <c r="AK481" s="47" t="e">
        <f>IF('Grid template'!$B$68=FALSE,NA(),IF(OR(ISNUMBER(AF481)=FALSE,ISNUMBER(AG481)=FALSE),NA(),$AW$3*AF481+AG481+1+'Grid template'!$B$17))</f>
        <v>#N/A</v>
      </c>
      <c r="AL481" s="47" t="e">
        <f>IF('Grid template'!$B$68=FALSE,NA(),IF(OR(ISNUMBER(AF481)=FALSE,ISNUMBER(AG481)=FALSE),NA(),$AW$2*AF481))</f>
        <v>#N/A</v>
      </c>
      <c r="AM481" s="47" t="e">
        <f>IF('Grid template'!$B$68=FALSE,NA(),(IF(OR(ISNUMBER(AJ481)=FALSE,ISNUMBER(AI481)=FALSE),NA(),AJ481-$AW$4*AI481)))</f>
        <v>#N/A</v>
      </c>
      <c r="AN481" s="47" t="e">
        <f>IF('Grid template'!$B$68=FALSE,NA(),(IF(OR(ISNUMBER(AK481)=FALSE,ISNUMBER(AL481)=FALSE),NA(),AL481+$AW$4*AK481)))</f>
        <v>#N/A</v>
      </c>
      <c r="AO481" s="47" t="e">
        <f>IF('Grid template'!$B$68=FALSE,NA(),IF(OR(ISNUMBER(AM481)=FALSE,ISNUMBER(AN481)=FALSE),NA(),(AN481-AM481)/(2*$AW$4)))</f>
        <v>#N/A</v>
      </c>
      <c r="AP481" s="47" t="e">
        <f>IF('Grid template'!$B$68=FALSE,NA(),IF(OR(ISNUMBER(AM481)=FALSE,ISNUMBER(AO481)=FALSE),NA(),AO481*$AW$4+AM481))</f>
        <v>#N/A</v>
      </c>
      <c r="AQ481" s="160"/>
      <c r="AR481" s="160"/>
      <c r="AS481" s="162"/>
      <c r="AT481" s="48"/>
    </row>
    <row r="482" spans="3:46" x14ac:dyDescent="0.3">
      <c r="C482" s="111"/>
      <c r="D482" s="182"/>
      <c r="E482" s="182"/>
      <c r="F482" s="182"/>
      <c r="G482" s="182"/>
      <c r="H482" s="182"/>
      <c r="I482" s="182"/>
      <c r="J482" s="182"/>
      <c r="K482" s="182"/>
      <c r="L482" s="182"/>
      <c r="M482" s="167"/>
      <c r="N482" s="46"/>
      <c r="O482" s="47" t="str">
        <f t="shared" si="144"/>
        <v/>
      </c>
      <c r="P482" s="47" t="str">
        <f t="shared" si="145"/>
        <v/>
      </c>
      <c r="Q482" s="47" t="str">
        <f t="shared" si="146"/>
        <v/>
      </c>
      <c r="R482" s="47" t="str">
        <f t="shared" si="147"/>
        <v/>
      </c>
      <c r="S482" s="47" t="e">
        <f t="shared" si="148"/>
        <v>#N/A</v>
      </c>
      <c r="T482" s="47" t="str">
        <f t="shared" si="149"/>
        <v/>
      </c>
      <c r="U482" s="47" t="str">
        <f t="shared" si="150"/>
        <v/>
      </c>
      <c r="V482" s="47" t="e">
        <f t="shared" si="151"/>
        <v>#N/A</v>
      </c>
      <c r="W482" s="47" t="e">
        <f t="shared" si="152"/>
        <v>#N/A</v>
      </c>
      <c r="X482" s="47" t="e">
        <f t="shared" si="153"/>
        <v>#N/A</v>
      </c>
      <c r="Y482" s="47" t="str">
        <f t="shared" si="154"/>
        <v/>
      </c>
      <c r="Z482" s="47" t="e">
        <f t="shared" si="155"/>
        <v>#N/A</v>
      </c>
      <c r="AA482" s="47" t="e">
        <f t="shared" si="156"/>
        <v>#VALUE!</v>
      </c>
      <c r="AB482" s="47" t="e">
        <f t="shared" si="157"/>
        <v>#N/A</v>
      </c>
      <c r="AC482" s="47" t="str">
        <f t="shared" si="158"/>
        <v/>
      </c>
      <c r="AD482" s="47" t="str">
        <f t="shared" si="159"/>
        <v/>
      </c>
      <c r="AE482" s="47" t="str">
        <f t="shared" si="160"/>
        <v/>
      </c>
      <c r="AF482" s="47" t="str">
        <f t="shared" si="161"/>
        <v/>
      </c>
      <c r="AG482" s="47" t="str">
        <f t="shared" si="162"/>
        <v/>
      </c>
      <c r="AH482" s="47" t="str">
        <f t="shared" si="163"/>
        <v/>
      </c>
      <c r="AI482" s="47" t="e">
        <f>IF('Grid template'!$B$68=FALSE,NA(),IF(OR(ISNUMBER(AC482)=FALSE,ISNUMBER(AD482)=FALSE),NA(),$AW$3*AC482+AD482))</f>
        <v>#N/A</v>
      </c>
      <c r="AJ482" s="47" t="e">
        <f>IF('Grid template'!$B$68=FALSE,NA(),IF(OR(ISNUMBER(AC482)=FALSE,ISNUMBER(AD482)=FALSE),NA(),$AW$2*AC482))</f>
        <v>#N/A</v>
      </c>
      <c r="AK482" s="47" t="e">
        <f>IF('Grid template'!$B$68=FALSE,NA(),IF(OR(ISNUMBER(AF482)=FALSE,ISNUMBER(AG482)=FALSE),NA(),$AW$3*AF482+AG482+1+'Grid template'!$B$17))</f>
        <v>#N/A</v>
      </c>
      <c r="AL482" s="47" t="e">
        <f>IF('Grid template'!$B$68=FALSE,NA(),IF(OR(ISNUMBER(AF482)=FALSE,ISNUMBER(AG482)=FALSE),NA(),$AW$2*AF482))</f>
        <v>#N/A</v>
      </c>
      <c r="AM482" s="47" t="e">
        <f>IF('Grid template'!$B$68=FALSE,NA(),(IF(OR(ISNUMBER(AJ482)=FALSE,ISNUMBER(AI482)=FALSE),NA(),AJ482-$AW$4*AI482)))</f>
        <v>#N/A</v>
      </c>
      <c r="AN482" s="47" t="e">
        <f>IF('Grid template'!$B$68=FALSE,NA(),(IF(OR(ISNUMBER(AK482)=FALSE,ISNUMBER(AL482)=FALSE),NA(),AL482+$AW$4*AK482)))</f>
        <v>#N/A</v>
      </c>
      <c r="AO482" s="47" t="e">
        <f>IF('Grid template'!$B$68=FALSE,NA(),IF(OR(ISNUMBER(AM482)=FALSE,ISNUMBER(AN482)=FALSE),NA(),(AN482-AM482)/(2*$AW$4)))</f>
        <v>#N/A</v>
      </c>
      <c r="AP482" s="47" t="e">
        <f>IF('Grid template'!$B$68=FALSE,NA(),IF(OR(ISNUMBER(AM482)=FALSE,ISNUMBER(AO482)=FALSE),NA(),AO482*$AW$4+AM482))</f>
        <v>#N/A</v>
      </c>
      <c r="AQ482" s="160"/>
      <c r="AR482" s="160"/>
      <c r="AS482" s="162"/>
      <c r="AT482" s="48"/>
    </row>
    <row r="483" spans="3:46" x14ac:dyDescent="0.3">
      <c r="C483" s="111"/>
      <c r="D483" s="182"/>
      <c r="E483" s="182"/>
      <c r="F483" s="182"/>
      <c r="G483" s="182"/>
      <c r="H483" s="182"/>
      <c r="I483" s="182"/>
      <c r="J483" s="182"/>
      <c r="K483" s="182"/>
      <c r="L483" s="182"/>
      <c r="M483" s="167"/>
      <c r="N483" s="46"/>
      <c r="O483" s="47" t="str">
        <f t="shared" si="144"/>
        <v/>
      </c>
      <c r="P483" s="47" t="str">
        <f t="shared" si="145"/>
        <v/>
      </c>
      <c r="Q483" s="47" t="str">
        <f t="shared" si="146"/>
        <v/>
      </c>
      <c r="R483" s="47" t="str">
        <f t="shared" si="147"/>
        <v/>
      </c>
      <c r="S483" s="47" t="e">
        <f t="shared" si="148"/>
        <v>#N/A</v>
      </c>
      <c r="T483" s="47" t="str">
        <f t="shared" si="149"/>
        <v/>
      </c>
      <c r="U483" s="47" t="str">
        <f t="shared" si="150"/>
        <v/>
      </c>
      <c r="V483" s="47" t="e">
        <f t="shared" si="151"/>
        <v>#N/A</v>
      </c>
      <c r="W483" s="47" t="e">
        <f t="shared" si="152"/>
        <v>#N/A</v>
      </c>
      <c r="X483" s="47" t="e">
        <f t="shared" si="153"/>
        <v>#N/A</v>
      </c>
      <c r="Y483" s="47" t="str">
        <f t="shared" si="154"/>
        <v/>
      </c>
      <c r="Z483" s="47" t="e">
        <f t="shared" si="155"/>
        <v>#N/A</v>
      </c>
      <c r="AA483" s="47" t="e">
        <f t="shared" si="156"/>
        <v>#VALUE!</v>
      </c>
      <c r="AB483" s="47" t="e">
        <f t="shared" si="157"/>
        <v>#N/A</v>
      </c>
      <c r="AC483" s="47" t="str">
        <f t="shared" si="158"/>
        <v/>
      </c>
      <c r="AD483" s="47" t="str">
        <f t="shared" si="159"/>
        <v/>
      </c>
      <c r="AE483" s="47" t="str">
        <f t="shared" si="160"/>
        <v/>
      </c>
      <c r="AF483" s="47" t="str">
        <f t="shared" si="161"/>
        <v/>
      </c>
      <c r="AG483" s="47" t="str">
        <f t="shared" si="162"/>
        <v/>
      </c>
      <c r="AH483" s="47" t="str">
        <f t="shared" si="163"/>
        <v/>
      </c>
      <c r="AI483" s="47" t="e">
        <f>IF('Grid template'!$B$68=FALSE,NA(),IF(OR(ISNUMBER(AC483)=FALSE,ISNUMBER(AD483)=FALSE),NA(),$AW$3*AC483+AD483))</f>
        <v>#N/A</v>
      </c>
      <c r="AJ483" s="47" t="e">
        <f>IF('Grid template'!$B$68=FALSE,NA(),IF(OR(ISNUMBER(AC483)=FALSE,ISNUMBER(AD483)=FALSE),NA(),$AW$2*AC483))</f>
        <v>#N/A</v>
      </c>
      <c r="AK483" s="47" t="e">
        <f>IF('Grid template'!$B$68=FALSE,NA(),IF(OR(ISNUMBER(AF483)=FALSE,ISNUMBER(AG483)=FALSE),NA(),$AW$3*AF483+AG483+1+'Grid template'!$B$17))</f>
        <v>#N/A</v>
      </c>
      <c r="AL483" s="47" t="e">
        <f>IF('Grid template'!$B$68=FALSE,NA(),IF(OR(ISNUMBER(AF483)=FALSE,ISNUMBER(AG483)=FALSE),NA(),$AW$2*AF483))</f>
        <v>#N/A</v>
      </c>
      <c r="AM483" s="47" t="e">
        <f>IF('Grid template'!$B$68=FALSE,NA(),(IF(OR(ISNUMBER(AJ483)=FALSE,ISNUMBER(AI483)=FALSE),NA(),AJ483-$AW$4*AI483)))</f>
        <v>#N/A</v>
      </c>
      <c r="AN483" s="47" t="e">
        <f>IF('Grid template'!$B$68=FALSE,NA(),(IF(OR(ISNUMBER(AK483)=FALSE,ISNUMBER(AL483)=FALSE),NA(),AL483+$AW$4*AK483)))</f>
        <v>#N/A</v>
      </c>
      <c r="AO483" s="47" t="e">
        <f>IF('Grid template'!$B$68=FALSE,NA(),IF(OR(ISNUMBER(AM483)=FALSE,ISNUMBER(AN483)=FALSE),NA(),(AN483-AM483)/(2*$AW$4)))</f>
        <v>#N/A</v>
      </c>
      <c r="AP483" s="47" t="e">
        <f>IF('Grid template'!$B$68=FALSE,NA(),IF(OR(ISNUMBER(AM483)=FALSE,ISNUMBER(AO483)=FALSE),NA(),AO483*$AW$4+AM483))</f>
        <v>#N/A</v>
      </c>
      <c r="AQ483" s="160"/>
      <c r="AR483" s="160"/>
      <c r="AS483" s="162"/>
      <c r="AT483" s="48"/>
    </row>
    <row r="484" spans="3:46" x14ac:dyDescent="0.3">
      <c r="C484" s="111"/>
      <c r="D484" s="182"/>
      <c r="E484" s="182"/>
      <c r="F484" s="182"/>
      <c r="G484" s="182"/>
      <c r="H484" s="182"/>
      <c r="I484" s="182"/>
      <c r="J484" s="182"/>
      <c r="K484" s="182"/>
      <c r="L484" s="182"/>
      <c r="M484" s="167"/>
      <c r="N484" s="46"/>
      <c r="O484" s="47" t="str">
        <f t="shared" si="144"/>
        <v/>
      </c>
      <c r="P484" s="47" t="str">
        <f t="shared" si="145"/>
        <v/>
      </c>
      <c r="Q484" s="47" t="str">
        <f t="shared" si="146"/>
        <v/>
      </c>
      <c r="R484" s="47" t="str">
        <f t="shared" si="147"/>
        <v/>
      </c>
      <c r="S484" s="47" t="e">
        <f t="shared" si="148"/>
        <v>#N/A</v>
      </c>
      <c r="T484" s="47" t="str">
        <f t="shared" si="149"/>
        <v/>
      </c>
      <c r="U484" s="47" t="str">
        <f t="shared" si="150"/>
        <v/>
      </c>
      <c r="V484" s="47" t="e">
        <f t="shared" si="151"/>
        <v>#N/A</v>
      </c>
      <c r="W484" s="47" t="e">
        <f t="shared" si="152"/>
        <v>#N/A</v>
      </c>
      <c r="X484" s="47" t="e">
        <f t="shared" si="153"/>
        <v>#N/A</v>
      </c>
      <c r="Y484" s="47" t="str">
        <f t="shared" si="154"/>
        <v/>
      </c>
      <c r="Z484" s="47" t="e">
        <f t="shared" si="155"/>
        <v>#N/A</v>
      </c>
      <c r="AA484" s="47" t="e">
        <f t="shared" si="156"/>
        <v>#VALUE!</v>
      </c>
      <c r="AB484" s="47" t="e">
        <f t="shared" si="157"/>
        <v>#N/A</v>
      </c>
      <c r="AC484" s="47" t="str">
        <f t="shared" si="158"/>
        <v/>
      </c>
      <c r="AD484" s="47" t="str">
        <f t="shared" si="159"/>
        <v/>
      </c>
      <c r="AE484" s="47" t="str">
        <f t="shared" si="160"/>
        <v/>
      </c>
      <c r="AF484" s="47" t="str">
        <f t="shared" si="161"/>
        <v/>
      </c>
      <c r="AG484" s="47" t="str">
        <f t="shared" si="162"/>
        <v/>
      </c>
      <c r="AH484" s="47" t="str">
        <f t="shared" si="163"/>
        <v/>
      </c>
      <c r="AI484" s="47" t="e">
        <f>IF('Grid template'!$B$68=FALSE,NA(),IF(OR(ISNUMBER(AC484)=FALSE,ISNUMBER(AD484)=FALSE),NA(),$AW$3*AC484+AD484))</f>
        <v>#N/A</v>
      </c>
      <c r="AJ484" s="47" t="e">
        <f>IF('Grid template'!$B$68=FALSE,NA(),IF(OR(ISNUMBER(AC484)=FALSE,ISNUMBER(AD484)=FALSE),NA(),$AW$2*AC484))</f>
        <v>#N/A</v>
      </c>
      <c r="AK484" s="47" t="e">
        <f>IF('Grid template'!$B$68=FALSE,NA(),IF(OR(ISNUMBER(AF484)=FALSE,ISNUMBER(AG484)=FALSE),NA(),$AW$3*AF484+AG484+1+'Grid template'!$B$17))</f>
        <v>#N/A</v>
      </c>
      <c r="AL484" s="47" t="e">
        <f>IF('Grid template'!$B$68=FALSE,NA(),IF(OR(ISNUMBER(AF484)=FALSE,ISNUMBER(AG484)=FALSE),NA(),$AW$2*AF484))</f>
        <v>#N/A</v>
      </c>
      <c r="AM484" s="47" t="e">
        <f>IF('Grid template'!$B$68=FALSE,NA(),(IF(OR(ISNUMBER(AJ484)=FALSE,ISNUMBER(AI484)=FALSE),NA(),AJ484-$AW$4*AI484)))</f>
        <v>#N/A</v>
      </c>
      <c r="AN484" s="47" t="e">
        <f>IF('Grid template'!$B$68=FALSE,NA(),(IF(OR(ISNUMBER(AK484)=FALSE,ISNUMBER(AL484)=FALSE),NA(),AL484+$AW$4*AK484)))</f>
        <v>#N/A</v>
      </c>
      <c r="AO484" s="47" t="e">
        <f>IF('Grid template'!$B$68=FALSE,NA(),IF(OR(ISNUMBER(AM484)=FALSE,ISNUMBER(AN484)=FALSE),NA(),(AN484-AM484)/(2*$AW$4)))</f>
        <v>#N/A</v>
      </c>
      <c r="AP484" s="47" t="e">
        <f>IF('Grid template'!$B$68=FALSE,NA(),IF(OR(ISNUMBER(AM484)=FALSE,ISNUMBER(AO484)=FALSE),NA(),AO484*$AW$4+AM484))</f>
        <v>#N/A</v>
      </c>
      <c r="AQ484" s="160"/>
      <c r="AR484" s="160"/>
      <c r="AS484" s="162"/>
      <c r="AT484" s="48"/>
    </row>
    <row r="485" spans="3:46" x14ac:dyDescent="0.3">
      <c r="C485" s="111"/>
      <c r="D485" s="182"/>
      <c r="E485" s="182"/>
      <c r="F485" s="182"/>
      <c r="G485" s="182"/>
      <c r="H485" s="182"/>
      <c r="I485" s="182"/>
      <c r="J485" s="182"/>
      <c r="K485" s="182"/>
      <c r="L485" s="182"/>
      <c r="M485" s="167"/>
      <c r="N485" s="46"/>
      <c r="O485" s="47" t="str">
        <f t="shared" si="144"/>
        <v/>
      </c>
      <c r="P485" s="47" t="str">
        <f t="shared" si="145"/>
        <v/>
      </c>
      <c r="Q485" s="47" t="str">
        <f t="shared" si="146"/>
        <v/>
      </c>
      <c r="R485" s="47" t="str">
        <f t="shared" si="147"/>
        <v/>
      </c>
      <c r="S485" s="47" t="e">
        <f t="shared" si="148"/>
        <v>#N/A</v>
      </c>
      <c r="T485" s="47" t="str">
        <f t="shared" si="149"/>
        <v/>
      </c>
      <c r="U485" s="47" t="str">
        <f t="shared" si="150"/>
        <v/>
      </c>
      <c r="V485" s="47" t="e">
        <f t="shared" si="151"/>
        <v>#N/A</v>
      </c>
      <c r="W485" s="47" t="e">
        <f t="shared" si="152"/>
        <v>#N/A</v>
      </c>
      <c r="X485" s="47" t="e">
        <f t="shared" si="153"/>
        <v>#N/A</v>
      </c>
      <c r="Y485" s="47" t="str">
        <f t="shared" si="154"/>
        <v/>
      </c>
      <c r="Z485" s="47" t="e">
        <f t="shared" si="155"/>
        <v>#N/A</v>
      </c>
      <c r="AA485" s="47" t="e">
        <f t="shared" si="156"/>
        <v>#VALUE!</v>
      </c>
      <c r="AB485" s="47" t="e">
        <f t="shared" si="157"/>
        <v>#N/A</v>
      </c>
      <c r="AC485" s="47" t="str">
        <f t="shared" si="158"/>
        <v/>
      </c>
      <c r="AD485" s="47" t="str">
        <f t="shared" si="159"/>
        <v/>
      </c>
      <c r="AE485" s="47" t="str">
        <f t="shared" si="160"/>
        <v/>
      </c>
      <c r="AF485" s="47" t="str">
        <f t="shared" si="161"/>
        <v/>
      </c>
      <c r="AG485" s="47" t="str">
        <f t="shared" si="162"/>
        <v/>
      </c>
      <c r="AH485" s="47" t="str">
        <f t="shared" si="163"/>
        <v/>
      </c>
      <c r="AI485" s="47" t="e">
        <f>IF('Grid template'!$B$68=FALSE,NA(),IF(OR(ISNUMBER(AC485)=FALSE,ISNUMBER(AD485)=FALSE),NA(),$AW$3*AC485+AD485))</f>
        <v>#N/A</v>
      </c>
      <c r="AJ485" s="47" t="e">
        <f>IF('Grid template'!$B$68=FALSE,NA(),IF(OR(ISNUMBER(AC485)=FALSE,ISNUMBER(AD485)=FALSE),NA(),$AW$2*AC485))</f>
        <v>#N/A</v>
      </c>
      <c r="AK485" s="47" t="e">
        <f>IF('Grid template'!$B$68=FALSE,NA(),IF(OR(ISNUMBER(AF485)=FALSE,ISNUMBER(AG485)=FALSE),NA(),$AW$3*AF485+AG485+1+'Grid template'!$B$17))</f>
        <v>#N/A</v>
      </c>
      <c r="AL485" s="47" t="e">
        <f>IF('Grid template'!$B$68=FALSE,NA(),IF(OR(ISNUMBER(AF485)=FALSE,ISNUMBER(AG485)=FALSE),NA(),$AW$2*AF485))</f>
        <v>#N/A</v>
      </c>
      <c r="AM485" s="47" t="e">
        <f>IF('Grid template'!$B$68=FALSE,NA(),(IF(OR(ISNUMBER(AJ485)=FALSE,ISNUMBER(AI485)=FALSE),NA(),AJ485-$AW$4*AI485)))</f>
        <v>#N/A</v>
      </c>
      <c r="AN485" s="47" t="e">
        <f>IF('Grid template'!$B$68=FALSE,NA(),(IF(OR(ISNUMBER(AK485)=FALSE,ISNUMBER(AL485)=FALSE),NA(),AL485+$AW$4*AK485)))</f>
        <v>#N/A</v>
      </c>
      <c r="AO485" s="47" t="e">
        <f>IF('Grid template'!$B$68=FALSE,NA(),IF(OR(ISNUMBER(AM485)=FALSE,ISNUMBER(AN485)=FALSE),NA(),(AN485-AM485)/(2*$AW$4)))</f>
        <v>#N/A</v>
      </c>
      <c r="AP485" s="47" t="e">
        <f>IF('Grid template'!$B$68=FALSE,NA(),IF(OR(ISNUMBER(AM485)=FALSE,ISNUMBER(AO485)=FALSE),NA(),AO485*$AW$4+AM485))</f>
        <v>#N/A</v>
      </c>
      <c r="AQ485" s="160"/>
      <c r="AR485" s="160"/>
      <c r="AS485" s="162"/>
      <c r="AT485" s="48"/>
    </row>
    <row r="486" spans="3:46" x14ac:dyDescent="0.3">
      <c r="C486" s="111"/>
      <c r="D486" s="182"/>
      <c r="E486" s="182"/>
      <c r="F486" s="182"/>
      <c r="G486" s="182"/>
      <c r="H486" s="182"/>
      <c r="I486" s="182"/>
      <c r="J486" s="182"/>
      <c r="K486" s="182"/>
      <c r="L486" s="182"/>
      <c r="M486" s="167"/>
      <c r="N486" s="46"/>
      <c r="O486" s="47" t="str">
        <f t="shared" si="144"/>
        <v/>
      </c>
      <c r="P486" s="47" t="str">
        <f t="shared" si="145"/>
        <v/>
      </c>
      <c r="Q486" s="47" t="str">
        <f t="shared" si="146"/>
        <v/>
      </c>
      <c r="R486" s="47" t="str">
        <f t="shared" si="147"/>
        <v/>
      </c>
      <c r="S486" s="47" t="e">
        <f t="shared" si="148"/>
        <v>#N/A</v>
      </c>
      <c r="T486" s="47" t="str">
        <f t="shared" si="149"/>
        <v/>
      </c>
      <c r="U486" s="47" t="str">
        <f t="shared" si="150"/>
        <v/>
      </c>
      <c r="V486" s="47" t="e">
        <f t="shared" si="151"/>
        <v>#N/A</v>
      </c>
      <c r="W486" s="47" t="e">
        <f t="shared" si="152"/>
        <v>#N/A</v>
      </c>
      <c r="X486" s="47" t="e">
        <f t="shared" si="153"/>
        <v>#N/A</v>
      </c>
      <c r="Y486" s="47" t="str">
        <f t="shared" si="154"/>
        <v/>
      </c>
      <c r="Z486" s="47" t="e">
        <f t="shared" si="155"/>
        <v>#N/A</v>
      </c>
      <c r="AA486" s="47" t="e">
        <f t="shared" si="156"/>
        <v>#VALUE!</v>
      </c>
      <c r="AB486" s="47" t="e">
        <f t="shared" si="157"/>
        <v>#N/A</v>
      </c>
      <c r="AC486" s="47" t="str">
        <f t="shared" si="158"/>
        <v/>
      </c>
      <c r="AD486" s="47" t="str">
        <f t="shared" si="159"/>
        <v/>
      </c>
      <c r="AE486" s="47" t="str">
        <f t="shared" si="160"/>
        <v/>
      </c>
      <c r="AF486" s="47" t="str">
        <f t="shared" si="161"/>
        <v/>
      </c>
      <c r="AG486" s="47" t="str">
        <f t="shared" si="162"/>
        <v/>
      </c>
      <c r="AH486" s="47" t="str">
        <f t="shared" si="163"/>
        <v/>
      </c>
      <c r="AI486" s="47" t="e">
        <f>IF('Grid template'!$B$68=FALSE,NA(),IF(OR(ISNUMBER(AC486)=FALSE,ISNUMBER(AD486)=FALSE),NA(),$AW$3*AC486+AD486))</f>
        <v>#N/A</v>
      </c>
      <c r="AJ486" s="47" t="e">
        <f>IF('Grid template'!$B$68=FALSE,NA(),IF(OR(ISNUMBER(AC486)=FALSE,ISNUMBER(AD486)=FALSE),NA(),$AW$2*AC486))</f>
        <v>#N/A</v>
      </c>
      <c r="AK486" s="47" t="e">
        <f>IF('Grid template'!$B$68=FALSE,NA(),IF(OR(ISNUMBER(AF486)=FALSE,ISNUMBER(AG486)=FALSE),NA(),$AW$3*AF486+AG486+1+'Grid template'!$B$17))</f>
        <v>#N/A</v>
      </c>
      <c r="AL486" s="47" t="e">
        <f>IF('Grid template'!$B$68=FALSE,NA(),IF(OR(ISNUMBER(AF486)=FALSE,ISNUMBER(AG486)=FALSE),NA(),$AW$2*AF486))</f>
        <v>#N/A</v>
      </c>
      <c r="AM486" s="47" t="e">
        <f>IF('Grid template'!$B$68=FALSE,NA(),(IF(OR(ISNUMBER(AJ486)=FALSE,ISNUMBER(AI486)=FALSE),NA(),AJ486-$AW$4*AI486)))</f>
        <v>#N/A</v>
      </c>
      <c r="AN486" s="47" t="e">
        <f>IF('Grid template'!$B$68=FALSE,NA(),(IF(OR(ISNUMBER(AK486)=FALSE,ISNUMBER(AL486)=FALSE),NA(),AL486+$AW$4*AK486)))</f>
        <v>#N/A</v>
      </c>
      <c r="AO486" s="47" t="e">
        <f>IF('Grid template'!$B$68=FALSE,NA(),IF(OR(ISNUMBER(AM486)=FALSE,ISNUMBER(AN486)=FALSE),NA(),(AN486-AM486)/(2*$AW$4)))</f>
        <v>#N/A</v>
      </c>
      <c r="AP486" s="47" t="e">
        <f>IF('Grid template'!$B$68=FALSE,NA(),IF(OR(ISNUMBER(AM486)=FALSE,ISNUMBER(AO486)=FALSE),NA(),AO486*$AW$4+AM486))</f>
        <v>#N/A</v>
      </c>
      <c r="AQ486" s="160"/>
      <c r="AR486" s="160"/>
      <c r="AS486" s="162"/>
      <c r="AT486" s="48"/>
    </row>
    <row r="487" spans="3:46" x14ac:dyDescent="0.3">
      <c r="C487" s="111"/>
      <c r="D487" s="182"/>
      <c r="E487" s="182"/>
      <c r="F487" s="182"/>
      <c r="G487" s="182"/>
      <c r="H487" s="182"/>
      <c r="I487" s="182"/>
      <c r="J487" s="182"/>
      <c r="K487" s="182"/>
      <c r="L487" s="182"/>
      <c r="M487" s="167"/>
      <c r="N487" s="46"/>
      <c r="O487" s="47" t="str">
        <f t="shared" si="144"/>
        <v/>
      </c>
      <c r="P487" s="47" t="str">
        <f t="shared" si="145"/>
        <v/>
      </c>
      <c r="Q487" s="47" t="str">
        <f t="shared" si="146"/>
        <v/>
      </c>
      <c r="R487" s="47" t="str">
        <f t="shared" si="147"/>
        <v/>
      </c>
      <c r="S487" s="47" t="e">
        <f t="shared" si="148"/>
        <v>#N/A</v>
      </c>
      <c r="T487" s="47" t="str">
        <f t="shared" si="149"/>
        <v/>
      </c>
      <c r="U487" s="47" t="str">
        <f t="shared" si="150"/>
        <v/>
      </c>
      <c r="V487" s="47" t="e">
        <f t="shared" si="151"/>
        <v>#N/A</v>
      </c>
      <c r="W487" s="47" t="e">
        <f t="shared" si="152"/>
        <v>#N/A</v>
      </c>
      <c r="X487" s="47" t="e">
        <f t="shared" si="153"/>
        <v>#N/A</v>
      </c>
      <c r="Y487" s="47" t="str">
        <f t="shared" si="154"/>
        <v/>
      </c>
      <c r="Z487" s="47" t="e">
        <f t="shared" si="155"/>
        <v>#N/A</v>
      </c>
      <c r="AA487" s="47" t="e">
        <f t="shared" si="156"/>
        <v>#VALUE!</v>
      </c>
      <c r="AB487" s="47" t="e">
        <f t="shared" si="157"/>
        <v>#N/A</v>
      </c>
      <c r="AC487" s="47" t="str">
        <f t="shared" si="158"/>
        <v/>
      </c>
      <c r="AD487" s="47" t="str">
        <f t="shared" si="159"/>
        <v/>
      </c>
      <c r="AE487" s="47" t="str">
        <f t="shared" si="160"/>
        <v/>
      </c>
      <c r="AF487" s="47" t="str">
        <f t="shared" si="161"/>
        <v/>
      </c>
      <c r="AG487" s="47" t="str">
        <f t="shared" si="162"/>
        <v/>
      </c>
      <c r="AH487" s="47" t="str">
        <f t="shared" si="163"/>
        <v/>
      </c>
      <c r="AI487" s="47" t="e">
        <f>IF('Grid template'!$B$68=FALSE,NA(),IF(OR(ISNUMBER(AC487)=FALSE,ISNUMBER(AD487)=FALSE),NA(),$AW$3*AC487+AD487))</f>
        <v>#N/A</v>
      </c>
      <c r="AJ487" s="47" t="e">
        <f>IF('Grid template'!$B$68=FALSE,NA(),IF(OR(ISNUMBER(AC487)=FALSE,ISNUMBER(AD487)=FALSE),NA(),$AW$2*AC487))</f>
        <v>#N/A</v>
      </c>
      <c r="AK487" s="47" t="e">
        <f>IF('Grid template'!$B$68=FALSE,NA(),IF(OR(ISNUMBER(AF487)=FALSE,ISNUMBER(AG487)=FALSE),NA(),$AW$3*AF487+AG487+1+'Grid template'!$B$17))</f>
        <v>#N/A</v>
      </c>
      <c r="AL487" s="47" t="e">
        <f>IF('Grid template'!$B$68=FALSE,NA(),IF(OR(ISNUMBER(AF487)=FALSE,ISNUMBER(AG487)=FALSE),NA(),$AW$2*AF487))</f>
        <v>#N/A</v>
      </c>
      <c r="AM487" s="47" t="e">
        <f>IF('Grid template'!$B$68=FALSE,NA(),(IF(OR(ISNUMBER(AJ487)=FALSE,ISNUMBER(AI487)=FALSE),NA(),AJ487-$AW$4*AI487)))</f>
        <v>#N/A</v>
      </c>
      <c r="AN487" s="47" t="e">
        <f>IF('Grid template'!$B$68=FALSE,NA(),(IF(OR(ISNUMBER(AK487)=FALSE,ISNUMBER(AL487)=FALSE),NA(),AL487+$AW$4*AK487)))</f>
        <v>#N/A</v>
      </c>
      <c r="AO487" s="47" t="e">
        <f>IF('Grid template'!$B$68=FALSE,NA(),IF(OR(ISNUMBER(AM487)=FALSE,ISNUMBER(AN487)=FALSE),NA(),(AN487-AM487)/(2*$AW$4)))</f>
        <v>#N/A</v>
      </c>
      <c r="AP487" s="47" t="e">
        <f>IF('Grid template'!$B$68=FALSE,NA(),IF(OR(ISNUMBER(AM487)=FALSE,ISNUMBER(AO487)=FALSE),NA(),AO487*$AW$4+AM487))</f>
        <v>#N/A</v>
      </c>
      <c r="AQ487" s="160"/>
      <c r="AR487" s="160"/>
      <c r="AS487" s="162"/>
      <c r="AT487" s="48"/>
    </row>
    <row r="488" spans="3:46" x14ac:dyDescent="0.3">
      <c r="C488" s="111"/>
      <c r="D488" s="182"/>
      <c r="E488" s="182"/>
      <c r="F488" s="182"/>
      <c r="G488" s="182"/>
      <c r="H488" s="182"/>
      <c r="I488" s="182"/>
      <c r="J488" s="182"/>
      <c r="K488" s="182"/>
      <c r="L488" s="182"/>
      <c r="M488" s="167"/>
      <c r="N488" s="46"/>
      <c r="O488" s="47" t="str">
        <f t="shared" si="144"/>
        <v/>
      </c>
      <c r="P488" s="47" t="str">
        <f t="shared" si="145"/>
        <v/>
      </c>
      <c r="Q488" s="47" t="str">
        <f t="shared" si="146"/>
        <v/>
      </c>
      <c r="R488" s="47" t="str">
        <f t="shared" si="147"/>
        <v/>
      </c>
      <c r="S488" s="47" t="e">
        <f t="shared" si="148"/>
        <v>#N/A</v>
      </c>
      <c r="T488" s="47" t="str">
        <f t="shared" si="149"/>
        <v/>
      </c>
      <c r="U488" s="47" t="str">
        <f t="shared" si="150"/>
        <v/>
      </c>
      <c r="V488" s="47" t="e">
        <f t="shared" si="151"/>
        <v>#N/A</v>
      </c>
      <c r="W488" s="47" t="e">
        <f t="shared" si="152"/>
        <v>#N/A</v>
      </c>
      <c r="X488" s="47" t="e">
        <f t="shared" si="153"/>
        <v>#N/A</v>
      </c>
      <c r="Y488" s="47" t="str">
        <f t="shared" si="154"/>
        <v/>
      </c>
      <c r="Z488" s="47" t="e">
        <f t="shared" si="155"/>
        <v>#N/A</v>
      </c>
      <c r="AA488" s="47" t="e">
        <f t="shared" si="156"/>
        <v>#VALUE!</v>
      </c>
      <c r="AB488" s="47" t="e">
        <f t="shared" si="157"/>
        <v>#N/A</v>
      </c>
      <c r="AC488" s="47" t="str">
        <f t="shared" si="158"/>
        <v/>
      </c>
      <c r="AD488" s="47" t="str">
        <f t="shared" si="159"/>
        <v/>
      </c>
      <c r="AE488" s="47" t="str">
        <f t="shared" si="160"/>
        <v/>
      </c>
      <c r="AF488" s="47" t="str">
        <f t="shared" si="161"/>
        <v/>
      </c>
      <c r="AG488" s="47" t="str">
        <f t="shared" si="162"/>
        <v/>
      </c>
      <c r="AH488" s="47" t="str">
        <f t="shared" si="163"/>
        <v/>
      </c>
      <c r="AI488" s="47" t="e">
        <f>IF('Grid template'!$B$68=FALSE,NA(),IF(OR(ISNUMBER(AC488)=FALSE,ISNUMBER(AD488)=FALSE),NA(),$AW$3*AC488+AD488))</f>
        <v>#N/A</v>
      </c>
      <c r="AJ488" s="47" t="e">
        <f>IF('Grid template'!$B$68=FALSE,NA(),IF(OR(ISNUMBER(AC488)=FALSE,ISNUMBER(AD488)=FALSE),NA(),$AW$2*AC488))</f>
        <v>#N/A</v>
      </c>
      <c r="AK488" s="47" t="e">
        <f>IF('Grid template'!$B$68=FALSE,NA(),IF(OR(ISNUMBER(AF488)=FALSE,ISNUMBER(AG488)=FALSE),NA(),$AW$3*AF488+AG488+1+'Grid template'!$B$17))</f>
        <v>#N/A</v>
      </c>
      <c r="AL488" s="47" t="e">
        <f>IF('Grid template'!$B$68=FALSE,NA(),IF(OR(ISNUMBER(AF488)=FALSE,ISNUMBER(AG488)=FALSE),NA(),$AW$2*AF488))</f>
        <v>#N/A</v>
      </c>
      <c r="AM488" s="47" t="e">
        <f>IF('Grid template'!$B$68=FALSE,NA(),(IF(OR(ISNUMBER(AJ488)=FALSE,ISNUMBER(AI488)=FALSE),NA(),AJ488-$AW$4*AI488)))</f>
        <v>#N/A</v>
      </c>
      <c r="AN488" s="47" t="e">
        <f>IF('Grid template'!$B$68=FALSE,NA(),(IF(OR(ISNUMBER(AK488)=FALSE,ISNUMBER(AL488)=FALSE),NA(),AL488+$AW$4*AK488)))</f>
        <v>#N/A</v>
      </c>
      <c r="AO488" s="47" t="e">
        <f>IF('Grid template'!$B$68=FALSE,NA(),IF(OR(ISNUMBER(AM488)=FALSE,ISNUMBER(AN488)=FALSE),NA(),(AN488-AM488)/(2*$AW$4)))</f>
        <v>#N/A</v>
      </c>
      <c r="AP488" s="47" t="e">
        <f>IF('Grid template'!$B$68=FALSE,NA(),IF(OR(ISNUMBER(AM488)=FALSE,ISNUMBER(AO488)=FALSE),NA(),AO488*$AW$4+AM488))</f>
        <v>#N/A</v>
      </c>
      <c r="AQ488" s="160"/>
      <c r="AR488" s="160"/>
      <c r="AS488" s="162"/>
      <c r="AT488" s="48"/>
    </row>
    <row r="489" spans="3:46" x14ac:dyDescent="0.3">
      <c r="C489" s="111"/>
      <c r="D489" s="182"/>
      <c r="E489" s="182"/>
      <c r="F489" s="182"/>
      <c r="G489" s="182"/>
      <c r="H489" s="182"/>
      <c r="I489" s="182"/>
      <c r="J489" s="182"/>
      <c r="K489" s="182"/>
      <c r="L489" s="182"/>
      <c r="M489" s="167"/>
      <c r="N489" s="46"/>
      <c r="O489" s="47" t="str">
        <f t="shared" si="144"/>
        <v/>
      </c>
      <c r="P489" s="47" t="str">
        <f t="shared" si="145"/>
        <v/>
      </c>
      <c r="Q489" s="47" t="str">
        <f t="shared" si="146"/>
        <v/>
      </c>
      <c r="R489" s="47" t="str">
        <f t="shared" si="147"/>
        <v/>
      </c>
      <c r="S489" s="47" t="e">
        <f t="shared" si="148"/>
        <v>#N/A</v>
      </c>
      <c r="T489" s="47" t="str">
        <f t="shared" si="149"/>
        <v/>
      </c>
      <c r="U489" s="47" t="str">
        <f t="shared" si="150"/>
        <v/>
      </c>
      <c r="V489" s="47" t="e">
        <f t="shared" si="151"/>
        <v>#N/A</v>
      </c>
      <c r="W489" s="47" t="e">
        <f t="shared" si="152"/>
        <v>#N/A</v>
      </c>
      <c r="X489" s="47" t="e">
        <f t="shared" si="153"/>
        <v>#N/A</v>
      </c>
      <c r="Y489" s="47" t="str">
        <f t="shared" si="154"/>
        <v/>
      </c>
      <c r="Z489" s="47" t="e">
        <f t="shared" si="155"/>
        <v>#N/A</v>
      </c>
      <c r="AA489" s="47" t="e">
        <f t="shared" si="156"/>
        <v>#VALUE!</v>
      </c>
      <c r="AB489" s="47" t="e">
        <f t="shared" si="157"/>
        <v>#N/A</v>
      </c>
      <c r="AC489" s="47" t="str">
        <f t="shared" si="158"/>
        <v/>
      </c>
      <c r="AD489" s="47" t="str">
        <f t="shared" si="159"/>
        <v/>
      </c>
      <c r="AE489" s="47" t="str">
        <f t="shared" si="160"/>
        <v/>
      </c>
      <c r="AF489" s="47" t="str">
        <f t="shared" si="161"/>
        <v/>
      </c>
      <c r="AG489" s="47" t="str">
        <f t="shared" si="162"/>
        <v/>
      </c>
      <c r="AH489" s="47" t="str">
        <f t="shared" si="163"/>
        <v/>
      </c>
      <c r="AI489" s="47" t="e">
        <f>IF('Grid template'!$B$68=FALSE,NA(),IF(OR(ISNUMBER(AC489)=FALSE,ISNUMBER(AD489)=FALSE),NA(),$AW$3*AC489+AD489))</f>
        <v>#N/A</v>
      </c>
      <c r="AJ489" s="47" t="e">
        <f>IF('Grid template'!$B$68=FALSE,NA(),IF(OR(ISNUMBER(AC489)=FALSE,ISNUMBER(AD489)=FALSE),NA(),$AW$2*AC489))</f>
        <v>#N/A</v>
      </c>
      <c r="AK489" s="47" t="e">
        <f>IF('Grid template'!$B$68=FALSE,NA(),IF(OR(ISNUMBER(AF489)=FALSE,ISNUMBER(AG489)=FALSE),NA(),$AW$3*AF489+AG489+1+'Grid template'!$B$17))</f>
        <v>#N/A</v>
      </c>
      <c r="AL489" s="47" t="e">
        <f>IF('Grid template'!$B$68=FALSE,NA(),IF(OR(ISNUMBER(AF489)=FALSE,ISNUMBER(AG489)=FALSE),NA(),$AW$2*AF489))</f>
        <v>#N/A</v>
      </c>
      <c r="AM489" s="47" t="e">
        <f>IF('Grid template'!$B$68=FALSE,NA(),(IF(OR(ISNUMBER(AJ489)=FALSE,ISNUMBER(AI489)=FALSE),NA(),AJ489-$AW$4*AI489)))</f>
        <v>#N/A</v>
      </c>
      <c r="AN489" s="47" t="e">
        <f>IF('Grid template'!$B$68=FALSE,NA(),(IF(OR(ISNUMBER(AK489)=FALSE,ISNUMBER(AL489)=FALSE),NA(),AL489+$AW$4*AK489)))</f>
        <v>#N/A</v>
      </c>
      <c r="AO489" s="47" t="e">
        <f>IF('Grid template'!$B$68=FALSE,NA(),IF(OR(ISNUMBER(AM489)=FALSE,ISNUMBER(AN489)=FALSE),NA(),(AN489-AM489)/(2*$AW$4)))</f>
        <v>#N/A</v>
      </c>
      <c r="AP489" s="47" t="e">
        <f>IF('Grid template'!$B$68=FALSE,NA(),IF(OR(ISNUMBER(AM489)=FALSE,ISNUMBER(AO489)=FALSE),NA(),AO489*$AW$4+AM489))</f>
        <v>#N/A</v>
      </c>
      <c r="AQ489" s="160"/>
      <c r="AR489" s="160"/>
      <c r="AS489" s="162"/>
      <c r="AT489" s="48"/>
    </row>
    <row r="490" spans="3:46" x14ac:dyDescent="0.3">
      <c r="C490" s="111"/>
      <c r="D490" s="182"/>
      <c r="E490" s="182"/>
      <c r="F490" s="182"/>
      <c r="G490" s="182"/>
      <c r="H490" s="182"/>
      <c r="I490" s="182"/>
      <c r="J490" s="182"/>
      <c r="K490" s="182"/>
      <c r="L490" s="182"/>
      <c r="M490" s="167"/>
      <c r="N490" s="46"/>
      <c r="O490" s="47" t="str">
        <f t="shared" si="144"/>
        <v/>
      </c>
      <c r="P490" s="47" t="str">
        <f t="shared" si="145"/>
        <v/>
      </c>
      <c r="Q490" s="47" t="str">
        <f t="shared" si="146"/>
        <v/>
      </c>
      <c r="R490" s="47" t="str">
        <f t="shared" si="147"/>
        <v/>
      </c>
      <c r="S490" s="47" t="e">
        <f t="shared" si="148"/>
        <v>#N/A</v>
      </c>
      <c r="T490" s="47" t="str">
        <f t="shared" si="149"/>
        <v/>
      </c>
      <c r="U490" s="47" t="str">
        <f t="shared" si="150"/>
        <v/>
      </c>
      <c r="V490" s="47" t="e">
        <f t="shared" si="151"/>
        <v>#N/A</v>
      </c>
      <c r="W490" s="47" t="e">
        <f t="shared" si="152"/>
        <v>#N/A</v>
      </c>
      <c r="X490" s="47" t="e">
        <f t="shared" si="153"/>
        <v>#N/A</v>
      </c>
      <c r="Y490" s="47" t="str">
        <f t="shared" si="154"/>
        <v/>
      </c>
      <c r="Z490" s="47" t="e">
        <f t="shared" si="155"/>
        <v>#N/A</v>
      </c>
      <c r="AA490" s="47" t="e">
        <f t="shared" si="156"/>
        <v>#VALUE!</v>
      </c>
      <c r="AB490" s="47" t="e">
        <f t="shared" si="157"/>
        <v>#N/A</v>
      </c>
      <c r="AC490" s="47" t="str">
        <f t="shared" si="158"/>
        <v/>
      </c>
      <c r="AD490" s="47" t="str">
        <f t="shared" si="159"/>
        <v/>
      </c>
      <c r="AE490" s="47" t="str">
        <f t="shared" si="160"/>
        <v/>
      </c>
      <c r="AF490" s="47" t="str">
        <f t="shared" si="161"/>
        <v/>
      </c>
      <c r="AG490" s="47" t="str">
        <f t="shared" si="162"/>
        <v/>
      </c>
      <c r="AH490" s="47" t="str">
        <f t="shared" si="163"/>
        <v/>
      </c>
      <c r="AI490" s="47" t="e">
        <f>IF('Grid template'!$B$68=FALSE,NA(),IF(OR(ISNUMBER(AC490)=FALSE,ISNUMBER(AD490)=FALSE),NA(),$AW$3*AC490+AD490))</f>
        <v>#N/A</v>
      </c>
      <c r="AJ490" s="47" t="e">
        <f>IF('Grid template'!$B$68=FALSE,NA(),IF(OR(ISNUMBER(AC490)=FALSE,ISNUMBER(AD490)=FALSE),NA(),$AW$2*AC490))</f>
        <v>#N/A</v>
      </c>
      <c r="AK490" s="47" t="e">
        <f>IF('Grid template'!$B$68=FALSE,NA(),IF(OR(ISNUMBER(AF490)=FALSE,ISNUMBER(AG490)=FALSE),NA(),$AW$3*AF490+AG490+1+'Grid template'!$B$17))</f>
        <v>#N/A</v>
      </c>
      <c r="AL490" s="47" t="e">
        <f>IF('Grid template'!$B$68=FALSE,NA(),IF(OR(ISNUMBER(AF490)=FALSE,ISNUMBER(AG490)=FALSE),NA(),$AW$2*AF490))</f>
        <v>#N/A</v>
      </c>
      <c r="AM490" s="47" t="e">
        <f>IF('Grid template'!$B$68=FALSE,NA(),(IF(OR(ISNUMBER(AJ490)=FALSE,ISNUMBER(AI490)=FALSE),NA(),AJ490-$AW$4*AI490)))</f>
        <v>#N/A</v>
      </c>
      <c r="AN490" s="47" t="e">
        <f>IF('Grid template'!$B$68=FALSE,NA(),(IF(OR(ISNUMBER(AK490)=FALSE,ISNUMBER(AL490)=FALSE),NA(),AL490+$AW$4*AK490)))</f>
        <v>#N/A</v>
      </c>
      <c r="AO490" s="47" t="e">
        <f>IF('Grid template'!$B$68=FALSE,NA(),IF(OR(ISNUMBER(AM490)=FALSE,ISNUMBER(AN490)=FALSE),NA(),(AN490-AM490)/(2*$AW$4)))</f>
        <v>#N/A</v>
      </c>
      <c r="AP490" s="47" t="e">
        <f>IF('Grid template'!$B$68=FALSE,NA(),IF(OR(ISNUMBER(AM490)=FALSE,ISNUMBER(AO490)=FALSE),NA(),AO490*$AW$4+AM490))</f>
        <v>#N/A</v>
      </c>
      <c r="AQ490" s="160"/>
      <c r="AR490" s="160"/>
      <c r="AS490" s="162"/>
      <c r="AT490" s="48"/>
    </row>
    <row r="491" spans="3:46" x14ac:dyDescent="0.3">
      <c r="C491" s="111"/>
      <c r="D491" s="182"/>
      <c r="E491" s="182"/>
      <c r="F491" s="182"/>
      <c r="G491" s="182"/>
      <c r="H491" s="182"/>
      <c r="I491" s="182"/>
      <c r="J491" s="182"/>
      <c r="K491" s="182"/>
      <c r="L491" s="182"/>
      <c r="M491" s="167"/>
      <c r="N491" s="46"/>
      <c r="O491" s="47" t="str">
        <f t="shared" si="144"/>
        <v/>
      </c>
      <c r="P491" s="47" t="str">
        <f t="shared" si="145"/>
        <v/>
      </c>
      <c r="Q491" s="47" t="str">
        <f t="shared" si="146"/>
        <v/>
      </c>
      <c r="R491" s="47" t="str">
        <f t="shared" si="147"/>
        <v/>
      </c>
      <c r="S491" s="47" t="e">
        <f t="shared" si="148"/>
        <v>#N/A</v>
      </c>
      <c r="T491" s="47" t="str">
        <f t="shared" si="149"/>
        <v/>
      </c>
      <c r="U491" s="47" t="str">
        <f t="shared" si="150"/>
        <v/>
      </c>
      <c r="V491" s="47" t="e">
        <f t="shared" si="151"/>
        <v>#N/A</v>
      </c>
      <c r="W491" s="47" t="e">
        <f t="shared" si="152"/>
        <v>#N/A</v>
      </c>
      <c r="X491" s="47" t="e">
        <f t="shared" si="153"/>
        <v>#N/A</v>
      </c>
      <c r="Y491" s="47" t="str">
        <f t="shared" si="154"/>
        <v/>
      </c>
      <c r="Z491" s="47" t="e">
        <f t="shared" si="155"/>
        <v>#N/A</v>
      </c>
      <c r="AA491" s="47" t="e">
        <f t="shared" si="156"/>
        <v>#VALUE!</v>
      </c>
      <c r="AB491" s="47" t="e">
        <f t="shared" si="157"/>
        <v>#N/A</v>
      </c>
      <c r="AC491" s="47" t="str">
        <f t="shared" si="158"/>
        <v/>
      </c>
      <c r="AD491" s="47" t="str">
        <f t="shared" si="159"/>
        <v/>
      </c>
      <c r="AE491" s="47" t="str">
        <f t="shared" si="160"/>
        <v/>
      </c>
      <c r="AF491" s="47" t="str">
        <f t="shared" si="161"/>
        <v/>
      </c>
      <c r="AG491" s="47" t="str">
        <f t="shared" si="162"/>
        <v/>
      </c>
      <c r="AH491" s="47" t="str">
        <f t="shared" si="163"/>
        <v/>
      </c>
      <c r="AI491" s="47" t="e">
        <f>IF('Grid template'!$B$68=FALSE,NA(),IF(OR(ISNUMBER(AC491)=FALSE,ISNUMBER(AD491)=FALSE),NA(),$AW$3*AC491+AD491))</f>
        <v>#N/A</v>
      </c>
      <c r="AJ491" s="47" t="e">
        <f>IF('Grid template'!$B$68=FALSE,NA(),IF(OR(ISNUMBER(AC491)=FALSE,ISNUMBER(AD491)=FALSE),NA(),$AW$2*AC491))</f>
        <v>#N/A</v>
      </c>
      <c r="AK491" s="47" t="e">
        <f>IF('Grid template'!$B$68=FALSE,NA(),IF(OR(ISNUMBER(AF491)=FALSE,ISNUMBER(AG491)=FALSE),NA(),$AW$3*AF491+AG491+1+'Grid template'!$B$17))</f>
        <v>#N/A</v>
      </c>
      <c r="AL491" s="47" t="e">
        <f>IF('Grid template'!$B$68=FALSE,NA(),IF(OR(ISNUMBER(AF491)=FALSE,ISNUMBER(AG491)=FALSE),NA(),$AW$2*AF491))</f>
        <v>#N/A</v>
      </c>
      <c r="AM491" s="47" t="e">
        <f>IF('Grid template'!$B$68=FALSE,NA(),(IF(OR(ISNUMBER(AJ491)=FALSE,ISNUMBER(AI491)=FALSE),NA(),AJ491-$AW$4*AI491)))</f>
        <v>#N/A</v>
      </c>
      <c r="AN491" s="47" t="e">
        <f>IF('Grid template'!$B$68=FALSE,NA(),(IF(OR(ISNUMBER(AK491)=FALSE,ISNUMBER(AL491)=FALSE),NA(),AL491+$AW$4*AK491)))</f>
        <v>#N/A</v>
      </c>
      <c r="AO491" s="47" t="e">
        <f>IF('Grid template'!$B$68=FALSE,NA(),IF(OR(ISNUMBER(AM491)=FALSE,ISNUMBER(AN491)=FALSE),NA(),(AN491-AM491)/(2*$AW$4)))</f>
        <v>#N/A</v>
      </c>
      <c r="AP491" s="47" t="e">
        <f>IF('Grid template'!$B$68=FALSE,NA(),IF(OR(ISNUMBER(AM491)=FALSE,ISNUMBER(AO491)=FALSE),NA(),AO491*$AW$4+AM491))</f>
        <v>#N/A</v>
      </c>
      <c r="AQ491" s="160"/>
      <c r="AR491" s="160"/>
      <c r="AS491" s="162"/>
      <c r="AT491" s="48"/>
    </row>
    <row r="492" spans="3:46" x14ac:dyDescent="0.3">
      <c r="C492" s="111"/>
      <c r="D492" s="182"/>
      <c r="E492" s="182"/>
      <c r="F492" s="182"/>
      <c r="G492" s="182"/>
      <c r="H492" s="182"/>
      <c r="I492" s="182"/>
      <c r="J492" s="182"/>
      <c r="K492" s="182"/>
      <c r="L492" s="182"/>
      <c r="M492" s="167"/>
      <c r="N492" s="46"/>
      <c r="O492" s="47" t="str">
        <f t="shared" si="144"/>
        <v/>
      </c>
      <c r="P492" s="47" t="str">
        <f t="shared" si="145"/>
        <v/>
      </c>
      <c r="Q492" s="47" t="str">
        <f t="shared" si="146"/>
        <v/>
      </c>
      <c r="R492" s="47" t="str">
        <f t="shared" si="147"/>
        <v/>
      </c>
      <c r="S492" s="47" t="e">
        <f t="shared" si="148"/>
        <v>#N/A</v>
      </c>
      <c r="T492" s="47" t="str">
        <f t="shared" si="149"/>
        <v/>
      </c>
      <c r="U492" s="47" t="str">
        <f t="shared" si="150"/>
        <v/>
      </c>
      <c r="V492" s="47" t="e">
        <f t="shared" si="151"/>
        <v>#N/A</v>
      </c>
      <c r="W492" s="47" t="e">
        <f t="shared" si="152"/>
        <v>#N/A</v>
      </c>
      <c r="X492" s="47" t="e">
        <f t="shared" si="153"/>
        <v>#N/A</v>
      </c>
      <c r="Y492" s="47" t="str">
        <f t="shared" si="154"/>
        <v/>
      </c>
      <c r="Z492" s="47" t="e">
        <f t="shared" si="155"/>
        <v>#N/A</v>
      </c>
      <c r="AA492" s="47" t="e">
        <f t="shared" si="156"/>
        <v>#VALUE!</v>
      </c>
      <c r="AB492" s="47" t="e">
        <f t="shared" si="157"/>
        <v>#N/A</v>
      </c>
      <c r="AC492" s="47" t="str">
        <f t="shared" si="158"/>
        <v/>
      </c>
      <c r="AD492" s="47" t="str">
        <f t="shared" si="159"/>
        <v/>
      </c>
      <c r="AE492" s="47" t="str">
        <f t="shared" si="160"/>
        <v/>
      </c>
      <c r="AF492" s="47" t="str">
        <f t="shared" si="161"/>
        <v/>
      </c>
      <c r="AG492" s="47" t="str">
        <f t="shared" si="162"/>
        <v/>
      </c>
      <c r="AH492" s="47" t="str">
        <f t="shared" si="163"/>
        <v/>
      </c>
      <c r="AI492" s="47" t="e">
        <f>IF('Grid template'!$B$68=FALSE,NA(),IF(OR(ISNUMBER(AC492)=FALSE,ISNUMBER(AD492)=FALSE),NA(),$AW$3*AC492+AD492))</f>
        <v>#N/A</v>
      </c>
      <c r="AJ492" s="47" t="e">
        <f>IF('Grid template'!$B$68=FALSE,NA(),IF(OR(ISNUMBER(AC492)=FALSE,ISNUMBER(AD492)=FALSE),NA(),$AW$2*AC492))</f>
        <v>#N/A</v>
      </c>
      <c r="AK492" s="47" t="e">
        <f>IF('Grid template'!$B$68=FALSE,NA(),IF(OR(ISNUMBER(AF492)=FALSE,ISNUMBER(AG492)=FALSE),NA(),$AW$3*AF492+AG492+1+'Grid template'!$B$17))</f>
        <v>#N/A</v>
      </c>
      <c r="AL492" s="47" t="e">
        <f>IF('Grid template'!$B$68=FALSE,NA(),IF(OR(ISNUMBER(AF492)=FALSE,ISNUMBER(AG492)=FALSE),NA(),$AW$2*AF492))</f>
        <v>#N/A</v>
      </c>
      <c r="AM492" s="47" t="e">
        <f>IF('Grid template'!$B$68=FALSE,NA(),(IF(OR(ISNUMBER(AJ492)=FALSE,ISNUMBER(AI492)=FALSE),NA(),AJ492-$AW$4*AI492)))</f>
        <v>#N/A</v>
      </c>
      <c r="AN492" s="47" t="e">
        <f>IF('Grid template'!$B$68=FALSE,NA(),(IF(OR(ISNUMBER(AK492)=FALSE,ISNUMBER(AL492)=FALSE),NA(),AL492+$AW$4*AK492)))</f>
        <v>#N/A</v>
      </c>
      <c r="AO492" s="47" t="e">
        <f>IF('Grid template'!$B$68=FALSE,NA(),IF(OR(ISNUMBER(AM492)=FALSE,ISNUMBER(AN492)=FALSE),NA(),(AN492-AM492)/(2*$AW$4)))</f>
        <v>#N/A</v>
      </c>
      <c r="AP492" s="47" t="e">
        <f>IF('Grid template'!$B$68=FALSE,NA(),IF(OR(ISNUMBER(AM492)=FALSE,ISNUMBER(AO492)=FALSE),NA(),AO492*$AW$4+AM492))</f>
        <v>#N/A</v>
      </c>
      <c r="AQ492" s="160"/>
      <c r="AR492" s="160"/>
      <c r="AS492" s="162"/>
      <c r="AT492" s="48"/>
    </row>
    <row r="493" spans="3:46" x14ac:dyDescent="0.3">
      <c r="C493" s="111"/>
      <c r="D493" s="182"/>
      <c r="E493" s="182"/>
      <c r="F493" s="182"/>
      <c r="G493" s="182"/>
      <c r="H493" s="182"/>
      <c r="I493" s="182"/>
      <c r="J493" s="182"/>
      <c r="K493" s="182"/>
      <c r="L493" s="182"/>
      <c r="M493" s="167"/>
      <c r="N493" s="46"/>
      <c r="O493" s="47" t="str">
        <f t="shared" si="144"/>
        <v/>
      </c>
      <c r="P493" s="47" t="str">
        <f t="shared" si="145"/>
        <v/>
      </c>
      <c r="Q493" s="47" t="str">
        <f t="shared" si="146"/>
        <v/>
      </c>
      <c r="R493" s="47" t="str">
        <f t="shared" si="147"/>
        <v/>
      </c>
      <c r="S493" s="47" t="e">
        <f t="shared" si="148"/>
        <v>#N/A</v>
      </c>
      <c r="T493" s="47" t="str">
        <f t="shared" si="149"/>
        <v/>
      </c>
      <c r="U493" s="47" t="str">
        <f t="shared" si="150"/>
        <v/>
      </c>
      <c r="V493" s="47" t="e">
        <f t="shared" si="151"/>
        <v>#N/A</v>
      </c>
      <c r="W493" s="47" t="e">
        <f t="shared" si="152"/>
        <v>#N/A</v>
      </c>
      <c r="X493" s="47" t="e">
        <f t="shared" si="153"/>
        <v>#N/A</v>
      </c>
      <c r="Y493" s="47" t="str">
        <f t="shared" si="154"/>
        <v/>
      </c>
      <c r="Z493" s="47" t="e">
        <f t="shared" si="155"/>
        <v>#N/A</v>
      </c>
      <c r="AA493" s="47" t="e">
        <f t="shared" si="156"/>
        <v>#VALUE!</v>
      </c>
      <c r="AB493" s="47" t="e">
        <f t="shared" si="157"/>
        <v>#N/A</v>
      </c>
      <c r="AC493" s="47" t="str">
        <f t="shared" si="158"/>
        <v/>
      </c>
      <c r="AD493" s="47" t="str">
        <f t="shared" si="159"/>
        <v/>
      </c>
      <c r="AE493" s="47" t="str">
        <f t="shared" si="160"/>
        <v/>
      </c>
      <c r="AF493" s="47" t="str">
        <f t="shared" si="161"/>
        <v/>
      </c>
      <c r="AG493" s="47" t="str">
        <f t="shared" si="162"/>
        <v/>
      </c>
      <c r="AH493" s="47" t="str">
        <f t="shared" si="163"/>
        <v/>
      </c>
      <c r="AI493" s="47" t="e">
        <f>IF('Grid template'!$B$68=FALSE,NA(),IF(OR(ISNUMBER(AC493)=FALSE,ISNUMBER(AD493)=FALSE),NA(),$AW$3*AC493+AD493))</f>
        <v>#N/A</v>
      </c>
      <c r="AJ493" s="47" t="e">
        <f>IF('Grid template'!$B$68=FALSE,NA(),IF(OR(ISNUMBER(AC493)=FALSE,ISNUMBER(AD493)=FALSE),NA(),$AW$2*AC493))</f>
        <v>#N/A</v>
      </c>
      <c r="AK493" s="47" t="e">
        <f>IF('Grid template'!$B$68=FALSE,NA(),IF(OR(ISNUMBER(AF493)=FALSE,ISNUMBER(AG493)=FALSE),NA(),$AW$3*AF493+AG493+1+'Grid template'!$B$17))</f>
        <v>#N/A</v>
      </c>
      <c r="AL493" s="47" t="e">
        <f>IF('Grid template'!$B$68=FALSE,NA(),IF(OR(ISNUMBER(AF493)=FALSE,ISNUMBER(AG493)=FALSE),NA(),$AW$2*AF493))</f>
        <v>#N/A</v>
      </c>
      <c r="AM493" s="47" t="e">
        <f>IF('Grid template'!$B$68=FALSE,NA(),(IF(OR(ISNUMBER(AJ493)=FALSE,ISNUMBER(AI493)=FALSE),NA(),AJ493-$AW$4*AI493)))</f>
        <v>#N/A</v>
      </c>
      <c r="AN493" s="47" t="e">
        <f>IF('Grid template'!$B$68=FALSE,NA(),(IF(OR(ISNUMBER(AK493)=FALSE,ISNUMBER(AL493)=FALSE),NA(),AL493+$AW$4*AK493)))</f>
        <v>#N/A</v>
      </c>
      <c r="AO493" s="47" t="e">
        <f>IF('Grid template'!$B$68=FALSE,NA(),IF(OR(ISNUMBER(AM493)=FALSE,ISNUMBER(AN493)=FALSE),NA(),(AN493-AM493)/(2*$AW$4)))</f>
        <v>#N/A</v>
      </c>
      <c r="AP493" s="47" t="e">
        <f>IF('Grid template'!$B$68=FALSE,NA(),IF(OR(ISNUMBER(AM493)=FALSE,ISNUMBER(AO493)=FALSE),NA(),AO493*$AW$4+AM493))</f>
        <v>#N/A</v>
      </c>
      <c r="AQ493" s="160"/>
      <c r="AR493" s="160"/>
      <c r="AS493" s="162"/>
      <c r="AT493" s="48"/>
    </row>
    <row r="494" spans="3:46" x14ac:dyDescent="0.3">
      <c r="C494" s="111"/>
      <c r="D494" s="182"/>
      <c r="E494" s="182"/>
      <c r="F494" s="182"/>
      <c r="G494" s="182"/>
      <c r="H494" s="182"/>
      <c r="I494" s="182"/>
      <c r="J494" s="182"/>
      <c r="K494" s="182"/>
      <c r="L494" s="182"/>
      <c r="M494" s="167"/>
      <c r="N494" s="46"/>
      <c r="O494" s="47" t="str">
        <f t="shared" si="144"/>
        <v/>
      </c>
      <c r="P494" s="47" t="str">
        <f t="shared" si="145"/>
        <v/>
      </c>
      <c r="Q494" s="47" t="str">
        <f t="shared" si="146"/>
        <v/>
      </c>
      <c r="R494" s="47" t="str">
        <f t="shared" si="147"/>
        <v/>
      </c>
      <c r="S494" s="47" t="e">
        <f t="shared" si="148"/>
        <v>#N/A</v>
      </c>
      <c r="T494" s="47" t="str">
        <f t="shared" si="149"/>
        <v/>
      </c>
      <c r="U494" s="47" t="str">
        <f t="shared" si="150"/>
        <v/>
      </c>
      <c r="V494" s="47" t="e">
        <f t="shared" si="151"/>
        <v>#N/A</v>
      </c>
      <c r="W494" s="47" t="e">
        <f t="shared" si="152"/>
        <v>#N/A</v>
      </c>
      <c r="X494" s="47" t="e">
        <f t="shared" si="153"/>
        <v>#N/A</v>
      </c>
      <c r="Y494" s="47" t="str">
        <f t="shared" si="154"/>
        <v/>
      </c>
      <c r="Z494" s="47" t="e">
        <f t="shared" si="155"/>
        <v>#N/A</v>
      </c>
      <c r="AA494" s="47" t="e">
        <f t="shared" si="156"/>
        <v>#VALUE!</v>
      </c>
      <c r="AB494" s="47" t="e">
        <f t="shared" si="157"/>
        <v>#N/A</v>
      </c>
      <c r="AC494" s="47" t="str">
        <f t="shared" si="158"/>
        <v/>
      </c>
      <c r="AD494" s="47" t="str">
        <f t="shared" si="159"/>
        <v/>
      </c>
      <c r="AE494" s="47" t="str">
        <f t="shared" si="160"/>
        <v/>
      </c>
      <c r="AF494" s="47" t="str">
        <f t="shared" si="161"/>
        <v/>
      </c>
      <c r="AG494" s="47" t="str">
        <f t="shared" si="162"/>
        <v/>
      </c>
      <c r="AH494" s="47" t="str">
        <f t="shared" si="163"/>
        <v/>
      </c>
      <c r="AI494" s="47" t="e">
        <f>IF('Grid template'!$B$68=FALSE,NA(),IF(OR(ISNUMBER(AC494)=FALSE,ISNUMBER(AD494)=FALSE),NA(),$AW$3*AC494+AD494))</f>
        <v>#N/A</v>
      </c>
      <c r="AJ494" s="47" t="e">
        <f>IF('Grid template'!$B$68=FALSE,NA(),IF(OR(ISNUMBER(AC494)=FALSE,ISNUMBER(AD494)=FALSE),NA(),$AW$2*AC494))</f>
        <v>#N/A</v>
      </c>
      <c r="AK494" s="47" t="e">
        <f>IF('Grid template'!$B$68=FALSE,NA(),IF(OR(ISNUMBER(AF494)=FALSE,ISNUMBER(AG494)=FALSE),NA(),$AW$3*AF494+AG494+1+'Grid template'!$B$17))</f>
        <v>#N/A</v>
      </c>
      <c r="AL494" s="47" t="e">
        <f>IF('Grid template'!$B$68=FALSE,NA(),IF(OR(ISNUMBER(AF494)=FALSE,ISNUMBER(AG494)=FALSE),NA(),$AW$2*AF494))</f>
        <v>#N/A</v>
      </c>
      <c r="AM494" s="47" t="e">
        <f>IF('Grid template'!$B$68=FALSE,NA(),(IF(OR(ISNUMBER(AJ494)=FALSE,ISNUMBER(AI494)=FALSE),NA(),AJ494-$AW$4*AI494)))</f>
        <v>#N/A</v>
      </c>
      <c r="AN494" s="47" t="e">
        <f>IF('Grid template'!$B$68=FALSE,NA(),(IF(OR(ISNUMBER(AK494)=FALSE,ISNUMBER(AL494)=FALSE),NA(),AL494+$AW$4*AK494)))</f>
        <v>#N/A</v>
      </c>
      <c r="AO494" s="47" t="e">
        <f>IF('Grid template'!$B$68=FALSE,NA(),IF(OR(ISNUMBER(AM494)=FALSE,ISNUMBER(AN494)=FALSE),NA(),(AN494-AM494)/(2*$AW$4)))</f>
        <v>#N/A</v>
      </c>
      <c r="AP494" s="47" t="e">
        <f>IF('Grid template'!$B$68=FALSE,NA(),IF(OR(ISNUMBER(AM494)=FALSE,ISNUMBER(AO494)=FALSE),NA(),AO494*$AW$4+AM494))</f>
        <v>#N/A</v>
      </c>
      <c r="AQ494" s="160"/>
      <c r="AR494" s="160"/>
      <c r="AS494" s="162"/>
      <c r="AT494" s="48"/>
    </row>
    <row r="495" spans="3:46" x14ac:dyDescent="0.3">
      <c r="C495" s="111"/>
      <c r="D495" s="182"/>
      <c r="E495" s="182"/>
      <c r="F495" s="182"/>
      <c r="G495" s="182"/>
      <c r="H495" s="182"/>
      <c r="I495" s="182"/>
      <c r="J495" s="182"/>
      <c r="K495" s="182"/>
      <c r="L495" s="182"/>
      <c r="M495" s="167"/>
      <c r="N495" s="46"/>
      <c r="O495" s="47" t="str">
        <f t="shared" si="144"/>
        <v/>
      </c>
      <c r="P495" s="47" t="str">
        <f t="shared" si="145"/>
        <v/>
      </c>
      <c r="Q495" s="47" t="str">
        <f t="shared" si="146"/>
        <v/>
      </c>
      <c r="R495" s="47" t="str">
        <f t="shared" si="147"/>
        <v/>
      </c>
      <c r="S495" s="47" t="e">
        <f t="shared" si="148"/>
        <v>#N/A</v>
      </c>
      <c r="T495" s="47" t="str">
        <f t="shared" si="149"/>
        <v/>
      </c>
      <c r="U495" s="47" t="str">
        <f t="shared" si="150"/>
        <v/>
      </c>
      <c r="V495" s="47" t="e">
        <f t="shared" si="151"/>
        <v>#N/A</v>
      </c>
      <c r="W495" s="47" t="e">
        <f t="shared" si="152"/>
        <v>#N/A</v>
      </c>
      <c r="X495" s="47" t="e">
        <f t="shared" si="153"/>
        <v>#N/A</v>
      </c>
      <c r="Y495" s="47" t="str">
        <f t="shared" si="154"/>
        <v/>
      </c>
      <c r="Z495" s="47" t="e">
        <f t="shared" si="155"/>
        <v>#N/A</v>
      </c>
      <c r="AA495" s="47" t="e">
        <f t="shared" si="156"/>
        <v>#VALUE!</v>
      </c>
      <c r="AB495" s="47" t="e">
        <f t="shared" si="157"/>
        <v>#N/A</v>
      </c>
      <c r="AC495" s="47" t="str">
        <f t="shared" si="158"/>
        <v/>
      </c>
      <c r="AD495" s="47" t="str">
        <f t="shared" si="159"/>
        <v/>
      </c>
      <c r="AE495" s="47" t="str">
        <f t="shared" si="160"/>
        <v/>
      </c>
      <c r="AF495" s="47" t="str">
        <f t="shared" si="161"/>
        <v/>
      </c>
      <c r="AG495" s="47" t="str">
        <f t="shared" si="162"/>
        <v/>
      </c>
      <c r="AH495" s="47" t="str">
        <f t="shared" si="163"/>
        <v/>
      </c>
      <c r="AI495" s="47" t="e">
        <f>IF('Grid template'!$B$68=FALSE,NA(),IF(OR(ISNUMBER(AC495)=FALSE,ISNUMBER(AD495)=FALSE),NA(),$AW$3*AC495+AD495))</f>
        <v>#N/A</v>
      </c>
      <c r="AJ495" s="47" t="e">
        <f>IF('Grid template'!$B$68=FALSE,NA(),IF(OR(ISNUMBER(AC495)=FALSE,ISNUMBER(AD495)=FALSE),NA(),$AW$2*AC495))</f>
        <v>#N/A</v>
      </c>
      <c r="AK495" s="47" t="e">
        <f>IF('Grid template'!$B$68=FALSE,NA(),IF(OR(ISNUMBER(AF495)=FALSE,ISNUMBER(AG495)=FALSE),NA(),$AW$3*AF495+AG495+1+'Grid template'!$B$17))</f>
        <v>#N/A</v>
      </c>
      <c r="AL495" s="47" t="e">
        <f>IF('Grid template'!$B$68=FALSE,NA(),IF(OR(ISNUMBER(AF495)=FALSE,ISNUMBER(AG495)=FALSE),NA(),$AW$2*AF495))</f>
        <v>#N/A</v>
      </c>
      <c r="AM495" s="47" t="e">
        <f>IF('Grid template'!$B$68=FALSE,NA(),(IF(OR(ISNUMBER(AJ495)=FALSE,ISNUMBER(AI495)=FALSE),NA(),AJ495-$AW$4*AI495)))</f>
        <v>#N/A</v>
      </c>
      <c r="AN495" s="47" t="e">
        <f>IF('Grid template'!$B$68=FALSE,NA(),(IF(OR(ISNUMBER(AK495)=FALSE,ISNUMBER(AL495)=FALSE),NA(),AL495+$AW$4*AK495)))</f>
        <v>#N/A</v>
      </c>
      <c r="AO495" s="47" t="e">
        <f>IF('Grid template'!$B$68=FALSE,NA(),IF(OR(ISNUMBER(AM495)=FALSE,ISNUMBER(AN495)=FALSE),NA(),(AN495-AM495)/(2*$AW$4)))</f>
        <v>#N/A</v>
      </c>
      <c r="AP495" s="47" t="e">
        <f>IF('Grid template'!$B$68=FALSE,NA(),IF(OR(ISNUMBER(AM495)=FALSE,ISNUMBER(AO495)=FALSE),NA(),AO495*$AW$4+AM495))</f>
        <v>#N/A</v>
      </c>
      <c r="AQ495" s="160"/>
      <c r="AR495" s="160"/>
      <c r="AS495" s="162"/>
      <c r="AT495" s="48"/>
    </row>
    <row r="496" spans="3:46" x14ac:dyDescent="0.3">
      <c r="C496" s="111"/>
      <c r="D496" s="182"/>
      <c r="E496" s="182"/>
      <c r="F496" s="182"/>
      <c r="G496" s="182"/>
      <c r="H496" s="182"/>
      <c r="I496" s="182"/>
      <c r="J496" s="182"/>
      <c r="K496" s="182"/>
      <c r="L496" s="182"/>
      <c r="M496" s="167"/>
      <c r="N496" s="46"/>
      <c r="O496" s="47" t="str">
        <f t="shared" si="144"/>
        <v/>
      </c>
      <c r="P496" s="47" t="str">
        <f t="shared" si="145"/>
        <v/>
      </c>
      <c r="Q496" s="47" t="str">
        <f t="shared" si="146"/>
        <v/>
      </c>
      <c r="R496" s="47" t="str">
        <f t="shared" si="147"/>
        <v/>
      </c>
      <c r="S496" s="47" t="e">
        <f t="shared" si="148"/>
        <v>#N/A</v>
      </c>
      <c r="T496" s="47" t="str">
        <f t="shared" si="149"/>
        <v/>
      </c>
      <c r="U496" s="47" t="str">
        <f t="shared" si="150"/>
        <v/>
      </c>
      <c r="V496" s="47" t="e">
        <f t="shared" si="151"/>
        <v>#N/A</v>
      </c>
      <c r="W496" s="47" t="e">
        <f t="shared" si="152"/>
        <v>#N/A</v>
      </c>
      <c r="X496" s="47" t="e">
        <f t="shared" si="153"/>
        <v>#N/A</v>
      </c>
      <c r="Y496" s="47" t="str">
        <f t="shared" si="154"/>
        <v/>
      </c>
      <c r="Z496" s="47" t="e">
        <f t="shared" si="155"/>
        <v>#N/A</v>
      </c>
      <c r="AA496" s="47" t="e">
        <f t="shared" si="156"/>
        <v>#VALUE!</v>
      </c>
      <c r="AB496" s="47" t="e">
        <f t="shared" si="157"/>
        <v>#N/A</v>
      </c>
      <c r="AC496" s="47" t="str">
        <f t="shared" si="158"/>
        <v/>
      </c>
      <c r="AD496" s="47" t="str">
        <f t="shared" si="159"/>
        <v/>
      </c>
      <c r="AE496" s="47" t="str">
        <f t="shared" si="160"/>
        <v/>
      </c>
      <c r="AF496" s="47" t="str">
        <f t="shared" si="161"/>
        <v/>
      </c>
      <c r="AG496" s="47" t="str">
        <f t="shared" si="162"/>
        <v/>
      </c>
      <c r="AH496" s="47" t="str">
        <f t="shared" si="163"/>
        <v/>
      </c>
      <c r="AI496" s="47" t="e">
        <f>IF('Grid template'!$B$68=FALSE,NA(),IF(OR(ISNUMBER(AC496)=FALSE,ISNUMBER(AD496)=FALSE),NA(),$AW$3*AC496+AD496))</f>
        <v>#N/A</v>
      </c>
      <c r="AJ496" s="47" t="e">
        <f>IF('Grid template'!$B$68=FALSE,NA(),IF(OR(ISNUMBER(AC496)=FALSE,ISNUMBER(AD496)=FALSE),NA(),$AW$2*AC496))</f>
        <v>#N/A</v>
      </c>
      <c r="AK496" s="47" t="e">
        <f>IF('Grid template'!$B$68=FALSE,NA(),IF(OR(ISNUMBER(AF496)=FALSE,ISNUMBER(AG496)=FALSE),NA(),$AW$3*AF496+AG496+1+'Grid template'!$B$17))</f>
        <v>#N/A</v>
      </c>
      <c r="AL496" s="47" t="e">
        <f>IF('Grid template'!$B$68=FALSE,NA(),IF(OR(ISNUMBER(AF496)=FALSE,ISNUMBER(AG496)=FALSE),NA(),$AW$2*AF496))</f>
        <v>#N/A</v>
      </c>
      <c r="AM496" s="47" t="e">
        <f>IF('Grid template'!$B$68=FALSE,NA(),(IF(OR(ISNUMBER(AJ496)=FALSE,ISNUMBER(AI496)=FALSE),NA(),AJ496-$AW$4*AI496)))</f>
        <v>#N/A</v>
      </c>
      <c r="AN496" s="47" t="e">
        <f>IF('Grid template'!$B$68=FALSE,NA(),(IF(OR(ISNUMBER(AK496)=FALSE,ISNUMBER(AL496)=FALSE),NA(),AL496+$AW$4*AK496)))</f>
        <v>#N/A</v>
      </c>
      <c r="AO496" s="47" t="e">
        <f>IF('Grid template'!$B$68=FALSE,NA(),IF(OR(ISNUMBER(AM496)=FALSE,ISNUMBER(AN496)=FALSE),NA(),(AN496-AM496)/(2*$AW$4)))</f>
        <v>#N/A</v>
      </c>
      <c r="AP496" s="47" t="e">
        <f>IF('Grid template'!$B$68=FALSE,NA(),IF(OR(ISNUMBER(AM496)=FALSE,ISNUMBER(AO496)=FALSE),NA(),AO496*$AW$4+AM496))</f>
        <v>#N/A</v>
      </c>
      <c r="AQ496" s="160"/>
      <c r="AR496" s="160"/>
      <c r="AS496" s="162"/>
      <c r="AT496" s="48"/>
    </row>
    <row r="497" spans="3:46" x14ac:dyDescent="0.3">
      <c r="C497" s="111"/>
      <c r="D497" s="182"/>
      <c r="E497" s="182"/>
      <c r="F497" s="182"/>
      <c r="G497" s="182"/>
      <c r="H497" s="182"/>
      <c r="I497" s="182"/>
      <c r="J497" s="182"/>
      <c r="K497" s="182"/>
      <c r="L497" s="182"/>
      <c r="M497" s="167"/>
      <c r="N497" s="46"/>
      <c r="O497" s="47" t="str">
        <f t="shared" si="144"/>
        <v/>
      </c>
      <c r="P497" s="47" t="str">
        <f t="shared" si="145"/>
        <v/>
      </c>
      <c r="Q497" s="47" t="str">
        <f t="shared" si="146"/>
        <v/>
      </c>
      <c r="R497" s="47" t="str">
        <f t="shared" si="147"/>
        <v/>
      </c>
      <c r="S497" s="47" t="e">
        <f t="shared" si="148"/>
        <v>#N/A</v>
      </c>
      <c r="T497" s="47" t="str">
        <f t="shared" si="149"/>
        <v/>
      </c>
      <c r="U497" s="47" t="str">
        <f t="shared" si="150"/>
        <v/>
      </c>
      <c r="V497" s="47" t="e">
        <f t="shared" si="151"/>
        <v>#N/A</v>
      </c>
      <c r="W497" s="47" t="e">
        <f t="shared" si="152"/>
        <v>#N/A</v>
      </c>
      <c r="X497" s="47" t="e">
        <f t="shared" si="153"/>
        <v>#N/A</v>
      </c>
      <c r="Y497" s="47" t="str">
        <f t="shared" si="154"/>
        <v/>
      </c>
      <c r="Z497" s="47" t="e">
        <f t="shared" si="155"/>
        <v>#N/A</v>
      </c>
      <c r="AA497" s="47" t="e">
        <f t="shared" si="156"/>
        <v>#VALUE!</v>
      </c>
      <c r="AB497" s="47" t="e">
        <f t="shared" si="157"/>
        <v>#N/A</v>
      </c>
      <c r="AC497" s="47" t="str">
        <f t="shared" si="158"/>
        <v/>
      </c>
      <c r="AD497" s="47" t="str">
        <f t="shared" si="159"/>
        <v/>
      </c>
      <c r="AE497" s="47" t="str">
        <f t="shared" si="160"/>
        <v/>
      </c>
      <c r="AF497" s="47" t="str">
        <f t="shared" si="161"/>
        <v/>
      </c>
      <c r="AG497" s="47" t="str">
        <f t="shared" si="162"/>
        <v/>
      </c>
      <c r="AH497" s="47" t="str">
        <f t="shared" si="163"/>
        <v/>
      </c>
      <c r="AI497" s="47" t="e">
        <f>IF('Grid template'!$B$68=FALSE,NA(),IF(OR(ISNUMBER(AC497)=FALSE,ISNUMBER(AD497)=FALSE),NA(),$AW$3*AC497+AD497))</f>
        <v>#N/A</v>
      </c>
      <c r="AJ497" s="47" t="e">
        <f>IF('Grid template'!$B$68=FALSE,NA(),IF(OR(ISNUMBER(AC497)=FALSE,ISNUMBER(AD497)=FALSE),NA(),$AW$2*AC497))</f>
        <v>#N/A</v>
      </c>
      <c r="AK497" s="47" t="e">
        <f>IF('Grid template'!$B$68=FALSE,NA(),IF(OR(ISNUMBER(AF497)=FALSE,ISNUMBER(AG497)=FALSE),NA(),$AW$3*AF497+AG497+1+'Grid template'!$B$17))</f>
        <v>#N/A</v>
      </c>
      <c r="AL497" s="47" t="e">
        <f>IF('Grid template'!$B$68=FALSE,NA(),IF(OR(ISNUMBER(AF497)=FALSE,ISNUMBER(AG497)=FALSE),NA(),$AW$2*AF497))</f>
        <v>#N/A</v>
      </c>
      <c r="AM497" s="47" t="e">
        <f>IF('Grid template'!$B$68=FALSE,NA(),(IF(OR(ISNUMBER(AJ497)=FALSE,ISNUMBER(AI497)=FALSE),NA(),AJ497-$AW$4*AI497)))</f>
        <v>#N/A</v>
      </c>
      <c r="AN497" s="47" t="e">
        <f>IF('Grid template'!$B$68=FALSE,NA(),(IF(OR(ISNUMBER(AK497)=FALSE,ISNUMBER(AL497)=FALSE),NA(),AL497+$AW$4*AK497)))</f>
        <v>#N/A</v>
      </c>
      <c r="AO497" s="47" t="e">
        <f>IF('Grid template'!$B$68=FALSE,NA(),IF(OR(ISNUMBER(AM497)=FALSE,ISNUMBER(AN497)=FALSE),NA(),(AN497-AM497)/(2*$AW$4)))</f>
        <v>#N/A</v>
      </c>
      <c r="AP497" s="47" t="e">
        <f>IF('Grid template'!$B$68=FALSE,NA(),IF(OR(ISNUMBER(AM497)=FALSE,ISNUMBER(AO497)=FALSE),NA(),AO497*$AW$4+AM497))</f>
        <v>#N/A</v>
      </c>
      <c r="AQ497" s="160"/>
      <c r="AR497" s="160"/>
      <c r="AS497" s="162"/>
      <c r="AT497" s="48"/>
    </row>
    <row r="498" spans="3:46" x14ac:dyDescent="0.3">
      <c r="C498" s="111"/>
      <c r="D498" s="182"/>
      <c r="E498" s="182"/>
      <c r="F498" s="182"/>
      <c r="G498" s="182"/>
      <c r="H498" s="182"/>
      <c r="I498" s="182"/>
      <c r="J498" s="182"/>
      <c r="K498" s="182"/>
      <c r="L498" s="182"/>
      <c r="M498" s="167"/>
      <c r="N498" s="46"/>
      <c r="O498" s="47" t="str">
        <f t="shared" si="144"/>
        <v/>
      </c>
      <c r="P498" s="47" t="str">
        <f t="shared" si="145"/>
        <v/>
      </c>
      <c r="Q498" s="47" t="str">
        <f t="shared" si="146"/>
        <v/>
      </c>
      <c r="R498" s="47" t="str">
        <f t="shared" si="147"/>
        <v/>
      </c>
      <c r="S498" s="47" t="e">
        <f t="shared" si="148"/>
        <v>#N/A</v>
      </c>
      <c r="T498" s="47" t="str">
        <f t="shared" si="149"/>
        <v/>
      </c>
      <c r="U498" s="47" t="str">
        <f t="shared" si="150"/>
        <v/>
      </c>
      <c r="V498" s="47" t="e">
        <f t="shared" si="151"/>
        <v>#N/A</v>
      </c>
      <c r="W498" s="47" t="e">
        <f t="shared" si="152"/>
        <v>#N/A</v>
      </c>
      <c r="X498" s="47" t="e">
        <f t="shared" si="153"/>
        <v>#N/A</v>
      </c>
      <c r="Y498" s="47" t="str">
        <f t="shared" si="154"/>
        <v/>
      </c>
      <c r="Z498" s="47" t="e">
        <f t="shared" si="155"/>
        <v>#N/A</v>
      </c>
      <c r="AA498" s="47" t="e">
        <f t="shared" si="156"/>
        <v>#VALUE!</v>
      </c>
      <c r="AB498" s="47" t="e">
        <f t="shared" si="157"/>
        <v>#N/A</v>
      </c>
      <c r="AC498" s="47" t="str">
        <f t="shared" si="158"/>
        <v/>
      </c>
      <c r="AD498" s="47" t="str">
        <f t="shared" si="159"/>
        <v/>
      </c>
      <c r="AE498" s="47" t="str">
        <f t="shared" si="160"/>
        <v/>
      </c>
      <c r="AF498" s="47" t="str">
        <f t="shared" si="161"/>
        <v/>
      </c>
      <c r="AG498" s="47" t="str">
        <f t="shared" si="162"/>
        <v/>
      </c>
      <c r="AH498" s="47" t="str">
        <f t="shared" si="163"/>
        <v/>
      </c>
      <c r="AI498" s="47" t="e">
        <f>IF('Grid template'!$B$68=FALSE,NA(),IF(OR(ISNUMBER(AC498)=FALSE,ISNUMBER(AD498)=FALSE),NA(),$AW$3*AC498+AD498))</f>
        <v>#N/A</v>
      </c>
      <c r="AJ498" s="47" t="e">
        <f>IF('Grid template'!$B$68=FALSE,NA(),IF(OR(ISNUMBER(AC498)=FALSE,ISNUMBER(AD498)=FALSE),NA(),$AW$2*AC498))</f>
        <v>#N/A</v>
      </c>
      <c r="AK498" s="47" t="e">
        <f>IF('Grid template'!$B$68=FALSE,NA(),IF(OR(ISNUMBER(AF498)=FALSE,ISNUMBER(AG498)=FALSE),NA(),$AW$3*AF498+AG498+1+'Grid template'!$B$17))</f>
        <v>#N/A</v>
      </c>
      <c r="AL498" s="47" t="e">
        <f>IF('Grid template'!$B$68=FALSE,NA(),IF(OR(ISNUMBER(AF498)=FALSE,ISNUMBER(AG498)=FALSE),NA(),$AW$2*AF498))</f>
        <v>#N/A</v>
      </c>
      <c r="AM498" s="47" t="e">
        <f>IF('Grid template'!$B$68=FALSE,NA(),(IF(OR(ISNUMBER(AJ498)=FALSE,ISNUMBER(AI498)=FALSE),NA(),AJ498-$AW$4*AI498)))</f>
        <v>#N/A</v>
      </c>
      <c r="AN498" s="47" t="e">
        <f>IF('Grid template'!$B$68=FALSE,NA(),(IF(OR(ISNUMBER(AK498)=FALSE,ISNUMBER(AL498)=FALSE),NA(),AL498+$AW$4*AK498)))</f>
        <v>#N/A</v>
      </c>
      <c r="AO498" s="47" t="e">
        <f>IF('Grid template'!$B$68=FALSE,NA(),IF(OR(ISNUMBER(AM498)=FALSE,ISNUMBER(AN498)=FALSE),NA(),(AN498-AM498)/(2*$AW$4)))</f>
        <v>#N/A</v>
      </c>
      <c r="AP498" s="47" t="e">
        <f>IF('Grid template'!$B$68=FALSE,NA(),IF(OR(ISNUMBER(AM498)=FALSE,ISNUMBER(AO498)=FALSE),NA(),AO498*$AW$4+AM498))</f>
        <v>#N/A</v>
      </c>
      <c r="AQ498" s="160"/>
      <c r="AR498" s="160"/>
      <c r="AS498" s="162"/>
      <c r="AT498" s="48"/>
    </row>
    <row r="499" spans="3:46" x14ac:dyDescent="0.3">
      <c r="C499" s="111"/>
      <c r="D499" s="182"/>
      <c r="E499" s="182"/>
      <c r="F499" s="182"/>
      <c r="G499" s="182"/>
      <c r="H499" s="182"/>
      <c r="I499" s="182"/>
      <c r="J499" s="182"/>
      <c r="K499" s="182"/>
      <c r="L499" s="182"/>
      <c r="M499" s="167"/>
      <c r="N499" s="46"/>
      <c r="O499" s="47" t="str">
        <f t="shared" si="144"/>
        <v/>
      </c>
      <c r="P499" s="47" t="str">
        <f t="shared" si="145"/>
        <v/>
      </c>
      <c r="Q499" s="47" t="str">
        <f t="shared" si="146"/>
        <v/>
      </c>
      <c r="R499" s="47" t="str">
        <f t="shared" si="147"/>
        <v/>
      </c>
      <c r="S499" s="47" t="e">
        <f t="shared" si="148"/>
        <v>#N/A</v>
      </c>
      <c r="T499" s="47" t="str">
        <f t="shared" si="149"/>
        <v/>
      </c>
      <c r="U499" s="47" t="str">
        <f t="shared" si="150"/>
        <v/>
      </c>
      <c r="V499" s="47" t="e">
        <f t="shared" si="151"/>
        <v>#N/A</v>
      </c>
      <c r="W499" s="47" t="e">
        <f t="shared" si="152"/>
        <v>#N/A</v>
      </c>
      <c r="X499" s="47" t="e">
        <f t="shared" si="153"/>
        <v>#N/A</v>
      </c>
      <c r="Y499" s="47" t="str">
        <f t="shared" si="154"/>
        <v/>
      </c>
      <c r="Z499" s="47" t="e">
        <f t="shared" si="155"/>
        <v>#N/A</v>
      </c>
      <c r="AA499" s="47" t="e">
        <f t="shared" si="156"/>
        <v>#VALUE!</v>
      </c>
      <c r="AB499" s="47" t="e">
        <f t="shared" si="157"/>
        <v>#N/A</v>
      </c>
      <c r="AC499" s="47" t="str">
        <f t="shared" si="158"/>
        <v/>
      </c>
      <c r="AD499" s="47" t="str">
        <f t="shared" si="159"/>
        <v/>
      </c>
      <c r="AE499" s="47" t="str">
        <f t="shared" si="160"/>
        <v/>
      </c>
      <c r="AF499" s="47" t="str">
        <f t="shared" si="161"/>
        <v/>
      </c>
      <c r="AG499" s="47" t="str">
        <f t="shared" si="162"/>
        <v/>
      </c>
      <c r="AH499" s="47" t="str">
        <f t="shared" si="163"/>
        <v/>
      </c>
      <c r="AI499" s="47" t="e">
        <f>IF('Grid template'!$B$68=FALSE,NA(),IF(OR(ISNUMBER(AC499)=FALSE,ISNUMBER(AD499)=FALSE),NA(),$AW$3*AC499+AD499))</f>
        <v>#N/A</v>
      </c>
      <c r="AJ499" s="47" t="e">
        <f>IF('Grid template'!$B$68=FALSE,NA(),IF(OR(ISNUMBER(AC499)=FALSE,ISNUMBER(AD499)=FALSE),NA(),$AW$2*AC499))</f>
        <v>#N/A</v>
      </c>
      <c r="AK499" s="47" t="e">
        <f>IF('Grid template'!$B$68=FALSE,NA(),IF(OR(ISNUMBER(AF499)=FALSE,ISNUMBER(AG499)=FALSE),NA(),$AW$3*AF499+AG499+1+'Grid template'!$B$17))</f>
        <v>#N/A</v>
      </c>
      <c r="AL499" s="47" t="e">
        <f>IF('Grid template'!$B$68=FALSE,NA(),IF(OR(ISNUMBER(AF499)=FALSE,ISNUMBER(AG499)=FALSE),NA(),$AW$2*AF499))</f>
        <v>#N/A</v>
      </c>
      <c r="AM499" s="47" t="e">
        <f>IF('Grid template'!$B$68=FALSE,NA(),(IF(OR(ISNUMBER(AJ499)=FALSE,ISNUMBER(AI499)=FALSE),NA(),AJ499-$AW$4*AI499)))</f>
        <v>#N/A</v>
      </c>
      <c r="AN499" s="47" t="e">
        <f>IF('Grid template'!$B$68=FALSE,NA(),(IF(OR(ISNUMBER(AK499)=FALSE,ISNUMBER(AL499)=FALSE),NA(),AL499+$AW$4*AK499)))</f>
        <v>#N/A</v>
      </c>
      <c r="AO499" s="47" t="e">
        <f>IF('Grid template'!$B$68=FALSE,NA(),IF(OR(ISNUMBER(AM499)=FALSE,ISNUMBER(AN499)=FALSE),NA(),(AN499-AM499)/(2*$AW$4)))</f>
        <v>#N/A</v>
      </c>
      <c r="AP499" s="47" t="e">
        <f>IF('Grid template'!$B$68=FALSE,NA(),IF(OR(ISNUMBER(AM499)=FALSE,ISNUMBER(AO499)=FALSE),NA(),AO499*$AW$4+AM499))</f>
        <v>#N/A</v>
      </c>
      <c r="AQ499" s="160"/>
      <c r="AR499" s="160"/>
      <c r="AS499" s="162"/>
      <c r="AT499" s="48"/>
    </row>
    <row r="500" spans="3:46" x14ac:dyDescent="0.3">
      <c r="C500" s="111"/>
      <c r="D500" s="182"/>
      <c r="E500" s="182"/>
      <c r="F500" s="182"/>
      <c r="G500" s="182"/>
      <c r="H500" s="182"/>
      <c r="I500" s="182"/>
      <c r="J500" s="182"/>
      <c r="K500" s="182"/>
      <c r="L500" s="182"/>
      <c r="M500" s="167"/>
      <c r="N500" s="46"/>
      <c r="O500" s="47" t="str">
        <f t="shared" si="144"/>
        <v/>
      </c>
      <c r="P500" s="47" t="str">
        <f t="shared" si="145"/>
        <v/>
      </c>
      <c r="Q500" s="47" t="str">
        <f t="shared" si="146"/>
        <v/>
      </c>
      <c r="R500" s="47" t="str">
        <f t="shared" si="147"/>
        <v/>
      </c>
      <c r="S500" s="47" t="e">
        <f t="shared" si="148"/>
        <v>#N/A</v>
      </c>
      <c r="T500" s="47" t="str">
        <f t="shared" si="149"/>
        <v/>
      </c>
      <c r="U500" s="47" t="str">
        <f t="shared" si="150"/>
        <v/>
      </c>
      <c r="V500" s="47" t="e">
        <f t="shared" si="151"/>
        <v>#N/A</v>
      </c>
      <c r="W500" s="47" t="e">
        <f t="shared" si="152"/>
        <v>#N/A</v>
      </c>
      <c r="X500" s="47" t="e">
        <f t="shared" si="153"/>
        <v>#N/A</v>
      </c>
      <c r="Y500" s="47" t="str">
        <f t="shared" si="154"/>
        <v/>
      </c>
      <c r="Z500" s="47" t="e">
        <f t="shared" si="155"/>
        <v>#N/A</v>
      </c>
      <c r="AA500" s="47" t="e">
        <f t="shared" si="156"/>
        <v>#VALUE!</v>
      </c>
      <c r="AB500" s="47" t="e">
        <f t="shared" si="157"/>
        <v>#N/A</v>
      </c>
      <c r="AC500" s="47" t="str">
        <f t="shared" si="158"/>
        <v/>
      </c>
      <c r="AD500" s="47" t="str">
        <f t="shared" si="159"/>
        <v/>
      </c>
      <c r="AE500" s="47" t="str">
        <f t="shared" si="160"/>
        <v/>
      </c>
      <c r="AF500" s="47" t="str">
        <f t="shared" si="161"/>
        <v/>
      </c>
      <c r="AG500" s="47" t="str">
        <f t="shared" si="162"/>
        <v/>
      </c>
      <c r="AH500" s="47" t="str">
        <f t="shared" si="163"/>
        <v/>
      </c>
      <c r="AI500" s="47" t="e">
        <f>IF('Grid template'!$B$68=FALSE,NA(),IF(OR(ISNUMBER(AC500)=FALSE,ISNUMBER(AD500)=FALSE),NA(),$AW$3*AC500+AD500))</f>
        <v>#N/A</v>
      </c>
      <c r="AJ500" s="47" t="e">
        <f>IF('Grid template'!$B$68=FALSE,NA(),IF(OR(ISNUMBER(AC500)=FALSE,ISNUMBER(AD500)=FALSE),NA(),$AW$2*AC500))</f>
        <v>#N/A</v>
      </c>
      <c r="AK500" s="47" t="e">
        <f>IF('Grid template'!$B$68=FALSE,NA(),IF(OR(ISNUMBER(AF500)=FALSE,ISNUMBER(AG500)=FALSE),NA(),$AW$3*AF500+AG500+1+'Grid template'!$B$17))</f>
        <v>#N/A</v>
      </c>
      <c r="AL500" s="47" t="e">
        <f>IF('Grid template'!$B$68=FALSE,NA(),IF(OR(ISNUMBER(AF500)=FALSE,ISNUMBER(AG500)=FALSE),NA(),$AW$2*AF500))</f>
        <v>#N/A</v>
      </c>
      <c r="AM500" s="47" t="e">
        <f>IF('Grid template'!$B$68=FALSE,NA(),(IF(OR(ISNUMBER(AJ500)=FALSE,ISNUMBER(AI500)=FALSE),NA(),AJ500-$AW$4*AI500)))</f>
        <v>#N/A</v>
      </c>
      <c r="AN500" s="47" t="e">
        <f>IF('Grid template'!$B$68=FALSE,NA(),(IF(OR(ISNUMBER(AK500)=FALSE,ISNUMBER(AL500)=FALSE),NA(),AL500+$AW$4*AK500)))</f>
        <v>#N/A</v>
      </c>
      <c r="AO500" s="47" t="e">
        <f>IF('Grid template'!$B$68=FALSE,NA(),IF(OR(ISNUMBER(AM500)=FALSE,ISNUMBER(AN500)=FALSE),NA(),(AN500-AM500)/(2*$AW$4)))</f>
        <v>#N/A</v>
      </c>
      <c r="AP500" s="47" t="e">
        <f>IF('Grid template'!$B$68=FALSE,NA(),IF(OR(ISNUMBER(AM500)=FALSE,ISNUMBER(AO500)=FALSE),NA(),AO500*$AW$4+AM500))</f>
        <v>#N/A</v>
      </c>
      <c r="AQ500" s="160"/>
      <c r="AR500" s="160"/>
      <c r="AS500" s="162"/>
      <c r="AT500" s="48"/>
    </row>
    <row r="501" spans="3:46" x14ac:dyDescent="0.3">
      <c r="C501" s="111"/>
      <c r="D501" s="182"/>
      <c r="E501" s="182"/>
      <c r="F501" s="182"/>
      <c r="G501" s="182"/>
      <c r="H501" s="182"/>
      <c r="I501" s="182"/>
      <c r="J501" s="182"/>
      <c r="K501" s="182"/>
      <c r="L501" s="182"/>
      <c r="M501" s="167"/>
      <c r="N501" s="46"/>
      <c r="O501" s="47" t="str">
        <f t="shared" si="144"/>
        <v/>
      </c>
      <c r="P501" s="47" t="str">
        <f t="shared" si="145"/>
        <v/>
      </c>
      <c r="Q501" s="47" t="str">
        <f t="shared" si="146"/>
        <v/>
      </c>
      <c r="R501" s="47" t="str">
        <f t="shared" si="147"/>
        <v/>
      </c>
      <c r="S501" s="47" t="e">
        <f t="shared" si="148"/>
        <v>#N/A</v>
      </c>
      <c r="T501" s="47" t="str">
        <f t="shared" si="149"/>
        <v/>
      </c>
      <c r="U501" s="47" t="str">
        <f t="shared" si="150"/>
        <v/>
      </c>
      <c r="V501" s="47" t="e">
        <f t="shared" si="151"/>
        <v>#N/A</v>
      </c>
      <c r="W501" s="47" t="e">
        <f t="shared" si="152"/>
        <v>#N/A</v>
      </c>
      <c r="X501" s="47" t="e">
        <f t="shared" si="153"/>
        <v>#N/A</v>
      </c>
      <c r="Y501" s="47" t="str">
        <f t="shared" si="154"/>
        <v/>
      </c>
      <c r="Z501" s="47" t="e">
        <f t="shared" si="155"/>
        <v>#N/A</v>
      </c>
      <c r="AA501" s="47" t="e">
        <f t="shared" si="156"/>
        <v>#VALUE!</v>
      </c>
      <c r="AB501" s="47" t="e">
        <f t="shared" si="157"/>
        <v>#N/A</v>
      </c>
      <c r="AC501" s="47" t="str">
        <f t="shared" si="158"/>
        <v/>
      </c>
      <c r="AD501" s="47" t="str">
        <f t="shared" si="159"/>
        <v/>
      </c>
      <c r="AE501" s="47" t="str">
        <f t="shared" si="160"/>
        <v/>
      </c>
      <c r="AF501" s="47" t="str">
        <f t="shared" si="161"/>
        <v/>
      </c>
      <c r="AG501" s="47" t="str">
        <f t="shared" si="162"/>
        <v/>
      </c>
      <c r="AH501" s="47" t="str">
        <f t="shared" si="163"/>
        <v/>
      </c>
      <c r="AI501" s="47" t="e">
        <f>IF('Grid template'!$B$68=FALSE,NA(),IF(OR(ISNUMBER(AC501)=FALSE,ISNUMBER(AD501)=FALSE),NA(),$AW$3*AC501+AD501))</f>
        <v>#N/A</v>
      </c>
      <c r="AJ501" s="47" t="e">
        <f>IF('Grid template'!$B$68=FALSE,NA(),IF(OR(ISNUMBER(AC501)=FALSE,ISNUMBER(AD501)=FALSE),NA(),$AW$2*AC501))</f>
        <v>#N/A</v>
      </c>
      <c r="AK501" s="47" t="e">
        <f>IF('Grid template'!$B$68=FALSE,NA(),IF(OR(ISNUMBER(AF501)=FALSE,ISNUMBER(AG501)=FALSE),NA(),$AW$3*AF501+AG501+1+'Grid template'!$B$17))</f>
        <v>#N/A</v>
      </c>
      <c r="AL501" s="47" t="e">
        <f>IF('Grid template'!$B$68=FALSE,NA(),IF(OR(ISNUMBER(AF501)=FALSE,ISNUMBER(AG501)=FALSE),NA(),$AW$2*AF501))</f>
        <v>#N/A</v>
      </c>
      <c r="AM501" s="47" t="e">
        <f>IF('Grid template'!$B$68=FALSE,NA(),(IF(OR(ISNUMBER(AJ501)=FALSE,ISNUMBER(AI501)=FALSE),NA(),AJ501-$AW$4*AI501)))</f>
        <v>#N/A</v>
      </c>
      <c r="AN501" s="47" t="e">
        <f>IF('Grid template'!$B$68=FALSE,NA(),(IF(OR(ISNUMBER(AK501)=FALSE,ISNUMBER(AL501)=FALSE),NA(),AL501+$AW$4*AK501)))</f>
        <v>#N/A</v>
      </c>
      <c r="AO501" s="47" t="e">
        <f>IF('Grid template'!$B$68=FALSE,NA(),IF(OR(ISNUMBER(AM501)=FALSE,ISNUMBER(AN501)=FALSE),NA(),(AN501-AM501)/(2*$AW$4)))</f>
        <v>#N/A</v>
      </c>
      <c r="AP501" s="47" t="e">
        <f>IF('Grid template'!$B$68=FALSE,NA(),IF(OR(ISNUMBER(AM501)=FALSE,ISNUMBER(AO501)=FALSE),NA(),AO501*$AW$4+AM501))</f>
        <v>#N/A</v>
      </c>
      <c r="AQ501" s="160"/>
      <c r="AR501" s="160"/>
      <c r="AS501" s="162"/>
      <c r="AT501" s="48"/>
    </row>
  </sheetData>
  <pageMargins left="0.75" right="0.75" top="1" bottom="1" header="0.5" footer="0.5"/>
  <pageSetup paperSize="9" orientation="portrait" horizontalDpi="4294967292" verticalDpi="4294967292"/>
  <drawing r:id="rId1"/>
  <legacyDrawing r:id="rId2"/>
  <mc:AlternateContent xmlns:mc="http://schemas.openxmlformats.org/markup-compatibility/2006">
    <mc:Choice Requires="x14">
      <controls>
        <mc:AlternateContent xmlns:mc="http://schemas.openxmlformats.org/markup-compatibility/2006">
          <mc:Choice Requires="x14">
            <control shapeId="1032" r:id="rId3" name="Option Button 8">
              <controlPr defaultSize="0" autoFill="0" autoLine="0" autoPict="0">
                <anchor moveWithCells="1">
                  <from>
                    <xdr:col>0</xdr:col>
                    <xdr:colOff>0</xdr:colOff>
                    <xdr:row>2</xdr:row>
                    <xdr:rowOff>0</xdr:rowOff>
                  </from>
                  <to>
                    <xdr:col>0</xdr:col>
                    <xdr:colOff>1043940</xdr:colOff>
                    <xdr:row>3</xdr:row>
                    <xdr:rowOff>53340</xdr:rowOff>
                  </to>
                </anchor>
              </controlPr>
            </control>
          </mc:Choice>
        </mc:AlternateContent>
        <mc:AlternateContent xmlns:mc="http://schemas.openxmlformats.org/markup-compatibility/2006">
          <mc:Choice Requires="x14">
            <control shapeId="1037" r:id="rId4" name="Option Button 13">
              <controlPr defaultSize="0" autoFill="0" autoLine="0" autoPict="0">
                <anchor moveWithCells="1">
                  <from>
                    <xdr:col>0</xdr:col>
                    <xdr:colOff>0</xdr:colOff>
                    <xdr:row>1</xdr:row>
                    <xdr:rowOff>15240</xdr:rowOff>
                  </from>
                  <to>
                    <xdr:col>0</xdr:col>
                    <xdr:colOff>1043940</xdr:colOff>
                    <xdr:row>2</xdr:row>
                    <xdr:rowOff>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F1:Y501"/>
  <sheetViews>
    <sheetView tabSelected="1" zoomScale="63" zoomScaleNormal="63" zoomScalePageLayoutView="125" workbookViewId="0">
      <selection activeCell="H18" sqref="H18"/>
    </sheetView>
  </sheetViews>
  <sheetFormatPr baseColWidth="10" defaultRowHeight="15.6" x14ac:dyDescent="0.3"/>
  <cols>
    <col min="1" max="5" width="23.81640625" customWidth="1"/>
    <col min="6" max="6" width="16.81640625" customWidth="1"/>
    <col min="7" max="7" width="15.81640625" customWidth="1"/>
    <col min="8" max="8" width="6.36328125" customWidth="1"/>
    <col min="9" max="10" width="13.81640625" style="8" customWidth="1"/>
    <col min="11" max="11" width="6.36328125" style="8" customWidth="1"/>
    <col min="12" max="12" width="35.81640625" style="8" customWidth="1"/>
    <col min="13" max="13" width="13.81640625" style="8" customWidth="1"/>
    <col min="14" max="14" width="40.81640625" style="8" customWidth="1"/>
    <col min="15" max="15" width="25.1796875" style="1" customWidth="1"/>
    <col min="16" max="16" width="10.81640625" style="13"/>
    <col min="25" max="25" width="10.81640625" style="1"/>
  </cols>
  <sheetData>
    <row r="1" spans="8:25" ht="19.95" customHeight="1" x14ac:dyDescent="0.3">
      <c r="P1" s="10" t="str">
        <f>'Data input'!C1</f>
        <v>Sample</v>
      </c>
      <c r="Q1" s="3" t="str">
        <f>'Data input'!AI1</f>
        <v>X Cations</v>
      </c>
      <c r="R1" s="3" t="str">
        <f>'Data input'!AJ1</f>
        <v>Y Cations</v>
      </c>
      <c r="S1" s="3" t="str">
        <f>'Data input'!AK1</f>
        <v>X Anions</v>
      </c>
      <c r="T1" s="3" t="str">
        <f>'Data input'!AL1</f>
        <v>Y Anions</v>
      </c>
      <c r="U1" s="3" t="str">
        <f>'Data input'!AM1</f>
        <v>b-cation</v>
      </c>
      <c r="V1" s="3" t="str">
        <f>'Data input'!AN1</f>
        <v>b-anion</v>
      </c>
      <c r="W1" s="3" t="str">
        <f>'Data input'!AR1</f>
        <v>X diam</v>
      </c>
      <c r="X1" s="3" t="str">
        <f>'Data input'!AS1</f>
        <v>Y diam</v>
      </c>
    </row>
    <row r="2" spans="8:25" ht="19.95" customHeight="1" x14ac:dyDescent="0.3">
      <c r="H2" s="176" t="s">
        <v>153</v>
      </c>
      <c r="O2" s="1" t="str">
        <f>CONCATENATE("Names ",Series_1)</f>
        <v>Names Series 1</v>
      </c>
      <c r="P2" s="151">
        <f>IF(ISBLANK('Data input'!C2)=FALSE,'Data input'!C2,"")</f>
        <v>1</v>
      </c>
      <c r="Q2" s="100" t="e">
        <f>IF($Y$2=FALSE,NA(),IF(OR(ISNUMBER('Data input'!AC2)=FALSE,ISNUMBER('Data input'!AD2)=FALSE),NA(),'Data input'!$AW$3*'Data input'!AC2+'Data input'!AD2))</f>
        <v>#N/A</v>
      </c>
      <c r="R2" s="100" t="e">
        <f>IF($Y$2=FALSE,NA(),IF(ISNUMBER('Data input'!AD2)=FALSE,NA(),'Data input'!$AW$2*'Data input'!AC2))</f>
        <v>#N/A</v>
      </c>
      <c r="S2" s="100" t="e">
        <f>IF($Y$2=FALSE,NA(),IF(OR(ISNUMBER('Data input'!AF2)=FALSE,ISNUMBER('Data input'!AG2)=FALSE),NA(),'Data input'!$AW$3*'Data input'!AF2+'Data input'!AG2+1+'Grid template'!$B$17))</f>
        <v>#N/A</v>
      </c>
      <c r="T2" s="100" t="e">
        <f>IF($Y$2=FALSE,NA(),IF(ISNUMBER('Data input'!AG2)=FALSE,NA(),'Data input'!$AW$2*'Data input'!AF2))</f>
        <v>#N/A</v>
      </c>
      <c r="U2" s="100" t="e">
        <f>IF($Y$2=FALSE,NA(),(IF(OR(ISNUMBER(Q2)=FALSE,ISNUMBER(R2)=FALSE),NA(),R2-'Data input'!$AW$4*Q2)))</f>
        <v>#N/A</v>
      </c>
      <c r="V2" s="100" t="e">
        <f>IF($Y$2=FALSE,NA(),(IF(OR(ISNUMBER(S2)=FALSE,ISNUMBER(T2)=FALSE),NA(),T2+'Data input'!$AW$4*S2)))</f>
        <v>#N/A</v>
      </c>
      <c r="W2" s="100" t="e">
        <f>IF($Y$2=FALSE,NA(),IF(OR(ISNUMBER(U2)=FALSE,ISNUMBER(V2)=FALSE),NA(),(V2-U2)/(2*'Data input'!$AW$4)))</f>
        <v>#N/A</v>
      </c>
      <c r="X2" s="100" t="e">
        <f>IF($Y$2=FALSE,NA(),IF(OR(ISNUMBER(U2)=FALSE,ISNUMBER(W2)=FALSE),NA(),W2*'Data input'!$AW$4+U2))</f>
        <v>#N/A</v>
      </c>
      <c r="Y2" s="96" t="b">
        <v>0</v>
      </c>
    </row>
    <row r="3" spans="8:25" ht="19.95" customHeight="1" x14ac:dyDescent="0.3">
      <c r="I3" s="8" t="s">
        <v>155</v>
      </c>
      <c r="P3" s="151">
        <f>IF(ISBLANK('Data input'!C3)=FALSE,'Data input'!C3,"")</f>
        <v>6</v>
      </c>
      <c r="Q3" s="100" t="e">
        <f>IF($Y$2=FALSE,NA(),IF(OR(ISNUMBER('Data input'!AC3)=FALSE,ISNUMBER('Data input'!AD3)=FALSE),NA(),'Data input'!$AW$3*'Data input'!AC3+'Data input'!AD3))</f>
        <v>#N/A</v>
      </c>
      <c r="R3" s="100" t="e">
        <f>IF($Y$2=FALSE,NA(),IF(ISNUMBER('Data input'!AD3)=FALSE,NA(),'Data input'!$AW$2*'Data input'!AC3))</f>
        <v>#N/A</v>
      </c>
      <c r="S3" s="100" t="e">
        <f>IF($Y$2=FALSE,NA(),IF(OR(ISNUMBER('Data input'!AF3)=FALSE,ISNUMBER('Data input'!AG3)=FALSE),NA(),'Data input'!$AW$3*'Data input'!AF3+'Data input'!AG3+1+'Grid template'!$B$17))</f>
        <v>#N/A</v>
      </c>
      <c r="T3" s="100" t="e">
        <f>IF($Y$2=FALSE,NA(),IF(ISNUMBER('Data input'!AG3)=FALSE,NA(),'Data input'!$AW$2*'Data input'!AF3))</f>
        <v>#N/A</v>
      </c>
      <c r="U3" s="100" t="e">
        <f>IF($Y$2=FALSE,NA(),(IF(OR(ISNUMBER(Q3)=FALSE,ISNUMBER(R3)=FALSE),NA(),R3-'Data input'!$AW$4*Q3)))</f>
        <v>#N/A</v>
      </c>
      <c r="V3" s="100" t="e">
        <f>IF($Y$2=FALSE,NA(),(IF(OR(ISNUMBER(S3)=FALSE,ISNUMBER(T3)=FALSE),NA(),T3+'Data input'!$AW$4*S3)))</f>
        <v>#N/A</v>
      </c>
      <c r="W3" s="100" t="e">
        <f>IF($Y$2=FALSE,NA(),IF(OR(ISNUMBER(U3)=FALSE,ISNUMBER(V3)=FALSE),NA(),(V3-U3)/(2*'Data input'!$AW$4)))</f>
        <v>#N/A</v>
      </c>
      <c r="X3" s="100" t="e">
        <f>IF($Y$2=FALSE,NA(),IF(OR(ISNUMBER(U3)=FALSE,ISNUMBER(W3)=FALSE),NA(),W3*'Data input'!$AW$4+U3))</f>
        <v>#N/A</v>
      </c>
    </row>
    <row r="4" spans="8:25" ht="19.95" customHeight="1" x14ac:dyDescent="0.3">
      <c r="I4" s="8" t="s">
        <v>156</v>
      </c>
      <c r="P4" s="151">
        <f>IF(ISBLANK('Data input'!C4)=FALSE,'Data input'!C4,"")</f>
        <v>7</v>
      </c>
      <c r="Q4" s="100" t="e">
        <f>IF($Y$2=FALSE,NA(),IF(OR(ISNUMBER('Data input'!AC4)=FALSE,ISNUMBER('Data input'!AD4)=FALSE),NA(),'Data input'!$AW$3*'Data input'!AC4+'Data input'!AD4))</f>
        <v>#N/A</v>
      </c>
      <c r="R4" s="100" t="e">
        <f>IF($Y$2=FALSE,NA(),IF(ISNUMBER('Data input'!AD4)=FALSE,NA(),'Data input'!$AW$2*'Data input'!AC4))</f>
        <v>#N/A</v>
      </c>
      <c r="S4" s="100" t="e">
        <f>IF($Y$2=FALSE,NA(),IF(OR(ISNUMBER('Data input'!AF4)=FALSE,ISNUMBER('Data input'!AG4)=FALSE),NA(),'Data input'!$AW$3*'Data input'!AF4+'Data input'!AG4+1+'Grid template'!$B$17))</f>
        <v>#N/A</v>
      </c>
      <c r="T4" s="100" t="e">
        <f>IF($Y$2=FALSE,NA(),IF(ISNUMBER('Data input'!AG4)=FALSE,NA(),'Data input'!$AW$2*'Data input'!AF4))</f>
        <v>#N/A</v>
      </c>
      <c r="U4" s="100" t="e">
        <f>IF($Y$2=FALSE,NA(),(IF(OR(ISNUMBER(Q4)=FALSE,ISNUMBER(R4)=FALSE),NA(),R4-'Data input'!$AW$4*Q4)))</f>
        <v>#N/A</v>
      </c>
      <c r="V4" s="100" t="e">
        <f>IF($Y$2=FALSE,NA(),(IF(OR(ISNUMBER(S4)=FALSE,ISNUMBER(T4)=FALSE),NA(),T4+'Data input'!$AW$4*S4)))</f>
        <v>#N/A</v>
      </c>
      <c r="W4" s="100" t="e">
        <f>IF($Y$2=FALSE,NA(),IF(OR(ISNUMBER(U4)=FALSE,ISNUMBER(V4)=FALSE),NA(),(V4-U4)/(2*'Data input'!$AW$4)))</f>
        <v>#N/A</v>
      </c>
      <c r="X4" s="100" t="e">
        <f>IF($Y$2=FALSE,NA(),IF(OR(ISNUMBER(U4)=FALSE,ISNUMBER(W4)=FALSE),NA(),W4*'Data input'!$AW$4+U4))</f>
        <v>#N/A</v>
      </c>
    </row>
    <row r="5" spans="8:25" ht="19.95" customHeight="1" x14ac:dyDescent="0.3">
      <c r="I5" s="8" t="s">
        <v>157</v>
      </c>
      <c r="K5" s="176" t="s">
        <v>154</v>
      </c>
      <c r="P5" s="151" t="str">
        <f>IF(ISBLANK('Data input'!C5)=FALSE,'Data input'!C5,"")</f>
        <v/>
      </c>
      <c r="Q5" s="100" t="e">
        <f>IF($Y$2=FALSE,NA(),IF(OR(ISNUMBER('Data input'!AC5)=FALSE,ISNUMBER('Data input'!AD5)=FALSE),NA(),'Data input'!$AW$3*'Data input'!AC5+'Data input'!AD5))</f>
        <v>#N/A</v>
      </c>
      <c r="R5" s="100" t="e">
        <f>IF($Y$2=FALSE,NA(),IF(ISNUMBER('Data input'!AD5)=FALSE,NA(),'Data input'!$AW$2*'Data input'!AC5))</f>
        <v>#N/A</v>
      </c>
      <c r="S5" s="100" t="e">
        <f>IF($Y$2=FALSE,NA(),IF(OR(ISNUMBER('Data input'!AF5)=FALSE,ISNUMBER('Data input'!AG5)=FALSE),NA(),'Data input'!$AW$3*'Data input'!AF5+'Data input'!AG5+1+'Grid template'!$B$17))</f>
        <v>#N/A</v>
      </c>
      <c r="T5" s="100" t="e">
        <f>IF($Y$2=FALSE,NA(),IF(ISNUMBER('Data input'!AG5)=FALSE,NA(),'Data input'!$AW$2*'Data input'!AF5))</f>
        <v>#N/A</v>
      </c>
      <c r="U5" s="100" t="e">
        <f>IF($Y$2=FALSE,NA(),(IF(OR(ISNUMBER(Q5)=FALSE,ISNUMBER(R5)=FALSE),NA(),R5-'Data input'!$AW$4*Q5)))</f>
        <v>#N/A</v>
      </c>
      <c r="V5" s="100" t="e">
        <f>IF($Y$2=FALSE,NA(),(IF(OR(ISNUMBER(S5)=FALSE,ISNUMBER(T5)=FALSE),NA(),T5+'Data input'!$AW$4*S5)))</f>
        <v>#N/A</v>
      </c>
      <c r="W5" s="100" t="e">
        <f>IF($Y$2=FALSE,NA(),IF(OR(ISNUMBER(U5)=FALSE,ISNUMBER(V5)=FALSE),NA(),(V5-U5)/(2*'Data input'!$AW$4)))</f>
        <v>#N/A</v>
      </c>
      <c r="X5" s="100" t="e">
        <f>IF($Y$2=FALSE,NA(),IF(OR(ISNUMBER(U5)=FALSE,ISNUMBER(W5)=FALSE),NA(),W5*'Data input'!$AW$4+U5))</f>
        <v>#N/A</v>
      </c>
    </row>
    <row r="6" spans="8:25" ht="19.95" customHeight="1" x14ac:dyDescent="0.3">
      <c r="I6" s="8" t="s">
        <v>158</v>
      </c>
      <c r="K6" s="176"/>
      <c r="L6" s="8" t="str">
        <f>'Grid template'!AI1</f>
        <v>diamond axes names</v>
      </c>
      <c r="P6" s="151" t="str">
        <f>IF(ISBLANK('Data input'!C6)=FALSE,'Data input'!C6,"")</f>
        <v/>
      </c>
      <c r="Q6" s="100" t="e">
        <f>IF($Y$2=FALSE,NA(),IF(OR(ISNUMBER('Data input'!AC6)=FALSE,ISNUMBER('Data input'!AD6)=FALSE),NA(),'Data input'!$AW$3*'Data input'!AC6+'Data input'!AD6))</f>
        <v>#N/A</v>
      </c>
      <c r="R6" s="100" t="e">
        <f>IF($Y$2=FALSE,NA(),IF(ISNUMBER('Data input'!AD6)=FALSE,NA(),'Data input'!$AW$2*'Data input'!AC6))</f>
        <v>#N/A</v>
      </c>
      <c r="S6" s="100" t="e">
        <f>IF($Y$2=FALSE,NA(),IF(OR(ISNUMBER('Data input'!AF6)=FALSE,ISNUMBER('Data input'!AG6)=FALSE),NA(),'Data input'!$AW$3*'Data input'!AF6+'Data input'!AG6+1+'Grid template'!$B$17))</f>
        <v>#N/A</v>
      </c>
      <c r="T6" s="100" t="e">
        <f>IF($Y$2=FALSE,NA(),IF(ISNUMBER('Data input'!AG6)=FALSE,NA(),'Data input'!$AW$2*'Data input'!AF6))</f>
        <v>#N/A</v>
      </c>
      <c r="U6" s="100" t="e">
        <f>IF($Y$2=FALSE,NA(),(IF(OR(ISNUMBER(Q6)=FALSE,ISNUMBER(R6)=FALSE),NA(),R6-'Data input'!$AW$4*Q6)))</f>
        <v>#N/A</v>
      </c>
      <c r="V6" s="100" t="e">
        <f>IF($Y$2=FALSE,NA(),(IF(OR(ISNUMBER(S6)=FALSE,ISNUMBER(T6)=FALSE),NA(),T6+'Data input'!$AW$4*S6)))</f>
        <v>#N/A</v>
      </c>
      <c r="W6" s="100" t="e">
        <f>IF($Y$2=FALSE,NA(),IF(OR(ISNUMBER(U6)=FALSE,ISNUMBER(V6)=FALSE),NA(),(V6-U6)/(2*'Data input'!$AW$4)))</f>
        <v>#N/A</v>
      </c>
      <c r="X6" s="100" t="e">
        <f>IF($Y$2=FALSE,NA(),IF(OR(ISNUMBER(U6)=FALSE,ISNUMBER(W6)=FALSE),NA(),W6*'Data input'!$AW$4+U6))</f>
        <v>#N/A</v>
      </c>
    </row>
    <row r="7" spans="8:25" ht="19.95" customHeight="1" x14ac:dyDescent="0.3">
      <c r="I7" s="8" t="str">
        <f>'Grid template'!AP11</f>
        <v>Fields</v>
      </c>
      <c r="L7" s="8" t="str">
        <f>'Grid template'!AH11</f>
        <v>Field names</v>
      </c>
      <c r="P7" s="151" t="str">
        <f>IF(ISBLANK('Data input'!C7)=FALSE,'Data input'!C7,"")</f>
        <v/>
      </c>
      <c r="Q7" s="100" t="e">
        <f>IF($Y$2=FALSE,NA(),IF(OR(ISNUMBER('Data input'!AC7)=FALSE,ISNUMBER('Data input'!AD7)=FALSE),NA(),'Data input'!$AW$3*'Data input'!AC7+'Data input'!AD7))</f>
        <v>#N/A</v>
      </c>
      <c r="R7" s="100" t="e">
        <f>IF($Y$2=FALSE,NA(),IF(ISNUMBER('Data input'!AD7)=FALSE,NA(),'Data input'!$AW$2*'Data input'!AC7))</f>
        <v>#N/A</v>
      </c>
      <c r="S7" s="100" t="e">
        <f>IF($Y$2=FALSE,NA(),IF(OR(ISNUMBER('Data input'!AF7)=FALSE,ISNUMBER('Data input'!AG7)=FALSE),NA(),'Data input'!$AW$3*'Data input'!AF7+'Data input'!AG7+1+'Grid template'!$B$17))</f>
        <v>#N/A</v>
      </c>
      <c r="T7" s="100" t="e">
        <f>IF($Y$2=FALSE,NA(),IF(ISNUMBER('Data input'!AG7)=FALSE,NA(),'Data input'!$AW$2*'Data input'!AF7))</f>
        <v>#N/A</v>
      </c>
      <c r="U7" s="100" t="e">
        <f>IF($Y$2=FALSE,NA(),(IF(OR(ISNUMBER(Q7)=FALSE,ISNUMBER(R7)=FALSE),NA(),R7-'Data input'!$AW$4*Q7)))</f>
        <v>#N/A</v>
      </c>
      <c r="V7" s="100" t="e">
        <f>IF($Y$2=FALSE,NA(),(IF(OR(ISNUMBER(S7)=FALSE,ISNUMBER(T7)=FALSE),NA(),T7+'Data input'!$AW$4*S7)))</f>
        <v>#N/A</v>
      </c>
      <c r="W7" s="100" t="e">
        <f>IF($Y$2=FALSE,NA(),IF(OR(ISNUMBER(U7)=FALSE,ISNUMBER(V7)=FALSE),NA(),(V7-U7)/(2*'Data input'!$AW$4)))</f>
        <v>#N/A</v>
      </c>
      <c r="X7" s="100" t="e">
        <f>IF($Y$2=FALSE,NA(),IF(OR(ISNUMBER(U7)=FALSE,ISNUMBER(W7)=FALSE),NA(),W7*'Data input'!$AW$4+U7))</f>
        <v>#N/A</v>
      </c>
    </row>
    <row r="8" spans="8:25" ht="19.95" customHeight="1" x14ac:dyDescent="0.3">
      <c r="I8" s="8" t="str">
        <f>'Grid template'!A59</f>
        <v>Series 1</v>
      </c>
      <c r="L8" s="8" t="str">
        <f>'Grid template'!A59</f>
        <v>Series 1</v>
      </c>
      <c r="P8" s="151" t="str">
        <f>IF(ISBLANK('Data input'!C8)=FALSE,'Data input'!C8,"")</f>
        <v/>
      </c>
      <c r="Q8" s="100" t="e">
        <f>IF($Y$2=FALSE,NA(),IF(OR(ISNUMBER('Data input'!AC8)=FALSE,ISNUMBER('Data input'!AD8)=FALSE),NA(),'Data input'!$AW$3*'Data input'!AC8+'Data input'!AD8))</f>
        <v>#N/A</v>
      </c>
      <c r="R8" s="100" t="e">
        <f>IF($Y$2=FALSE,NA(),IF(ISNUMBER('Data input'!AD8)=FALSE,NA(),'Data input'!$AW$2*'Data input'!AC8))</f>
        <v>#N/A</v>
      </c>
      <c r="S8" s="100" t="e">
        <f>IF($Y$2=FALSE,NA(),IF(OR(ISNUMBER('Data input'!AF8)=FALSE,ISNUMBER('Data input'!AG8)=FALSE),NA(),'Data input'!$AW$3*'Data input'!AF8+'Data input'!AG8+1+'Grid template'!$B$17))</f>
        <v>#N/A</v>
      </c>
      <c r="T8" s="100" t="e">
        <f>IF($Y$2=FALSE,NA(),IF(ISNUMBER('Data input'!AG8)=FALSE,NA(),'Data input'!$AW$2*'Data input'!AF8))</f>
        <v>#N/A</v>
      </c>
      <c r="U8" s="100" t="e">
        <f>IF($Y$2=FALSE,NA(),(IF(OR(ISNUMBER(Q8)=FALSE,ISNUMBER(R8)=FALSE),NA(),R8-'Data input'!$AW$4*Q8)))</f>
        <v>#N/A</v>
      </c>
      <c r="V8" s="100" t="e">
        <f>IF($Y$2=FALSE,NA(),(IF(OR(ISNUMBER(S8)=FALSE,ISNUMBER(T8)=FALSE),NA(),T8+'Data input'!$AW$4*S8)))</f>
        <v>#N/A</v>
      </c>
      <c r="W8" s="100" t="e">
        <f>IF($Y$2=FALSE,NA(),IF(OR(ISNUMBER(U8)=FALSE,ISNUMBER(V8)=FALSE),NA(),(V8-U8)/(2*'Data input'!$AW$4)))</f>
        <v>#N/A</v>
      </c>
      <c r="X8" s="100" t="e">
        <f>IF($Y$2=FALSE,NA(),IF(OR(ISNUMBER(U8)=FALSE,ISNUMBER(W8)=FALSE),NA(),W8*'Data input'!$AW$4+U8))</f>
        <v>#N/A</v>
      </c>
    </row>
    <row r="9" spans="8:25" ht="19.95" customHeight="1" x14ac:dyDescent="0.3">
      <c r="I9" s="8" t="str">
        <f>'Grid template'!A60</f>
        <v>Series 2</v>
      </c>
      <c r="L9" s="8" t="str">
        <f>'Grid template'!A60</f>
        <v>Series 2</v>
      </c>
      <c r="P9" s="151" t="str">
        <f>IF(ISBLANK('Data input'!C9)=FALSE,'Data input'!C9,"")</f>
        <v/>
      </c>
      <c r="Q9" s="100" t="e">
        <f>IF($Y$2=FALSE,NA(),IF(OR(ISNUMBER('Data input'!AC9)=FALSE,ISNUMBER('Data input'!AD9)=FALSE),NA(),'Data input'!$AW$3*'Data input'!AC9+'Data input'!AD9))</f>
        <v>#N/A</v>
      </c>
      <c r="R9" s="100" t="e">
        <f>IF($Y$2=FALSE,NA(),IF(ISNUMBER('Data input'!AD9)=FALSE,NA(),'Data input'!$AW$2*'Data input'!AC9))</f>
        <v>#N/A</v>
      </c>
      <c r="S9" s="100" t="e">
        <f>IF($Y$2=FALSE,NA(),IF(OR(ISNUMBER('Data input'!AF9)=FALSE,ISNUMBER('Data input'!AG9)=FALSE),NA(),'Data input'!$AW$3*'Data input'!AF9+'Data input'!AG9+1+'Grid template'!$B$17))</f>
        <v>#N/A</v>
      </c>
      <c r="T9" s="100" t="e">
        <f>IF($Y$2=FALSE,NA(),IF(ISNUMBER('Data input'!AG9)=FALSE,NA(),'Data input'!$AW$2*'Data input'!AF9))</f>
        <v>#N/A</v>
      </c>
      <c r="U9" s="100" t="e">
        <f>IF($Y$2=FALSE,NA(),(IF(OR(ISNUMBER(Q9)=FALSE,ISNUMBER(R9)=FALSE),NA(),R9-'Data input'!$AW$4*Q9)))</f>
        <v>#N/A</v>
      </c>
      <c r="V9" s="100" t="e">
        <f>IF($Y$2=FALSE,NA(),(IF(OR(ISNUMBER(S9)=FALSE,ISNUMBER(T9)=FALSE),NA(),T9+'Data input'!$AW$4*S9)))</f>
        <v>#N/A</v>
      </c>
      <c r="W9" s="100" t="e">
        <f>IF($Y$2=FALSE,NA(),IF(OR(ISNUMBER(U9)=FALSE,ISNUMBER(V9)=FALSE),NA(),(V9-U9)/(2*'Data input'!$AW$4)))</f>
        <v>#N/A</v>
      </c>
      <c r="X9" s="100" t="e">
        <f>IF($Y$2=FALSE,NA(),IF(OR(ISNUMBER(U9)=FALSE,ISNUMBER(W9)=FALSE),NA(),W9*'Data input'!$AW$4+U9))</f>
        <v>#N/A</v>
      </c>
    </row>
    <row r="10" spans="8:25" ht="19.95" customHeight="1" x14ac:dyDescent="0.3">
      <c r="I10" s="8" t="str">
        <f>'Grid template'!A61</f>
        <v>Series 3</v>
      </c>
      <c r="L10" s="8" t="str">
        <f>'Grid template'!A61</f>
        <v>Series 3</v>
      </c>
      <c r="P10" s="151" t="str">
        <f>IF(ISBLANK('Data input'!C10)=FALSE,'Data input'!C10,"")</f>
        <v/>
      </c>
      <c r="Q10" s="100" t="e">
        <f>IF($Y$2=FALSE,NA(),IF(OR(ISNUMBER('Data input'!AC10)=FALSE,ISNUMBER('Data input'!AD10)=FALSE),NA(),'Data input'!$AW$3*'Data input'!AC10+'Data input'!AD10))</f>
        <v>#N/A</v>
      </c>
      <c r="R10" s="100" t="e">
        <f>IF($Y$2=FALSE,NA(),IF(ISNUMBER('Data input'!AD10)=FALSE,NA(),'Data input'!$AW$2*'Data input'!AC10))</f>
        <v>#N/A</v>
      </c>
      <c r="S10" s="100" t="e">
        <f>IF($Y$2=FALSE,NA(),IF(OR(ISNUMBER('Data input'!AF10)=FALSE,ISNUMBER('Data input'!AG10)=FALSE),NA(),'Data input'!$AW$3*'Data input'!AF10+'Data input'!AG10+1+'Grid template'!$B$17))</f>
        <v>#N/A</v>
      </c>
      <c r="T10" s="100" t="e">
        <f>IF($Y$2=FALSE,NA(),IF(ISNUMBER('Data input'!AG10)=FALSE,NA(),'Data input'!$AW$2*'Data input'!AF10))</f>
        <v>#N/A</v>
      </c>
      <c r="U10" s="100" t="e">
        <f>IF($Y$2=FALSE,NA(),(IF(OR(ISNUMBER(Q10)=FALSE,ISNUMBER(R10)=FALSE),NA(),R10-'Data input'!$AW$4*Q10)))</f>
        <v>#N/A</v>
      </c>
      <c r="V10" s="100" t="e">
        <f>IF($Y$2=FALSE,NA(),(IF(OR(ISNUMBER(S10)=FALSE,ISNUMBER(T10)=FALSE),NA(),T10+'Data input'!$AW$4*S10)))</f>
        <v>#N/A</v>
      </c>
      <c r="W10" s="100" t="e">
        <f>IF($Y$2=FALSE,NA(),IF(OR(ISNUMBER(U10)=FALSE,ISNUMBER(V10)=FALSE),NA(),(V10-U10)/(2*'Data input'!$AW$4)))</f>
        <v>#N/A</v>
      </c>
      <c r="X10" s="100" t="e">
        <f>IF($Y$2=FALSE,NA(),IF(OR(ISNUMBER(U10)=FALSE,ISNUMBER(W10)=FALSE),NA(),W10*'Data input'!$AW$4+U10))</f>
        <v>#N/A</v>
      </c>
    </row>
    <row r="11" spans="8:25" ht="19.95" customHeight="1" x14ac:dyDescent="0.3">
      <c r="I11" s="8" t="str">
        <f>'Grid template'!A62</f>
        <v>Series 4</v>
      </c>
      <c r="L11" s="8" t="str">
        <f>'Grid template'!A62</f>
        <v>Series 4</v>
      </c>
      <c r="P11" s="151" t="str">
        <f>IF(ISBLANK('Data input'!C11)=FALSE,'Data input'!C11,"")</f>
        <v/>
      </c>
      <c r="Q11" s="100" t="e">
        <f>IF($Y$2=FALSE,NA(),IF(OR(ISNUMBER('Data input'!AC11)=FALSE,ISNUMBER('Data input'!AD11)=FALSE),NA(),'Data input'!$AW$3*'Data input'!AC11+'Data input'!AD11))</f>
        <v>#N/A</v>
      </c>
      <c r="R11" s="100" t="e">
        <f>IF($Y$2=FALSE,NA(),IF(ISNUMBER('Data input'!AD11)=FALSE,NA(),'Data input'!$AW$2*'Data input'!AC11))</f>
        <v>#N/A</v>
      </c>
      <c r="S11" s="100" t="e">
        <f>IF($Y$2=FALSE,NA(),IF(OR(ISNUMBER('Data input'!AF11)=FALSE,ISNUMBER('Data input'!AG11)=FALSE),NA(),'Data input'!$AW$3*'Data input'!AF11+'Data input'!AG11+1+'Grid template'!$B$17))</f>
        <v>#N/A</v>
      </c>
      <c r="T11" s="100" t="e">
        <f>IF($Y$2=FALSE,NA(),IF(ISNUMBER('Data input'!AG11)=FALSE,NA(),'Data input'!$AW$2*'Data input'!AF11))</f>
        <v>#N/A</v>
      </c>
      <c r="U11" s="100" t="e">
        <f>IF($Y$2=FALSE,NA(),(IF(OR(ISNUMBER(Q11)=FALSE,ISNUMBER(R11)=FALSE),NA(),R11-'Data input'!$AW$4*Q11)))</f>
        <v>#N/A</v>
      </c>
      <c r="V11" s="100" t="e">
        <f>IF($Y$2=FALSE,NA(),(IF(OR(ISNUMBER(S11)=FALSE,ISNUMBER(T11)=FALSE),NA(),T11+'Data input'!$AW$4*S11)))</f>
        <v>#N/A</v>
      </c>
      <c r="W11" s="100" t="e">
        <f>IF($Y$2=FALSE,NA(),IF(OR(ISNUMBER(U11)=FALSE,ISNUMBER(V11)=FALSE),NA(),(V11-U11)/(2*'Data input'!$AW$4)))</f>
        <v>#N/A</v>
      </c>
      <c r="X11" s="100" t="e">
        <f>IF($Y$2=FALSE,NA(),IF(OR(ISNUMBER(U11)=FALSE,ISNUMBER(W11)=FALSE),NA(),W11*'Data input'!$AW$4+U11))</f>
        <v>#N/A</v>
      </c>
    </row>
    <row r="12" spans="8:25" ht="19.95" customHeight="1" x14ac:dyDescent="0.3">
      <c r="I12" s="8" t="str">
        <f>'Grid template'!A63</f>
        <v>Series 5</v>
      </c>
      <c r="L12" s="8" t="str">
        <f>'Grid template'!A63</f>
        <v>Series 5</v>
      </c>
      <c r="P12" s="151" t="str">
        <f>IF(ISBLANK('Data input'!C12)=FALSE,'Data input'!C12,"")</f>
        <v/>
      </c>
      <c r="Q12" s="100" t="e">
        <f>IF($Y$2=FALSE,NA(),IF(OR(ISNUMBER('Data input'!AC12)=FALSE,ISNUMBER('Data input'!AD12)=FALSE),NA(),'Data input'!$AW$3*'Data input'!AC12+'Data input'!AD12))</f>
        <v>#N/A</v>
      </c>
      <c r="R12" s="100" t="e">
        <f>IF($Y$2=FALSE,NA(),IF(ISNUMBER('Data input'!AD12)=FALSE,NA(),'Data input'!$AW$2*'Data input'!AC12))</f>
        <v>#N/A</v>
      </c>
      <c r="S12" s="100" t="e">
        <f>IF($Y$2=FALSE,NA(),IF(OR(ISNUMBER('Data input'!AF12)=FALSE,ISNUMBER('Data input'!AG12)=FALSE),NA(),'Data input'!$AW$3*'Data input'!AF12+'Data input'!AG12+1+'Grid template'!$B$17))</f>
        <v>#N/A</v>
      </c>
      <c r="T12" s="100" t="e">
        <f>IF($Y$2=FALSE,NA(),IF(ISNUMBER('Data input'!AG12)=FALSE,NA(),'Data input'!$AW$2*'Data input'!AF12))</f>
        <v>#N/A</v>
      </c>
      <c r="U12" s="100" t="e">
        <f>IF($Y$2=FALSE,NA(),(IF(OR(ISNUMBER(Q12)=FALSE,ISNUMBER(R12)=FALSE),NA(),R12-'Data input'!$AW$4*Q12)))</f>
        <v>#N/A</v>
      </c>
      <c r="V12" s="100" t="e">
        <f>IF($Y$2=FALSE,NA(),(IF(OR(ISNUMBER(S12)=FALSE,ISNUMBER(T12)=FALSE),NA(),T12+'Data input'!$AW$4*S12)))</f>
        <v>#N/A</v>
      </c>
      <c r="W12" s="100" t="e">
        <f>IF($Y$2=FALSE,NA(),IF(OR(ISNUMBER(U12)=FALSE,ISNUMBER(V12)=FALSE),NA(),(V12-U12)/(2*'Data input'!$AW$4)))</f>
        <v>#N/A</v>
      </c>
      <c r="X12" s="100" t="e">
        <f>IF($Y$2=FALSE,NA(),IF(OR(ISNUMBER(U12)=FALSE,ISNUMBER(W12)=FALSE),NA(),W12*'Data input'!$AW$4+U12))</f>
        <v>#N/A</v>
      </c>
    </row>
    <row r="13" spans="8:25" ht="19.95" customHeight="1" x14ac:dyDescent="0.3">
      <c r="I13" s="8" t="str">
        <f>'Grid template'!A64</f>
        <v>Series 6</v>
      </c>
      <c r="L13" s="8" t="str">
        <f>'Grid template'!A64</f>
        <v>Series 6</v>
      </c>
      <c r="P13" s="151" t="str">
        <f>IF(ISBLANK('Data input'!C13)=FALSE,'Data input'!C13,"")</f>
        <v/>
      </c>
      <c r="Q13" s="100" t="e">
        <f>IF($Y$2=FALSE,NA(),IF(OR(ISNUMBER('Data input'!AC13)=FALSE,ISNUMBER('Data input'!AD13)=FALSE),NA(),'Data input'!$AW$3*'Data input'!AC13+'Data input'!AD13))</f>
        <v>#N/A</v>
      </c>
      <c r="R13" s="100" t="e">
        <f>IF($Y$2=FALSE,NA(),IF(ISNUMBER('Data input'!AD13)=FALSE,NA(),'Data input'!$AW$2*'Data input'!AC13))</f>
        <v>#N/A</v>
      </c>
      <c r="S13" s="100" t="e">
        <f>IF($Y$2=FALSE,NA(),IF(OR(ISNUMBER('Data input'!AF13)=FALSE,ISNUMBER('Data input'!AG13)=FALSE),NA(),'Data input'!$AW$3*'Data input'!AF13+'Data input'!AG13+1+'Grid template'!$B$17))</f>
        <v>#N/A</v>
      </c>
      <c r="T13" s="100" t="e">
        <f>IF($Y$2=FALSE,NA(),IF(ISNUMBER('Data input'!AG13)=FALSE,NA(),'Data input'!$AW$2*'Data input'!AF13))</f>
        <v>#N/A</v>
      </c>
      <c r="U13" s="100" t="e">
        <f>IF($Y$2=FALSE,NA(),(IF(OR(ISNUMBER(Q13)=FALSE,ISNUMBER(R13)=FALSE),NA(),R13-'Data input'!$AW$4*Q13)))</f>
        <v>#N/A</v>
      </c>
      <c r="V13" s="100" t="e">
        <f>IF($Y$2=FALSE,NA(),(IF(OR(ISNUMBER(S13)=FALSE,ISNUMBER(T13)=FALSE),NA(),T13+'Data input'!$AW$4*S13)))</f>
        <v>#N/A</v>
      </c>
      <c r="W13" s="100" t="e">
        <f>IF($Y$2=FALSE,NA(),IF(OR(ISNUMBER(U13)=FALSE,ISNUMBER(V13)=FALSE),NA(),(V13-U13)/(2*'Data input'!$AW$4)))</f>
        <v>#N/A</v>
      </c>
      <c r="X13" s="100" t="e">
        <f>IF($Y$2=FALSE,NA(),IF(OR(ISNUMBER(U13)=FALSE,ISNUMBER(W13)=FALSE),NA(),W13*'Data input'!$AW$4+U13))</f>
        <v>#N/A</v>
      </c>
    </row>
    <row r="14" spans="8:25" ht="19.95" customHeight="1" x14ac:dyDescent="0.3">
      <c r="I14" s="8" t="str">
        <f>'Grid template'!A65</f>
        <v>Series 7</v>
      </c>
      <c r="L14" s="8" t="str">
        <f>'Grid template'!A65</f>
        <v>Series 7</v>
      </c>
      <c r="P14" s="151" t="str">
        <f>IF(ISBLANK('Data input'!C14)=FALSE,'Data input'!C14,"")</f>
        <v/>
      </c>
      <c r="Q14" s="100" t="e">
        <f>IF($Y$2=FALSE,NA(),IF(OR(ISNUMBER('Data input'!AC14)=FALSE,ISNUMBER('Data input'!AD14)=FALSE),NA(),'Data input'!$AW$3*'Data input'!AC14+'Data input'!AD14))</f>
        <v>#N/A</v>
      </c>
      <c r="R14" s="100" t="e">
        <f>IF($Y$2=FALSE,NA(),IF(ISNUMBER('Data input'!AD14)=FALSE,NA(),'Data input'!$AW$2*'Data input'!AC14))</f>
        <v>#N/A</v>
      </c>
      <c r="S14" s="100" t="e">
        <f>IF($Y$2=FALSE,NA(),IF(OR(ISNUMBER('Data input'!AF14)=FALSE,ISNUMBER('Data input'!AG14)=FALSE),NA(),'Data input'!$AW$3*'Data input'!AF14+'Data input'!AG14+1+'Grid template'!$B$17))</f>
        <v>#N/A</v>
      </c>
      <c r="T14" s="100" t="e">
        <f>IF($Y$2=FALSE,NA(),IF(ISNUMBER('Data input'!AG14)=FALSE,NA(),'Data input'!$AW$2*'Data input'!AF14))</f>
        <v>#N/A</v>
      </c>
      <c r="U14" s="100" t="e">
        <f>IF($Y$2=FALSE,NA(),(IF(OR(ISNUMBER(Q14)=FALSE,ISNUMBER(R14)=FALSE),NA(),R14-'Data input'!$AW$4*Q14)))</f>
        <v>#N/A</v>
      </c>
      <c r="V14" s="100" t="e">
        <f>IF($Y$2=FALSE,NA(),(IF(OR(ISNUMBER(S14)=FALSE,ISNUMBER(T14)=FALSE),NA(),T14+'Data input'!$AW$4*S14)))</f>
        <v>#N/A</v>
      </c>
      <c r="W14" s="100" t="e">
        <f>IF($Y$2=FALSE,NA(),IF(OR(ISNUMBER(U14)=FALSE,ISNUMBER(V14)=FALSE),NA(),(V14-U14)/(2*'Data input'!$AW$4)))</f>
        <v>#N/A</v>
      </c>
      <c r="X14" s="100" t="e">
        <f>IF($Y$2=FALSE,NA(),IF(OR(ISNUMBER(U14)=FALSE,ISNUMBER(W14)=FALSE),NA(),W14*'Data input'!$AW$4+U14))</f>
        <v>#N/A</v>
      </c>
    </row>
    <row r="15" spans="8:25" ht="19.95" customHeight="1" x14ac:dyDescent="0.3">
      <c r="I15" s="8" t="str">
        <f>'Grid template'!A66</f>
        <v>Series 8</v>
      </c>
      <c r="L15" s="8" t="str">
        <f>'Grid template'!A66</f>
        <v>Series 8</v>
      </c>
      <c r="P15" s="151" t="str">
        <f>IF(ISBLANK('Data input'!C15)=FALSE,'Data input'!C15,"")</f>
        <v/>
      </c>
      <c r="Q15" s="100" t="e">
        <f>IF($Y$2=FALSE,NA(),IF(OR(ISNUMBER('Data input'!AC15)=FALSE,ISNUMBER('Data input'!AD15)=FALSE),NA(),'Data input'!$AW$3*'Data input'!AC15+'Data input'!AD15))</f>
        <v>#N/A</v>
      </c>
      <c r="R15" s="100" t="e">
        <f>IF($Y$2=FALSE,NA(),IF(ISNUMBER('Data input'!AD15)=FALSE,NA(),'Data input'!$AW$2*'Data input'!AC15))</f>
        <v>#N/A</v>
      </c>
      <c r="S15" s="100" t="e">
        <f>IF($Y$2=FALSE,NA(),IF(OR(ISNUMBER('Data input'!AF15)=FALSE,ISNUMBER('Data input'!AG15)=FALSE),NA(),'Data input'!$AW$3*'Data input'!AF15+'Data input'!AG15+1+'Grid template'!$B$17))</f>
        <v>#N/A</v>
      </c>
      <c r="T15" s="100" t="e">
        <f>IF($Y$2=FALSE,NA(),IF(ISNUMBER('Data input'!AG15)=FALSE,NA(),'Data input'!$AW$2*'Data input'!AF15))</f>
        <v>#N/A</v>
      </c>
      <c r="U15" s="100" t="e">
        <f>IF($Y$2=FALSE,NA(),(IF(OR(ISNUMBER(Q15)=FALSE,ISNUMBER(R15)=FALSE),NA(),R15-'Data input'!$AW$4*Q15)))</f>
        <v>#N/A</v>
      </c>
      <c r="V15" s="100" t="e">
        <f>IF($Y$2=FALSE,NA(),(IF(OR(ISNUMBER(S15)=FALSE,ISNUMBER(T15)=FALSE),NA(),T15+'Data input'!$AW$4*S15)))</f>
        <v>#N/A</v>
      </c>
      <c r="W15" s="100" t="e">
        <f>IF($Y$2=FALSE,NA(),IF(OR(ISNUMBER(U15)=FALSE,ISNUMBER(V15)=FALSE),NA(),(V15-U15)/(2*'Data input'!$AW$4)))</f>
        <v>#N/A</v>
      </c>
      <c r="X15" s="100" t="e">
        <f>IF($Y$2=FALSE,NA(),IF(OR(ISNUMBER(U15)=FALSE,ISNUMBER(W15)=FALSE),NA(),W15*'Data input'!$AW$4+U15))</f>
        <v>#N/A</v>
      </c>
    </row>
    <row r="16" spans="8:25" ht="19.95" customHeight="1" x14ac:dyDescent="0.3">
      <c r="I16" s="8" t="str">
        <f>'Grid template'!A67</f>
        <v>Series 9</v>
      </c>
      <c r="L16" s="8" t="str">
        <f>'Grid template'!A67</f>
        <v>Series 9</v>
      </c>
      <c r="P16" s="151" t="str">
        <f>IF(ISBLANK('Data input'!C16)=FALSE,'Data input'!C16,"")</f>
        <v/>
      </c>
      <c r="Q16" s="100" t="e">
        <f>IF($Y$2=FALSE,NA(),IF(OR(ISNUMBER('Data input'!AC16)=FALSE,ISNUMBER('Data input'!AD16)=FALSE),NA(),'Data input'!$AW$3*'Data input'!AC16+'Data input'!AD16))</f>
        <v>#N/A</v>
      </c>
      <c r="R16" s="100" t="e">
        <f>IF($Y$2=FALSE,NA(),IF(ISNUMBER('Data input'!AD16)=FALSE,NA(),'Data input'!$AW$2*'Data input'!AC16))</f>
        <v>#N/A</v>
      </c>
      <c r="S16" s="100" t="e">
        <f>IF($Y$2=FALSE,NA(),IF(OR(ISNUMBER('Data input'!AF16)=FALSE,ISNUMBER('Data input'!AG16)=FALSE),NA(),'Data input'!$AW$3*'Data input'!AF16+'Data input'!AG16+1+'Grid template'!$B$17))</f>
        <v>#N/A</v>
      </c>
      <c r="T16" s="100" t="e">
        <f>IF($Y$2=FALSE,NA(),IF(ISNUMBER('Data input'!AG16)=FALSE,NA(),'Data input'!$AW$2*'Data input'!AF16))</f>
        <v>#N/A</v>
      </c>
      <c r="U16" s="100" t="e">
        <f>IF($Y$2=FALSE,NA(),(IF(OR(ISNUMBER(Q16)=FALSE,ISNUMBER(R16)=FALSE),NA(),R16-'Data input'!$AW$4*Q16)))</f>
        <v>#N/A</v>
      </c>
      <c r="V16" s="100" t="e">
        <f>IF($Y$2=FALSE,NA(),(IF(OR(ISNUMBER(S16)=FALSE,ISNUMBER(T16)=FALSE),NA(),T16+'Data input'!$AW$4*S16)))</f>
        <v>#N/A</v>
      </c>
      <c r="W16" s="100" t="e">
        <f>IF($Y$2=FALSE,NA(),IF(OR(ISNUMBER(U16)=FALSE,ISNUMBER(V16)=FALSE),NA(),(V16-U16)/(2*'Data input'!$AW$4)))</f>
        <v>#N/A</v>
      </c>
      <c r="X16" s="100" t="e">
        <f>IF($Y$2=FALSE,NA(),IF(OR(ISNUMBER(U16)=FALSE,ISNUMBER(W16)=FALSE),NA(),W16*'Data input'!$AW$4+U16))</f>
        <v>#N/A</v>
      </c>
    </row>
    <row r="17" spans="8:24" ht="19.95" customHeight="1" x14ac:dyDescent="0.3">
      <c r="I17" s="8" t="str">
        <f>'Grid template'!A68</f>
        <v>Series 10</v>
      </c>
      <c r="L17" s="8" t="str">
        <f>'Grid template'!A68</f>
        <v>Series 10</v>
      </c>
      <c r="P17" s="151" t="str">
        <f>IF(ISBLANK('Data input'!C17)=FALSE,'Data input'!C17,"")</f>
        <v/>
      </c>
      <c r="Q17" s="100" t="e">
        <f>IF($Y$2=FALSE,NA(),IF(OR(ISNUMBER('Data input'!AC17)=FALSE,ISNUMBER('Data input'!AD17)=FALSE),NA(),'Data input'!$AW$3*'Data input'!AC17+'Data input'!AD17))</f>
        <v>#N/A</v>
      </c>
      <c r="R17" s="100" t="e">
        <f>IF($Y$2=FALSE,NA(),IF(ISNUMBER('Data input'!AD17)=FALSE,NA(),'Data input'!$AW$2*'Data input'!AC17))</f>
        <v>#N/A</v>
      </c>
      <c r="S17" s="100" t="e">
        <f>IF($Y$2=FALSE,NA(),IF(OR(ISNUMBER('Data input'!AF17)=FALSE,ISNUMBER('Data input'!AG17)=FALSE),NA(),'Data input'!$AW$3*'Data input'!AF17+'Data input'!AG17+1+'Grid template'!$B$17))</f>
        <v>#N/A</v>
      </c>
      <c r="T17" s="100" t="e">
        <f>IF($Y$2=FALSE,NA(),IF(ISNUMBER('Data input'!AG17)=FALSE,NA(),'Data input'!$AW$2*'Data input'!AF17))</f>
        <v>#N/A</v>
      </c>
      <c r="U17" s="100" t="e">
        <f>IF($Y$2=FALSE,NA(),(IF(OR(ISNUMBER(Q17)=FALSE,ISNUMBER(R17)=FALSE),NA(),R17-'Data input'!$AW$4*Q17)))</f>
        <v>#N/A</v>
      </c>
      <c r="V17" s="100" t="e">
        <f>IF($Y$2=FALSE,NA(),(IF(OR(ISNUMBER(S17)=FALSE,ISNUMBER(T17)=FALSE),NA(),T17+'Data input'!$AW$4*S17)))</f>
        <v>#N/A</v>
      </c>
      <c r="W17" s="100" t="e">
        <f>IF($Y$2=FALSE,NA(),IF(OR(ISNUMBER(U17)=FALSE,ISNUMBER(V17)=FALSE),NA(),(V17-U17)/(2*'Data input'!$AW$4)))</f>
        <v>#N/A</v>
      </c>
      <c r="X17" s="100" t="e">
        <f>IF($Y$2=FALSE,NA(),IF(OR(ISNUMBER(U17)=FALSE,ISNUMBER(W17)=FALSE),NA(),W17*'Data input'!$AW$4+U17))</f>
        <v>#N/A</v>
      </c>
    </row>
    <row r="18" spans="8:24" ht="19.95" customHeight="1" x14ac:dyDescent="0.3">
      <c r="P18" s="151" t="str">
        <f>IF(ISBLANK('Data input'!C18)=FALSE,'Data input'!C18,"")</f>
        <v/>
      </c>
      <c r="Q18" s="100" t="e">
        <f>IF($Y$2=FALSE,NA(),IF(OR(ISNUMBER('Data input'!AC18)=FALSE,ISNUMBER('Data input'!AD18)=FALSE),NA(),'Data input'!$AW$3*'Data input'!AC18+'Data input'!AD18))</f>
        <v>#N/A</v>
      </c>
      <c r="R18" s="100" t="e">
        <f>IF($Y$2=FALSE,NA(),IF(ISNUMBER('Data input'!AD18)=FALSE,NA(),'Data input'!$AW$2*'Data input'!AC18))</f>
        <v>#N/A</v>
      </c>
      <c r="S18" s="100" t="e">
        <f>IF($Y$2=FALSE,NA(),IF(OR(ISNUMBER('Data input'!AF18)=FALSE,ISNUMBER('Data input'!AG18)=FALSE),NA(),'Data input'!$AW$3*'Data input'!AF18+'Data input'!AG18+1+'Grid template'!$B$17))</f>
        <v>#N/A</v>
      </c>
      <c r="T18" s="100" t="e">
        <f>IF($Y$2=FALSE,NA(),IF(ISNUMBER('Data input'!AG18)=FALSE,NA(),'Data input'!$AW$2*'Data input'!AF18))</f>
        <v>#N/A</v>
      </c>
      <c r="U18" s="100" t="e">
        <f>IF($Y$2=FALSE,NA(),(IF(OR(ISNUMBER(Q18)=FALSE,ISNUMBER(R18)=FALSE),NA(),R18-'Data input'!$AW$4*Q18)))</f>
        <v>#N/A</v>
      </c>
      <c r="V18" s="100" t="e">
        <f>IF($Y$2=FALSE,NA(),(IF(OR(ISNUMBER(S18)=FALSE,ISNUMBER(T18)=FALSE),NA(),T18+'Data input'!$AW$4*S18)))</f>
        <v>#N/A</v>
      </c>
      <c r="W18" s="100" t="e">
        <f>IF($Y$2=FALSE,NA(),IF(OR(ISNUMBER(U18)=FALSE,ISNUMBER(V18)=FALSE),NA(),(V18-U18)/(2*'Data input'!$AW$4)))</f>
        <v>#N/A</v>
      </c>
      <c r="X18" s="100" t="e">
        <f>IF($Y$2=FALSE,NA(),IF(OR(ISNUMBER(U18)=FALSE,ISNUMBER(W18)=FALSE),NA(),W18*'Data input'!$AW$4+U18))</f>
        <v>#N/A</v>
      </c>
    </row>
    <row r="19" spans="8:24" ht="19.95" customHeight="1" x14ac:dyDescent="0.3">
      <c r="H19" s="206">
        <v>0.2</v>
      </c>
      <c r="I19" s="8" t="s">
        <v>59</v>
      </c>
      <c r="P19" s="151" t="str">
        <f>IF(ISBLANK('Data input'!C19)=FALSE,'Data input'!C19,"")</f>
        <v/>
      </c>
      <c r="Q19" s="100" t="e">
        <f>IF($Y$2=FALSE,NA(),IF(OR(ISNUMBER('Data input'!AC19)=FALSE,ISNUMBER('Data input'!AD19)=FALSE),NA(),'Data input'!$AW$3*'Data input'!AC19+'Data input'!AD19))</f>
        <v>#N/A</v>
      </c>
      <c r="R19" s="100" t="e">
        <f>IF($Y$2=FALSE,NA(),IF(ISNUMBER('Data input'!AD19)=FALSE,NA(),'Data input'!$AW$2*'Data input'!AC19))</f>
        <v>#N/A</v>
      </c>
      <c r="S19" s="100" t="e">
        <f>IF($Y$2=FALSE,NA(),IF(OR(ISNUMBER('Data input'!AF19)=FALSE,ISNUMBER('Data input'!AG19)=FALSE),NA(),'Data input'!$AW$3*'Data input'!AF19+'Data input'!AG19+1+'Grid template'!$B$17))</f>
        <v>#N/A</v>
      </c>
      <c r="T19" s="100" t="e">
        <f>IF($Y$2=FALSE,NA(),IF(ISNUMBER('Data input'!AG19)=FALSE,NA(),'Data input'!$AW$2*'Data input'!AF19))</f>
        <v>#N/A</v>
      </c>
      <c r="U19" s="100" t="e">
        <f>IF($Y$2=FALSE,NA(),(IF(OR(ISNUMBER(Q19)=FALSE,ISNUMBER(R19)=FALSE),NA(),R19-'Data input'!$AW$4*Q19)))</f>
        <v>#N/A</v>
      </c>
      <c r="V19" s="100" t="e">
        <f>IF($Y$2=FALSE,NA(),(IF(OR(ISNUMBER(S19)=FALSE,ISNUMBER(T19)=FALSE),NA(),T19+'Data input'!$AW$4*S19)))</f>
        <v>#N/A</v>
      </c>
      <c r="W19" s="100" t="e">
        <f>IF($Y$2=FALSE,NA(),IF(OR(ISNUMBER(U19)=FALSE,ISNUMBER(V19)=FALSE),NA(),(V19-U19)/(2*'Data input'!$AW$4)))</f>
        <v>#N/A</v>
      </c>
      <c r="X19" s="100" t="e">
        <f>IF($Y$2=FALSE,NA(),IF(OR(ISNUMBER(U19)=FALSE,ISNUMBER(W19)=FALSE),NA(),W19*'Data input'!$AW$4+U19))</f>
        <v>#N/A</v>
      </c>
    </row>
    <row r="20" spans="8:24" ht="19.95" customHeight="1" x14ac:dyDescent="0.3">
      <c r="H20" s="206">
        <v>-3.5000000000000003E-2</v>
      </c>
      <c r="I20" s="8" t="s">
        <v>217</v>
      </c>
      <c r="P20" s="151" t="str">
        <f>IF(ISBLANK('Data input'!C20)=FALSE,'Data input'!C20,"")</f>
        <v/>
      </c>
      <c r="Q20" s="100" t="e">
        <f>IF($Y$2=FALSE,NA(),IF(OR(ISNUMBER('Data input'!AC20)=FALSE,ISNUMBER('Data input'!AD20)=FALSE),NA(),'Data input'!$AW$3*'Data input'!AC20+'Data input'!AD20))</f>
        <v>#N/A</v>
      </c>
      <c r="R20" s="100" t="e">
        <f>IF($Y$2=FALSE,NA(),IF(ISNUMBER('Data input'!AD20)=FALSE,NA(),'Data input'!$AW$2*'Data input'!AC20))</f>
        <v>#N/A</v>
      </c>
      <c r="S20" s="100" t="e">
        <f>IF($Y$2=FALSE,NA(),IF(OR(ISNUMBER('Data input'!AF20)=FALSE,ISNUMBER('Data input'!AG20)=FALSE),NA(),'Data input'!$AW$3*'Data input'!AF20+'Data input'!AG20+1+'Grid template'!$B$17))</f>
        <v>#N/A</v>
      </c>
      <c r="T20" s="100" t="e">
        <f>IF($Y$2=FALSE,NA(),IF(ISNUMBER('Data input'!AG20)=FALSE,NA(),'Data input'!$AW$2*'Data input'!AF20))</f>
        <v>#N/A</v>
      </c>
      <c r="U20" s="100" t="e">
        <f>IF($Y$2=FALSE,NA(),(IF(OR(ISNUMBER(Q20)=FALSE,ISNUMBER(R20)=FALSE),NA(),R20-'Data input'!$AW$4*Q20)))</f>
        <v>#N/A</v>
      </c>
      <c r="V20" s="100" t="e">
        <f>IF($Y$2=FALSE,NA(),(IF(OR(ISNUMBER(S20)=FALSE,ISNUMBER(T20)=FALSE),NA(),T20+'Data input'!$AW$4*S20)))</f>
        <v>#N/A</v>
      </c>
      <c r="W20" s="100" t="e">
        <f>IF($Y$2=FALSE,NA(),IF(OR(ISNUMBER(U20)=FALSE,ISNUMBER(V20)=FALSE),NA(),(V20-U20)/(2*'Data input'!$AW$4)))</f>
        <v>#N/A</v>
      </c>
      <c r="X20" s="100" t="e">
        <f>IF($Y$2=FALSE,NA(),IF(OR(ISNUMBER(U20)=FALSE,ISNUMBER(W20)=FALSE),NA(),W20*'Data input'!$AW$4+U20))</f>
        <v>#N/A</v>
      </c>
    </row>
    <row r="21" spans="8:24" ht="19.95" customHeight="1" x14ac:dyDescent="0.3">
      <c r="H21" s="206">
        <v>1.4999999999999999E-2</v>
      </c>
      <c r="I21" s="8" t="s">
        <v>218</v>
      </c>
      <c r="P21" s="151" t="str">
        <f>IF(ISBLANK('Data input'!C21)=FALSE,'Data input'!C21,"")</f>
        <v/>
      </c>
      <c r="Q21" s="100" t="e">
        <f>IF($Y$2=FALSE,NA(),IF(OR(ISNUMBER('Data input'!AC21)=FALSE,ISNUMBER('Data input'!AD21)=FALSE),NA(),'Data input'!$AW$3*'Data input'!AC21+'Data input'!AD21))</f>
        <v>#N/A</v>
      </c>
      <c r="R21" s="100" t="e">
        <f>IF($Y$2=FALSE,NA(),IF(ISNUMBER('Data input'!AD21)=FALSE,NA(),'Data input'!$AW$2*'Data input'!AC21))</f>
        <v>#N/A</v>
      </c>
      <c r="S21" s="100" t="e">
        <f>IF($Y$2=FALSE,NA(),IF(OR(ISNUMBER('Data input'!AF21)=FALSE,ISNUMBER('Data input'!AG21)=FALSE),NA(),'Data input'!$AW$3*'Data input'!AF21+'Data input'!AG21+1+'Grid template'!$B$17))</f>
        <v>#N/A</v>
      </c>
      <c r="T21" s="100" t="e">
        <f>IF($Y$2=FALSE,NA(),IF(ISNUMBER('Data input'!AG21)=FALSE,NA(),'Data input'!$AW$2*'Data input'!AF21))</f>
        <v>#N/A</v>
      </c>
      <c r="U21" s="100" t="e">
        <f>IF($Y$2=FALSE,NA(),(IF(OR(ISNUMBER(Q21)=FALSE,ISNUMBER(R21)=FALSE),NA(),R21-'Data input'!$AW$4*Q21)))</f>
        <v>#N/A</v>
      </c>
      <c r="V21" s="100" t="e">
        <f>IF($Y$2=FALSE,NA(),(IF(OR(ISNUMBER(S21)=FALSE,ISNUMBER(T21)=FALSE),NA(),T21+'Data input'!$AW$4*S21)))</f>
        <v>#N/A</v>
      </c>
      <c r="W21" s="100" t="e">
        <f>IF($Y$2=FALSE,NA(),IF(OR(ISNUMBER(U21)=FALSE,ISNUMBER(V21)=FALSE),NA(),(V21-U21)/(2*'Data input'!$AW$4)))</f>
        <v>#N/A</v>
      </c>
      <c r="X21" s="100" t="e">
        <f>IF($Y$2=FALSE,NA(),IF(OR(ISNUMBER(U21)=FALSE,ISNUMBER(W21)=FALSE),NA(),W21*'Data input'!$AW$4+U21))</f>
        <v>#N/A</v>
      </c>
    </row>
    <row r="22" spans="8:24" ht="19.95" customHeight="1" x14ac:dyDescent="0.3">
      <c r="H22" s="206">
        <v>-0.1</v>
      </c>
      <c r="I22" s="8" t="s">
        <v>220</v>
      </c>
      <c r="P22" s="151" t="str">
        <f>IF(ISBLANK('Data input'!C22)=FALSE,'Data input'!C22,"")</f>
        <v/>
      </c>
      <c r="Q22" s="100" t="e">
        <f>IF($Y$2=FALSE,NA(),IF(OR(ISNUMBER('Data input'!AC22)=FALSE,ISNUMBER('Data input'!AD22)=FALSE),NA(),'Data input'!$AW$3*'Data input'!AC22+'Data input'!AD22))</f>
        <v>#N/A</v>
      </c>
      <c r="R22" s="100" t="e">
        <f>IF($Y$2=FALSE,NA(),IF(ISNUMBER('Data input'!AD22)=FALSE,NA(),'Data input'!$AW$2*'Data input'!AC22))</f>
        <v>#N/A</v>
      </c>
      <c r="S22" s="100" t="e">
        <f>IF($Y$2=FALSE,NA(),IF(OR(ISNUMBER('Data input'!AF22)=FALSE,ISNUMBER('Data input'!AG22)=FALSE),NA(),'Data input'!$AW$3*'Data input'!AF22+'Data input'!AG22+1+'Grid template'!$B$17))</f>
        <v>#N/A</v>
      </c>
      <c r="T22" s="100" t="e">
        <f>IF($Y$2=FALSE,NA(),IF(ISNUMBER('Data input'!AG22)=FALSE,NA(),'Data input'!$AW$2*'Data input'!AF22))</f>
        <v>#N/A</v>
      </c>
      <c r="U22" s="100" t="e">
        <f>IF($Y$2=FALSE,NA(),(IF(OR(ISNUMBER(Q22)=FALSE,ISNUMBER(R22)=FALSE),NA(),R22-'Data input'!$AW$4*Q22)))</f>
        <v>#N/A</v>
      </c>
      <c r="V22" s="100" t="e">
        <f>IF($Y$2=FALSE,NA(),(IF(OR(ISNUMBER(S22)=FALSE,ISNUMBER(T22)=FALSE),NA(),T22+'Data input'!$AW$4*S22)))</f>
        <v>#N/A</v>
      </c>
      <c r="W22" s="100" t="e">
        <f>IF($Y$2=FALSE,NA(),IF(OR(ISNUMBER(U22)=FALSE,ISNUMBER(V22)=FALSE),NA(),(V22-U22)/(2*'Data input'!$AW$4)))</f>
        <v>#N/A</v>
      </c>
      <c r="X22" s="100" t="e">
        <f>IF($Y$2=FALSE,NA(),IF(OR(ISNUMBER(U22)=FALSE,ISNUMBER(W22)=FALSE),NA(),W22*'Data input'!$AW$4+U22))</f>
        <v>#N/A</v>
      </c>
    </row>
    <row r="23" spans="8:24" ht="19.95" customHeight="1" x14ac:dyDescent="0.3">
      <c r="I23" s="1"/>
      <c r="P23" s="151" t="str">
        <f>IF(ISBLANK('Data input'!C23)=FALSE,'Data input'!C23,"")</f>
        <v/>
      </c>
      <c r="Q23" s="100" t="e">
        <f>IF($Y$2=FALSE,NA(),IF(OR(ISNUMBER('Data input'!AC23)=FALSE,ISNUMBER('Data input'!AD23)=FALSE),NA(),'Data input'!$AW$3*'Data input'!AC23+'Data input'!AD23))</f>
        <v>#N/A</v>
      </c>
      <c r="R23" s="100" t="e">
        <f>IF($Y$2=FALSE,NA(),IF(ISNUMBER('Data input'!AD23)=FALSE,NA(),'Data input'!$AW$2*'Data input'!AC23))</f>
        <v>#N/A</v>
      </c>
      <c r="S23" s="100" t="e">
        <f>IF($Y$2=FALSE,NA(),IF(OR(ISNUMBER('Data input'!AF23)=FALSE,ISNUMBER('Data input'!AG23)=FALSE),NA(),'Data input'!$AW$3*'Data input'!AF23+'Data input'!AG23+1+'Grid template'!$B$17))</f>
        <v>#N/A</v>
      </c>
      <c r="T23" s="100" t="e">
        <f>IF($Y$2=FALSE,NA(),IF(ISNUMBER('Data input'!AG23)=FALSE,NA(),'Data input'!$AW$2*'Data input'!AF23))</f>
        <v>#N/A</v>
      </c>
      <c r="U23" s="100" t="e">
        <f>IF($Y$2=FALSE,NA(),(IF(OR(ISNUMBER(Q23)=FALSE,ISNUMBER(R23)=FALSE),NA(),R23-'Data input'!$AW$4*Q23)))</f>
        <v>#N/A</v>
      </c>
      <c r="V23" s="100" t="e">
        <f>IF($Y$2=FALSE,NA(),(IF(OR(ISNUMBER(S23)=FALSE,ISNUMBER(T23)=FALSE),NA(),T23+'Data input'!$AW$4*S23)))</f>
        <v>#N/A</v>
      </c>
      <c r="W23" s="100" t="e">
        <f>IF($Y$2=FALSE,NA(),IF(OR(ISNUMBER(U23)=FALSE,ISNUMBER(V23)=FALSE),NA(),(V23-U23)/(2*'Data input'!$AW$4)))</f>
        <v>#N/A</v>
      </c>
      <c r="X23" s="100" t="e">
        <f>IF($Y$2=FALSE,NA(),IF(OR(ISNUMBER(U23)=FALSE,ISNUMBER(W23)=FALSE),NA(),W23*'Data input'!$AW$4+U23))</f>
        <v>#N/A</v>
      </c>
    </row>
    <row r="24" spans="8:24" ht="19.95" customHeight="1" x14ac:dyDescent="0.3">
      <c r="H24" s="191" t="s">
        <v>175</v>
      </c>
      <c r="P24" s="151" t="str">
        <f>IF(ISBLANK('Data input'!C24)=FALSE,'Data input'!C24,"")</f>
        <v/>
      </c>
      <c r="Q24" s="100" t="e">
        <f>IF($Y$2=FALSE,NA(),IF(OR(ISNUMBER('Data input'!AC24)=FALSE,ISNUMBER('Data input'!AD24)=FALSE),NA(),'Data input'!$AW$3*'Data input'!AC24+'Data input'!AD24))</f>
        <v>#N/A</v>
      </c>
      <c r="R24" s="100" t="e">
        <f>IF($Y$2=FALSE,NA(),IF(ISNUMBER('Data input'!AD24)=FALSE,NA(),'Data input'!$AW$2*'Data input'!AC24))</f>
        <v>#N/A</v>
      </c>
      <c r="S24" s="100" t="e">
        <f>IF($Y$2=FALSE,NA(),IF(OR(ISNUMBER('Data input'!AF24)=FALSE,ISNUMBER('Data input'!AG24)=FALSE),NA(),'Data input'!$AW$3*'Data input'!AF24+'Data input'!AG24+1+'Grid template'!$B$17))</f>
        <v>#N/A</v>
      </c>
      <c r="T24" s="100" t="e">
        <f>IF($Y$2=FALSE,NA(),IF(ISNUMBER('Data input'!AG24)=FALSE,NA(),'Data input'!$AW$2*'Data input'!AF24))</f>
        <v>#N/A</v>
      </c>
      <c r="U24" s="100" t="e">
        <f>IF($Y$2=FALSE,NA(),(IF(OR(ISNUMBER(Q24)=FALSE,ISNUMBER(R24)=FALSE),NA(),R24-'Data input'!$AW$4*Q24)))</f>
        <v>#N/A</v>
      </c>
      <c r="V24" s="100" t="e">
        <f>IF($Y$2=FALSE,NA(),(IF(OR(ISNUMBER(S24)=FALSE,ISNUMBER(T24)=FALSE),NA(),T24+'Data input'!$AW$4*S24)))</f>
        <v>#N/A</v>
      </c>
      <c r="W24" s="100" t="e">
        <f>IF($Y$2=FALSE,NA(),IF(OR(ISNUMBER(U24)=FALSE,ISNUMBER(V24)=FALSE),NA(),(V24-U24)/(2*'Data input'!$AW$4)))</f>
        <v>#N/A</v>
      </c>
      <c r="X24" s="100" t="e">
        <f>IF($Y$2=FALSE,NA(),IF(OR(ISNUMBER(U24)=FALSE,ISNUMBER(W24)=FALSE),NA(),W24*'Data input'!$AW$4+U24))</f>
        <v>#N/A</v>
      </c>
    </row>
    <row r="25" spans="8:24" ht="19.95" customHeight="1" x14ac:dyDescent="0.3">
      <c r="H25" s="1">
        <v>2</v>
      </c>
      <c r="I25" s="8" t="s">
        <v>176</v>
      </c>
      <c r="P25" s="151" t="str">
        <f>IF(ISBLANK('Data input'!C25)=FALSE,'Data input'!C25,"")</f>
        <v/>
      </c>
      <c r="Q25" s="100" t="e">
        <f>IF($Y$2=FALSE,NA(),IF(OR(ISNUMBER('Data input'!AC25)=FALSE,ISNUMBER('Data input'!AD25)=FALSE),NA(),'Data input'!$AW$3*'Data input'!AC25+'Data input'!AD25))</f>
        <v>#N/A</v>
      </c>
      <c r="R25" s="100" t="e">
        <f>IF($Y$2=FALSE,NA(),IF(ISNUMBER('Data input'!AD25)=FALSE,NA(),'Data input'!$AW$2*'Data input'!AC25))</f>
        <v>#N/A</v>
      </c>
      <c r="S25" s="100" t="e">
        <f>IF($Y$2=FALSE,NA(),IF(OR(ISNUMBER('Data input'!AF25)=FALSE,ISNUMBER('Data input'!AG25)=FALSE),NA(),'Data input'!$AW$3*'Data input'!AF25+'Data input'!AG25+1+'Grid template'!$B$17))</f>
        <v>#N/A</v>
      </c>
      <c r="T25" s="100" t="e">
        <f>IF($Y$2=FALSE,NA(),IF(ISNUMBER('Data input'!AG25)=FALSE,NA(),'Data input'!$AW$2*'Data input'!AF25))</f>
        <v>#N/A</v>
      </c>
      <c r="U25" s="100" t="e">
        <f>IF($Y$2=FALSE,NA(),(IF(OR(ISNUMBER(Q25)=FALSE,ISNUMBER(R25)=FALSE),NA(),R25-'Data input'!$AW$4*Q25)))</f>
        <v>#N/A</v>
      </c>
      <c r="V25" s="100" t="e">
        <f>IF($Y$2=FALSE,NA(),(IF(OR(ISNUMBER(S25)=FALSE,ISNUMBER(T25)=FALSE),NA(),T25+'Data input'!$AW$4*S25)))</f>
        <v>#N/A</v>
      </c>
      <c r="W25" s="100" t="e">
        <f>IF($Y$2=FALSE,NA(),IF(OR(ISNUMBER(U25)=FALSE,ISNUMBER(V25)=FALSE),NA(),(V25-U25)/(2*'Data input'!$AW$4)))</f>
        <v>#N/A</v>
      </c>
      <c r="X25" s="100" t="e">
        <f>IF($Y$2=FALSE,NA(),IF(OR(ISNUMBER(U25)=FALSE,ISNUMBER(W25)=FALSE),NA(),W25*'Data input'!$AW$4+U25))</f>
        <v>#N/A</v>
      </c>
    </row>
    <row r="26" spans="8:24" ht="19.95" customHeight="1" x14ac:dyDescent="0.3">
      <c r="I26" s="205" t="s">
        <v>177</v>
      </c>
      <c r="P26" s="151" t="str">
        <f>IF(ISBLANK('Data input'!C26)=FALSE,'Data input'!C26,"")</f>
        <v/>
      </c>
      <c r="Q26" s="100" t="e">
        <f>IF($Y$2=FALSE,NA(),IF(OR(ISNUMBER('Data input'!AC26)=FALSE,ISNUMBER('Data input'!AD26)=FALSE),NA(),'Data input'!$AW$3*'Data input'!AC26+'Data input'!AD26))</f>
        <v>#N/A</v>
      </c>
      <c r="R26" s="100" t="e">
        <f>IF($Y$2=FALSE,NA(),IF(ISNUMBER('Data input'!AD26)=FALSE,NA(),'Data input'!$AW$2*'Data input'!AC26))</f>
        <v>#N/A</v>
      </c>
      <c r="S26" s="100" t="e">
        <f>IF($Y$2=FALSE,NA(),IF(OR(ISNUMBER('Data input'!AF26)=FALSE,ISNUMBER('Data input'!AG26)=FALSE),NA(),'Data input'!$AW$3*'Data input'!AF26+'Data input'!AG26+1+'Grid template'!$B$17))</f>
        <v>#N/A</v>
      </c>
      <c r="T26" s="100" t="e">
        <f>IF($Y$2=FALSE,NA(),IF(ISNUMBER('Data input'!AG26)=FALSE,NA(),'Data input'!$AW$2*'Data input'!AF26))</f>
        <v>#N/A</v>
      </c>
      <c r="U26" s="100" t="e">
        <f>IF($Y$2=FALSE,NA(),(IF(OR(ISNUMBER(Q26)=FALSE,ISNUMBER(R26)=FALSE),NA(),R26-'Data input'!$AW$4*Q26)))</f>
        <v>#N/A</v>
      </c>
      <c r="V26" s="100" t="e">
        <f>IF($Y$2=FALSE,NA(),(IF(OR(ISNUMBER(S26)=FALSE,ISNUMBER(T26)=FALSE),NA(),T26+'Data input'!$AW$4*S26)))</f>
        <v>#N/A</v>
      </c>
      <c r="W26" s="100" t="e">
        <f>IF($Y$2=FALSE,NA(),IF(OR(ISNUMBER(U26)=FALSE,ISNUMBER(V26)=FALSE),NA(),(V26-U26)/(2*'Data input'!$AW$4)))</f>
        <v>#N/A</v>
      </c>
      <c r="X26" s="100" t="e">
        <f>IF($Y$2=FALSE,NA(),IF(OR(ISNUMBER(U26)=FALSE,ISNUMBER(W26)=FALSE),NA(),W26*'Data input'!$AW$4+U26))</f>
        <v>#N/A</v>
      </c>
    </row>
    <row r="27" spans="8:24" ht="19.95" customHeight="1" x14ac:dyDescent="0.3">
      <c r="P27" s="151" t="str">
        <f>IF(ISBLANK('Data input'!C27)=FALSE,'Data input'!C27,"")</f>
        <v/>
      </c>
      <c r="Q27" s="100" t="e">
        <f>IF($Y$2=FALSE,NA(),IF(OR(ISNUMBER('Data input'!AC27)=FALSE,ISNUMBER('Data input'!AD27)=FALSE),NA(),'Data input'!$AW$3*'Data input'!AC27+'Data input'!AD27))</f>
        <v>#N/A</v>
      </c>
      <c r="R27" s="100" t="e">
        <f>IF($Y$2=FALSE,NA(),IF(ISNUMBER('Data input'!AD27)=FALSE,NA(),'Data input'!$AW$2*'Data input'!AC27))</f>
        <v>#N/A</v>
      </c>
      <c r="S27" s="100" t="e">
        <f>IF($Y$2=FALSE,NA(),IF(OR(ISNUMBER('Data input'!AF27)=FALSE,ISNUMBER('Data input'!AG27)=FALSE),NA(),'Data input'!$AW$3*'Data input'!AF27+'Data input'!AG27+1+'Grid template'!$B$17))</f>
        <v>#N/A</v>
      </c>
      <c r="T27" s="100" t="e">
        <f>IF($Y$2=FALSE,NA(),IF(ISNUMBER('Data input'!AG27)=FALSE,NA(),'Data input'!$AW$2*'Data input'!AF27))</f>
        <v>#N/A</v>
      </c>
      <c r="U27" s="100" t="e">
        <f>IF($Y$2=FALSE,NA(),(IF(OR(ISNUMBER(Q27)=FALSE,ISNUMBER(R27)=FALSE),NA(),R27-'Data input'!$AW$4*Q27)))</f>
        <v>#N/A</v>
      </c>
      <c r="V27" s="100" t="e">
        <f>IF($Y$2=FALSE,NA(),(IF(OR(ISNUMBER(S27)=FALSE,ISNUMBER(T27)=FALSE),NA(),T27+'Data input'!$AW$4*S27)))</f>
        <v>#N/A</v>
      </c>
      <c r="W27" s="100" t="e">
        <f>IF($Y$2=FALSE,NA(),IF(OR(ISNUMBER(U27)=FALSE,ISNUMBER(V27)=FALSE),NA(),(V27-U27)/(2*'Data input'!$AW$4)))</f>
        <v>#N/A</v>
      </c>
      <c r="X27" s="100" t="e">
        <f>IF($Y$2=FALSE,NA(),IF(OR(ISNUMBER(U27)=FALSE,ISNUMBER(W27)=FALSE),NA(),W27*'Data input'!$AW$4+U27))</f>
        <v>#N/A</v>
      </c>
    </row>
    <row r="28" spans="8:24" ht="19.95" customHeight="1" x14ac:dyDescent="0.3">
      <c r="P28" s="151" t="str">
        <f>IF(ISBLANK('Data input'!C28)=FALSE,'Data input'!C28,"")</f>
        <v/>
      </c>
      <c r="Q28" s="100" t="e">
        <f>IF($Y$2=FALSE,NA(),IF(OR(ISNUMBER('Data input'!AC28)=FALSE,ISNUMBER('Data input'!AD28)=FALSE),NA(),'Data input'!$AW$3*'Data input'!AC28+'Data input'!AD28))</f>
        <v>#N/A</v>
      </c>
      <c r="R28" s="100" t="e">
        <f>IF($Y$2=FALSE,NA(),IF(ISNUMBER('Data input'!AD28)=FALSE,NA(),'Data input'!$AW$2*'Data input'!AC28))</f>
        <v>#N/A</v>
      </c>
      <c r="S28" s="100" t="e">
        <f>IF($Y$2=FALSE,NA(),IF(OR(ISNUMBER('Data input'!AF28)=FALSE,ISNUMBER('Data input'!AG28)=FALSE),NA(),'Data input'!$AW$3*'Data input'!AF28+'Data input'!AG28+1+'Grid template'!$B$17))</f>
        <v>#N/A</v>
      </c>
      <c r="T28" s="100" t="e">
        <f>IF($Y$2=FALSE,NA(),IF(ISNUMBER('Data input'!AG28)=FALSE,NA(),'Data input'!$AW$2*'Data input'!AF28))</f>
        <v>#N/A</v>
      </c>
      <c r="U28" s="100" t="e">
        <f>IF($Y$2=FALSE,NA(),(IF(OR(ISNUMBER(Q28)=FALSE,ISNUMBER(R28)=FALSE),NA(),R28-'Data input'!$AW$4*Q28)))</f>
        <v>#N/A</v>
      </c>
      <c r="V28" s="100" t="e">
        <f>IF($Y$2=FALSE,NA(),(IF(OR(ISNUMBER(S28)=FALSE,ISNUMBER(T28)=FALSE),NA(),T28+'Data input'!$AW$4*S28)))</f>
        <v>#N/A</v>
      </c>
      <c r="W28" s="100" t="e">
        <f>IF($Y$2=FALSE,NA(),IF(OR(ISNUMBER(U28)=FALSE,ISNUMBER(V28)=FALSE),NA(),(V28-U28)/(2*'Data input'!$AW$4)))</f>
        <v>#N/A</v>
      </c>
      <c r="X28" s="100" t="e">
        <f>IF($Y$2=FALSE,NA(),IF(OR(ISNUMBER(U28)=FALSE,ISNUMBER(W28)=FALSE),NA(),W28*'Data input'!$AW$4+U28))</f>
        <v>#N/A</v>
      </c>
    </row>
    <row r="29" spans="8:24" ht="19.95" customHeight="1" x14ac:dyDescent="0.3">
      <c r="P29" s="151" t="str">
        <f>IF(ISBLANK('Data input'!C29)=FALSE,'Data input'!C29,"")</f>
        <v/>
      </c>
      <c r="Q29" s="100" t="e">
        <f>IF($Y$2=FALSE,NA(),IF(OR(ISNUMBER('Data input'!AC29)=FALSE,ISNUMBER('Data input'!AD29)=FALSE),NA(),'Data input'!$AW$3*'Data input'!AC29+'Data input'!AD29))</f>
        <v>#N/A</v>
      </c>
      <c r="R29" s="100" t="e">
        <f>IF($Y$2=FALSE,NA(),IF(ISNUMBER('Data input'!AD29)=FALSE,NA(),'Data input'!$AW$2*'Data input'!AC29))</f>
        <v>#N/A</v>
      </c>
      <c r="S29" s="100" t="e">
        <f>IF($Y$2=FALSE,NA(),IF(OR(ISNUMBER('Data input'!AF29)=FALSE,ISNUMBER('Data input'!AG29)=FALSE),NA(),'Data input'!$AW$3*'Data input'!AF29+'Data input'!AG29+1+'Grid template'!$B$17))</f>
        <v>#N/A</v>
      </c>
      <c r="T29" s="100" t="e">
        <f>IF($Y$2=FALSE,NA(),IF(ISNUMBER('Data input'!AG29)=FALSE,NA(),'Data input'!$AW$2*'Data input'!AF29))</f>
        <v>#N/A</v>
      </c>
      <c r="U29" s="100" t="e">
        <f>IF($Y$2=FALSE,NA(),(IF(OR(ISNUMBER(Q29)=FALSE,ISNUMBER(R29)=FALSE),NA(),R29-'Data input'!$AW$4*Q29)))</f>
        <v>#N/A</v>
      </c>
      <c r="V29" s="100" t="e">
        <f>IF($Y$2=FALSE,NA(),(IF(OR(ISNUMBER(S29)=FALSE,ISNUMBER(T29)=FALSE),NA(),T29+'Data input'!$AW$4*S29)))</f>
        <v>#N/A</v>
      </c>
      <c r="W29" s="100" t="e">
        <f>IF($Y$2=FALSE,NA(),IF(OR(ISNUMBER(U29)=FALSE,ISNUMBER(V29)=FALSE),NA(),(V29-U29)/(2*'Data input'!$AW$4)))</f>
        <v>#N/A</v>
      </c>
      <c r="X29" s="100" t="e">
        <f>IF($Y$2=FALSE,NA(),IF(OR(ISNUMBER(U29)=FALSE,ISNUMBER(W29)=FALSE),NA(),W29*'Data input'!$AW$4+U29))</f>
        <v>#N/A</v>
      </c>
    </row>
    <row r="30" spans="8:24" ht="19.95" customHeight="1" x14ac:dyDescent="0.3">
      <c r="P30" s="151" t="str">
        <f>IF(ISBLANK('Data input'!C30)=FALSE,'Data input'!C30,"")</f>
        <v/>
      </c>
      <c r="Q30" s="100" t="e">
        <f>IF($Y$2=FALSE,NA(),IF(OR(ISNUMBER('Data input'!AC30)=FALSE,ISNUMBER('Data input'!AD30)=FALSE),NA(),'Data input'!$AW$3*'Data input'!AC30+'Data input'!AD30))</f>
        <v>#N/A</v>
      </c>
      <c r="R30" s="100" t="e">
        <f>IF($Y$2=FALSE,NA(),IF(ISNUMBER('Data input'!AD30)=FALSE,NA(),'Data input'!$AW$2*'Data input'!AC30))</f>
        <v>#N/A</v>
      </c>
      <c r="S30" s="100" t="e">
        <f>IF($Y$2=FALSE,NA(),IF(OR(ISNUMBER('Data input'!AF30)=FALSE,ISNUMBER('Data input'!AG30)=FALSE),NA(),'Data input'!$AW$3*'Data input'!AF30+'Data input'!AG30+1+'Grid template'!$B$17))</f>
        <v>#N/A</v>
      </c>
      <c r="T30" s="100" t="e">
        <f>IF($Y$2=FALSE,NA(),IF(ISNUMBER('Data input'!AG30)=FALSE,NA(),'Data input'!$AW$2*'Data input'!AF30))</f>
        <v>#N/A</v>
      </c>
      <c r="U30" s="100" t="e">
        <f>IF($Y$2=FALSE,NA(),(IF(OR(ISNUMBER(Q30)=FALSE,ISNUMBER(R30)=FALSE),NA(),R30-'Data input'!$AW$4*Q30)))</f>
        <v>#N/A</v>
      </c>
      <c r="V30" s="100" t="e">
        <f>IF($Y$2=FALSE,NA(),(IF(OR(ISNUMBER(S30)=FALSE,ISNUMBER(T30)=FALSE),NA(),T30+'Data input'!$AW$4*S30)))</f>
        <v>#N/A</v>
      </c>
      <c r="W30" s="100" t="e">
        <f>IF($Y$2=FALSE,NA(),IF(OR(ISNUMBER(U30)=FALSE,ISNUMBER(V30)=FALSE),NA(),(V30-U30)/(2*'Data input'!$AW$4)))</f>
        <v>#N/A</v>
      </c>
      <c r="X30" s="100" t="e">
        <f>IF($Y$2=FALSE,NA(),IF(OR(ISNUMBER(U30)=FALSE,ISNUMBER(W30)=FALSE),NA(),W30*'Data input'!$AW$4+U30))</f>
        <v>#N/A</v>
      </c>
    </row>
    <row r="31" spans="8:24" ht="19.95" customHeight="1" x14ac:dyDescent="0.3">
      <c r="P31" s="151" t="str">
        <f>IF(ISBLANK('Data input'!C31)=FALSE,'Data input'!C31,"")</f>
        <v/>
      </c>
      <c r="Q31" s="100" t="e">
        <f>IF($Y$2=FALSE,NA(),IF(OR(ISNUMBER('Data input'!AC31)=FALSE,ISNUMBER('Data input'!AD31)=FALSE),NA(),'Data input'!$AW$3*'Data input'!AC31+'Data input'!AD31))</f>
        <v>#N/A</v>
      </c>
      <c r="R31" s="100" t="e">
        <f>IF($Y$2=FALSE,NA(),IF(ISNUMBER('Data input'!AD31)=FALSE,NA(),'Data input'!$AW$2*'Data input'!AC31))</f>
        <v>#N/A</v>
      </c>
      <c r="S31" s="100" t="e">
        <f>IF($Y$2=FALSE,NA(),IF(OR(ISNUMBER('Data input'!AF31)=FALSE,ISNUMBER('Data input'!AG31)=FALSE),NA(),'Data input'!$AW$3*'Data input'!AF31+'Data input'!AG31+1+'Grid template'!$B$17))</f>
        <v>#N/A</v>
      </c>
      <c r="T31" s="100" t="e">
        <f>IF($Y$2=FALSE,NA(),IF(ISNUMBER('Data input'!AG31)=FALSE,NA(),'Data input'!$AW$2*'Data input'!AF31))</f>
        <v>#N/A</v>
      </c>
      <c r="U31" s="100" t="e">
        <f>IF($Y$2=FALSE,NA(),(IF(OR(ISNUMBER(Q31)=FALSE,ISNUMBER(R31)=FALSE),NA(),R31-'Data input'!$AW$4*Q31)))</f>
        <v>#N/A</v>
      </c>
      <c r="V31" s="100" t="e">
        <f>IF($Y$2=FALSE,NA(),(IF(OR(ISNUMBER(S31)=FALSE,ISNUMBER(T31)=FALSE),NA(),T31+'Data input'!$AW$4*S31)))</f>
        <v>#N/A</v>
      </c>
      <c r="W31" s="100" t="e">
        <f>IF($Y$2=FALSE,NA(),IF(OR(ISNUMBER(U31)=FALSE,ISNUMBER(V31)=FALSE),NA(),(V31-U31)/(2*'Data input'!$AW$4)))</f>
        <v>#N/A</v>
      </c>
      <c r="X31" s="100" t="e">
        <f>IF($Y$2=FALSE,NA(),IF(OR(ISNUMBER(U31)=FALSE,ISNUMBER(W31)=FALSE),NA(),W31*'Data input'!$AW$4+U31))</f>
        <v>#N/A</v>
      </c>
    </row>
    <row r="32" spans="8:24" ht="19.95" customHeight="1" x14ac:dyDescent="0.3">
      <c r="P32" s="151" t="str">
        <f>IF(ISBLANK('Data input'!C32)=FALSE,'Data input'!C32,"")</f>
        <v/>
      </c>
      <c r="Q32" s="100" t="e">
        <f>IF($Y$2=FALSE,NA(),IF(OR(ISNUMBER('Data input'!AC32)=FALSE,ISNUMBER('Data input'!AD32)=FALSE),NA(),'Data input'!$AW$3*'Data input'!AC32+'Data input'!AD32))</f>
        <v>#N/A</v>
      </c>
      <c r="R32" s="100" t="e">
        <f>IF($Y$2=FALSE,NA(),IF(ISNUMBER('Data input'!AD32)=FALSE,NA(),'Data input'!$AW$2*'Data input'!AC32))</f>
        <v>#N/A</v>
      </c>
      <c r="S32" s="100" t="e">
        <f>IF($Y$2=FALSE,NA(),IF(OR(ISNUMBER('Data input'!AF32)=FALSE,ISNUMBER('Data input'!AG32)=FALSE),NA(),'Data input'!$AW$3*'Data input'!AF32+'Data input'!AG32+1+'Grid template'!$B$17))</f>
        <v>#N/A</v>
      </c>
      <c r="T32" s="100" t="e">
        <f>IF($Y$2=FALSE,NA(),IF(ISNUMBER('Data input'!AG32)=FALSE,NA(),'Data input'!$AW$2*'Data input'!AF32))</f>
        <v>#N/A</v>
      </c>
      <c r="U32" s="100" t="e">
        <f>IF($Y$2=FALSE,NA(),(IF(OR(ISNUMBER(Q32)=FALSE,ISNUMBER(R32)=FALSE),NA(),R32-'Data input'!$AW$4*Q32)))</f>
        <v>#N/A</v>
      </c>
      <c r="V32" s="100" t="e">
        <f>IF($Y$2=FALSE,NA(),(IF(OR(ISNUMBER(S32)=FALSE,ISNUMBER(T32)=FALSE),NA(),T32+'Data input'!$AW$4*S32)))</f>
        <v>#N/A</v>
      </c>
      <c r="W32" s="100" t="e">
        <f>IF($Y$2=FALSE,NA(),IF(OR(ISNUMBER(U32)=FALSE,ISNUMBER(V32)=FALSE),NA(),(V32-U32)/(2*'Data input'!$AW$4)))</f>
        <v>#N/A</v>
      </c>
      <c r="X32" s="100" t="e">
        <f>IF($Y$2=FALSE,NA(),IF(OR(ISNUMBER(U32)=FALSE,ISNUMBER(W32)=FALSE),NA(),W32*'Data input'!$AW$4+U32))</f>
        <v>#N/A</v>
      </c>
    </row>
    <row r="33" spans="6:24" ht="19.95" customHeight="1" x14ac:dyDescent="0.3">
      <c r="P33" s="151" t="str">
        <f>IF(ISBLANK('Data input'!C33)=FALSE,'Data input'!C33,"")</f>
        <v/>
      </c>
      <c r="Q33" s="100" t="e">
        <f>IF($Y$2=FALSE,NA(),IF(OR(ISNUMBER('Data input'!AC33)=FALSE,ISNUMBER('Data input'!AD33)=FALSE),NA(),'Data input'!$AW$3*'Data input'!AC33+'Data input'!AD33))</f>
        <v>#N/A</v>
      </c>
      <c r="R33" s="100" t="e">
        <f>IF($Y$2=FALSE,NA(),IF(ISNUMBER('Data input'!AD33)=FALSE,NA(),'Data input'!$AW$2*'Data input'!AC33))</f>
        <v>#N/A</v>
      </c>
      <c r="S33" s="100" t="e">
        <f>IF($Y$2=FALSE,NA(),IF(OR(ISNUMBER('Data input'!AF33)=FALSE,ISNUMBER('Data input'!AG33)=FALSE),NA(),'Data input'!$AW$3*'Data input'!AF33+'Data input'!AG33+1+'Grid template'!$B$17))</f>
        <v>#N/A</v>
      </c>
      <c r="T33" s="100" t="e">
        <f>IF($Y$2=FALSE,NA(),IF(ISNUMBER('Data input'!AG33)=FALSE,NA(),'Data input'!$AW$2*'Data input'!AF33))</f>
        <v>#N/A</v>
      </c>
      <c r="U33" s="100" t="e">
        <f>IF($Y$2=FALSE,NA(),(IF(OR(ISNUMBER(Q33)=FALSE,ISNUMBER(R33)=FALSE),NA(),R33-'Data input'!$AW$4*Q33)))</f>
        <v>#N/A</v>
      </c>
      <c r="V33" s="100" t="e">
        <f>IF($Y$2=FALSE,NA(),(IF(OR(ISNUMBER(S33)=FALSE,ISNUMBER(T33)=FALSE),NA(),T33+'Data input'!$AW$4*S33)))</f>
        <v>#N/A</v>
      </c>
      <c r="W33" s="100" t="e">
        <f>IF($Y$2=FALSE,NA(),IF(OR(ISNUMBER(U33)=FALSE,ISNUMBER(V33)=FALSE),NA(),(V33-U33)/(2*'Data input'!$AW$4)))</f>
        <v>#N/A</v>
      </c>
      <c r="X33" s="100" t="e">
        <f>IF($Y$2=FALSE,NA(),IF(OR(ISNUMBER(U33)=FALSE,ISNUMBER(W33)=FALSE),NA(),W33*'Data input'!$AW$4+U33))</f>
        <v>#N/A</v>
      </c>
    </row>
    <row r="34" spans="6:24" ht="19.95" customHeight="1" x14ac:dyDescent="0.3">
      <c r="P34" s="151" t="str">
        <f>IF(ISBLANK('Data input'!C34)=FALSE,'Data input'!C34,"")</f>
        <v/>
      </c>
      <c r="Q34" s="100" t="e">
        <f>IF($Y$2=FALSE,NA(),IF(OR(ISNUMBER('Data input'!AC34)=FALSE,ISNUMBER('Data input'!AD34)=FALSE),NA(),'Data input'!$AW$3*'Data input'!AC34+'Data input'!AD34))</f>
        <v>#N/A</v>
      </c>
      <c r="R34" s="100" t="e">
        <f>IF($Y$2=FALSE,NA(),IF(ISNUMBER('Data input'!AD34)=FALSE,NA(),'Data input'!$AW$2*'Data input'!AC34))</f>
        <v>#N/A</v>
      </c>
      <c r="S34" s="100" t="e">
        <f>IF($Y$2=FALSE,NA(),IF(OR(ISNUMBER('Data input'!AF34)=FALSE,ISNUMBER('Data input'!AG34)=FALSE),NA(),'Data input'!$AW$3*'Data input'!AF34+'Data input'!AG34+1+'Grid template'!$B$17))</f>
        <v>#N/A</v>
      </c>
      <c r="T34" s="100" t="e">
        <f>IF($Y$2=FALSE,NA(),IF(ISNUMBER('Data input'!AG34)=FALSE,NA(),'Data input'!$AW$2*'Data input'!AF34))</f>
        <v>#N/A</v>
      </c>
      <c r="U34" s="100" t="e">
        <f>IF($Y$2=FALSE,NA(),(IF(OR(ISNUMBER(Q34)=FALSE,ISNUMBER(R34)=FALSE),NA(),R34-'Data input'!$AW$4*Q34)))</f>
        <v>#N/A</v>
      </c>
      <c r="V34" s="100" t="e">
        <f>IF($Y$2=FALSE,NA(),(IF(OR(ISNUMBER(S34)=FALSE,ISNUMBER(T34)=FALSE),NA(),T34+'Data input'!$AW$4*S34)))</f>
        <v>#N/A</v>
      </c>
      <c r="W34" s="100" t="e">
        <f>IF($Y$2=FALSE,NA(),IF(OR(ISNUMBER(U34)=FALSE,ISNUMBER(V34)=FALSE),NA(),(V34-U34)/(2*'Data input'!$AW$4)))</f>
        <v>#N/A</v>
      </c>
      <c r="X34" s="100" t="e">
        <f>IF($Y$2=FALSE,NA(),IF(OR(ISNUMBER(U34)=FALSE,ISNUMBER(W34)=FALSE),NA(),W34*'Data input'!$AW$4+U34))</f>
        <v>#N/A</v>
      </c>
    </row>
    <row r="35" spans="6:24" ht="19.95" customHeight="1" x14ac:dyDescent="0.3">
      <c r="P35" s="151" t="str">
        <f>IF(ISBLANK('Data input'!C35)=FALSE,'Data input'!C35,"")</f>
        <v/>
      </c>
      <c r="Q35" s="100" t="e">
        <f>IF($Y$2=FALSE,NA(),IF(OR(ISNUMBER('Data input'!AC35)=FALSE,ISNUMBER('Data input'!AD35)=FALSE),NA(),'Data input'!$AW$3*'Data input'!AC35+'Data input'!AD35))</f>
        <v>#N/A</v>
      </c>
      <c r="R35" s="100" t="e">
        <f>IF($Y$2=FALSE,NA(),IF(ISNUMBER('Data input'!AD35)=FALSE,NA(),'Data input'!$AW$2*'Data input'!AC35))</f>
        <v>#N/A</v>
      </c>
      <c r="S35" s="100" t="e">
        <f>IF($Y$2=FALSE,NA(),IF(OR(ISNUMBER('Data input'!AF35)=FALSE,ISNUMBER('Data input'!AG35)=FALSE),NA(),'Data input'!$AW$3*'Data input'!AF35+'Data input'!AG35+1+'Grid template'!$B$17))</f>
        <v>#N/A</v>
      </c>
      <c r="T35" s="100" t="e">
        <f>IF($Y$2=FALSE,NA(),IF(ISNUMBER('Data input'!AG35)=FALSE,NA(),'Data input'!$AW$2*'Data input'!AF35))</f>
        <v>#N/A</v>
      </c>
      <c r="U35" s="100" t="e">
        <f>IF($Y$2=FALSE,NA(),(IF(OR(ISNUMBER(Q35)=FALSE,ISNUMBER(R35)=FALSE),NA(),R35-'Data input'!$AW$4*Q35)))</f>
        <v>#N/A</v>
      </c>
      <c r="V35" s="100" t="e">
        <f>IF($Y$2=FALSE,NA(),(IF(OR(ISNUMBER(S35)=FALSE,ISNUMBER(T35)=FALSE),NA(),T35+'Data input'!$AW$4*S35)))</f>
        <v>#N/A</v>
      </c>
      <c r="W35" s="100" t="e">
        <f>IF($Y$2=FALSE,NA(),IF(OR(ISNUMBER(U35)=FALSE,ISNUMBER(V35)=FALSE),NA(),(V35-U35)/(2*'Data input'!$AW$4)))</f>
        <v>#N/A</v>
      </c>
      <c r="X35" s="100" t="e">
        <f>IF($Y$2=FALSE,NA(),IF(OR(ISNUMBER(U35)=FALSE,ISNUMBER(W35)=FALSE),NA(),W35*'Data input'!$AW$4+U35))</f>
        <v>#N/A</v>
      </c>
    </row>
    <row r="36" spans="6:24" ht="19.95" customHeight="1" x14ac:dyDescent="0.3">
      <c r="P36" s="151" t="str">
        <f>IF(ISBLANK('Data input'!C36)=FALSE,'Data input'!C36,"")</f>
        <v/>
      </c>
      <c r="Q36" s="100" t="e">
        <f>IF($Y$2=FALSE,NA(),IF(OR(ISNUMBER('Data input'!AC36)=FALSE,ISNUMBER('Data input'!AD36)=FALSE),NA(),'Data input'!$AW$3*'Data input'!AC36+'Data input'!AD36))</f>
        <v>#N/A</v>
      </c>
      <c r="R36" s="100" t="e">
        <f>IF($Y$2=FALSE,NA(),IF(ISNUMBER('Data input'!AD36)=FALSE,NA(),'Data input'!$AW$2*'Data input'!AC36))</f>
        <v>#N/A</v>
      </c>
      <c r="S36" s="100" t="e">
        <f>IF($Y$2=FALSE,NA(),IF(OR(ISNUMBER('Data input'!AF36)=FALSE,ISNUMBER('Data input'!AG36)=FALSE),NA(),'Data input'!$AW$3*'Data input'!AF36+'Data input'!AG36+1+'Grid template'!$B$17))</f>
        <v>#N/A</v>
      </c>
      <c r="T36" s="100" t="e">
        <f>IF($Y$2=FALSE,NA(),IF(ISNUMBER('Data input'!AG36)=FALSE,NA(),'Data input'!$AW$2*'Data input'!AF36))</f>
        <v>#N/A</v>
      </c>
      <c r="U36" s="100" t="e">
        <f>IF($Y$2=FALSE,NA(),(IF(OR(ISNUMBER(Q36)=FALSE,ISNUMBER(R36)=FALSE),NA(),R36-'Data input'!$AW$4*Q36)))</f>
        <v>#N/A</v>
      </c>
      <c r="V36" s="100" t="e">
        <f>IF($Y$2=FALSE,NA(),(IF(OR(ISNUMBER(S36)=FALSE,ISNUMBER(T36)=FALSE),NA(),T36+'Data input'!$AW$4*S36)))</f>
        <v>#N/A</v>
      </c>
      <c r="W36" s="100" t="e">
        <f>IF($Y$2=FALSE,NA(),IF(OR(ISNUMBER(U36)=FALSE,ISNUMBER(V36)=FALSE),NA(),(V36-U36)/(2*'Data input'!$AW$4)))</f>
        <v>#N/A</v>
      </c>
      <c r="X36" s="100" t="e">
        <f>IF($Y$2=FALSE,NA(),IF(OR(ISNUMBER(U36)=FALSE,ISNUMBER(W36)=FALSE),NA(),W36*'Data input'!$AW$4+U36))</f>
        <v>#N/A</v>
      </c>
    </row>
    <row r="37" spans="6:24" ht="19.95" customHeight="1" x14ac:dyDescent="0.3">
      <c r="P37" s="151" t="str">
        <f>IF(ISBLANK('Data input'!C37)=FALSE,'Data input'!C37,"")</f>
        <v/>
      </c>
      <c r="Q37" s="100" t="e">
        <f>IF($Y$2=FALSE,NA(),IF(OR(ISNUMBER('Data input'!AC37)=FALSE,ISNUMBER('Data input'!AD37)=FALSE),NA(),'Data input'!$AW$3*'Data input'!AC37+'Data input'!AD37))</f>
        <v>#N/A</v>
      </c>
      <c r="R37" s="100" t="e">
        <f>IF($Y$2=FALSE,NA(),IF(ISNUMBER('Data input'!AD37)=FALSE,NA(),'Data input'!$AW$2*'Data input'!AC37))</f>
        <v>#N/A</v>
      </c>
      <c r="S37" s="100" t="e">
        <f>IF($Y$2=FALSE,NA(),IF(OR(ISNUMBER('Data input'!AF37)=FALSE,ISNUMBER('Data input'!AG37)=FALSE),NA(),'Data input'!$AW$3*'Data input'!AF37+'Data input'!AG37+1+'Grid template'!$B$17))</f>
        <v>#N/A</v>
      </c>
      <c r="T37" s="100" t="e">
        <f>IF($Y$2=FALSE,NA(),IF(ISNUMBER('Data input'!AG37)=FALSE,NA(),'Data input'!$AW$2*'Data input'!AF37))</f>
        <v>#N/A</v>
      </c>
      <c r="U37" s="100" t="e">
        <f>IF($Y$2=FALSE,NA(),(IF(OR(ISNUMBER(Q37)=FALSE,ISNUMBER(R37)=FALSE),NA(),R37-'Data input'!$AW$4*Q37)))</f>
        <v>#N/A</v>
      </c>
      <c r="V37" s="100" t="e">
        <f>IF($Y$2=FALSE,NA(),(IF(OR(ISNUMBER(S37)=FALSE,ISNUMBER(T37)=FALSE),NA(),T37+'Data input'!$AW$4*S37)))</f>
        <v>#N/A</v>
      </c>
      <c r="W37" s="100" t="e">
        <f>IF($Y$2=FALSE,NA(),IF(OR(ISNUMBER(U37)=FALSE,ISNUMBER(V37)=FALSE),NA(),(V37-U37)/(2*'Data input'!$AW$4)))</f>
        <v>#N/A</v>
      </c>
      <c r="X37" s="100" t="e">
        <f>IF($Y$2=FALSE,NA(),IF(OR(ISNUMBER(U37)=FALSE,ISNUMBER(W37)=FALSE),NA(),W37*'Data input'!$AW$4+U37))</f>
        <v>#N/A</v>
      </c>
    </row>
    <row r="38" spans="6:24" ht="19.95" customHeight="1" x14ac:dyDescent="0.3">
      <c r="P38" s="151" t="str">
        <f>IF(ISBLANK('Data input'!C38)=FALSE,'Data input'!C38,"")</f>
        <v/>
      </c>
      <c r="Q38" s="100" t="e">
        <f>IF($Y$2=FALSE,NA(),IF(OR(ISNUMBER('Data input'!AC38)=FALSE,ISNUMBER('Data input'!AD38)=FALSE),NA(),'Data input'!$AW$3*'Data input'!AC38+'Data input'!AD38))</f>
        <v>#N/A</v>
      </c>
      <c r="R38" s="100" t="e">
        <f>IF($Y$2=FALSE,NA(),IF(ISNUMBER('Data input'!AD38)=FALSE,NA(),'Data input'!$AW$2*'Data input'!AC38))</f>
        <v>#N/A</v>
      </c>
      <c r="S38" s="100" t="e">
        <f>IF($Y$2=FALSE,NA(),IF(OR(ISNUMBER('Data input'!AF38)=FALSE,ISNUMBER('Data input'!AG38)=FALSE),NA(),'Data input'!$AW$3*'Data input'!AF38+'Data input'!AG38+1+'Grid template'!$B$17))</f>
        <v>#N/A</v>
      </c>
      <c r="T38" s="100" t="e">
        <f>IF($Y$2=FALSE,NA(),IF(ISNUMBER('Data input'!AG38)=FALSE,NA(),'Data input'!$AW$2*'Data input'!AF38))</f>
        <v>#N/A</v>
      </c>
      <c r="U38" s="100" t="e">
        <f>IF($Y$2=FALSE,NA(),(IF(OR(ISNUMBER(Q38)=FALSE,ISNUMBER(R38)=FALSE),NA(),R38-'Data input'!$AW$4*Q38)))</f>
        <v>#N/A</v>
      </c>
      <c r="V38" s="100" t="e">
        <f>IF($Y$2=FALSE,NA(),(IF(OR(ISNUMBER(S38)=FALSE,ISNUMBER(T38)=FALSE),NA(),T38+'Data input'!$AW$4*S38)))</f>
        <v>#N/A</v>
      </c>
      <c r="W38" s="100" t="e">
        <f>IF($Y$2=FALSE,NA(),IF(OR(ISNUMBER(U38)=FALSE,ISNUMBER(V38)=FALSE),NA(),(V38-U38)/(2*'Data input'!$AW$4)))</f>
        <v>#N/A</v>
      </c>
      <c r="X38" s="100" t="e">
        <f>IF($Y$2=FALSE,NA(),IF(OR(ISNUMBER(U38)=FALSE,ISNUMBER(W38)=FALSE),NA(),W38*'Data input'!$AW$4+U38))</f>
        <v>#N/A</v>
      </c>
    </row>
    <row r="39" spans="6:24" ht="19.95" customHeight="1" x14ac:dyDescent="0.3">
      <c r="P39" s="151" t="str">
        <f>IF(ISBLANK('Data input'!C39)=FALSE,'Data input'!C39,"")</f>
        <v/>
      </c>
      <c r="Q39" s="100" t="e">
        <f>IF($Y$2=FALSE,NA(),IF(OR(ISNUMBER('Data input'!AC39)=FALSE,ISNUMBER('Data input'!AD39)=FALSE),NA(),'Data input'!$AW$3*'Data input'!AC39+'Data input'!AD39))</f>
        <v>#N/A</v>
      </c>
      <c r="R39" s="100" t="e">
        <f>IF($Y$2=FALSE,NA(),IF(ISNUMBER('Data input'!AD39)=FALSE,NA(),'Data input'!$AW$2*'Data input'!AC39))</f>
        <v>#N/A</v>
      </c>
      <c r="S39" s="100" t="e">
        <f>IF($Y$2=FALSE,NA(),IF(OR(ISNUMBER('Data input'!AF39)=FALSE,ISNUMBER('Data input'!AG39)=FALSE),NA(),'Data input'!$AW$3*'Data input'!AF39+'Data input'!AG39+1+'Grid template'!$B$17))</f>
        <v>#N/A</v>
      </c>
      <c r="T39" s="100" t="e">
        <f>IF($Y$2=FALSE,NA(),IF(ISNUMBER('Data input'!AG39)=FALSE,NA(),'Data input'!$AW$2*'Data input'!AF39))</f>
        <v>#N/A</v>
      </c>
      <c r="U39" s="100" t="e">
        <f>IF($Y$2=FALSE,NA(),(IF(OR(ISNUMBER(Q39)=FALSE,ISNUMBER(R39)=FALSE),NA(),R39-'Data input'!$AW$4*Q39)))</f>
        <v>#N/A</v>
      </c>
      <c r="V39" s="100" t="e">
        <f>IF($Y$2=FALSE,NA(),(IF(OR(ISNUMBER(S39)=FALSE,ISNUMBER(T39)=FALSE),NA(),T39+'Data input'!$AW$4*S39)))</f>
        <v>#N/A</v>
      </c>
      <c r="W39" s="100" t="e">
        <f>IF($Y$2=FALSE,NA(),IF(OR(ISNUMBER(U39)=FALSE,ISNUMBER(V39)=FALSE),NA(),(V39-U39)/(2*'Data input'!$AW$4)))</f>
        <v>#N/A</v>
      </c>
      <c r="X39" s="100" t="e">
        <f>IF($Y$2=FALSE,NA(),IF(OR(ISNUMBER(U39)=FALSE,ISNUMBER(W39)=FALSE),NA(),W39*'Data input'!$AW$4+U39))</f>
        <v>#N/A</v>
      </c>
    </row>
    <row r="40" spans="6:24" ht="19.95" customHeight="1" x14ac:dyDescent="0.3">
      <c r="P40" s="151" t="str">
        <f>IF(ISBLANK('Data input'!C40)=FALSE,'Data input'!C40,"")</f>
        <v/>
      </c>
      <c r="Q40" s="100" t="e">
        <f>IF($Y$2=FALSE,NA(),IF(OR(ISNUMBER('Data input'!AC40)=FALSE,ISNUMBER('Data input'!AD40)=FALSE),NA(),'Data input'!$AW$3*'Data input'!AC40+'Data input'!AD40))</f>
        <v>#N/A</v>
      </c>
      <c r="R40" s="100" t="e">
        <f>IF($Y$2=FALSE,NA(),IF(ISNUMBER('Data input'!AD40)=FALSE,NA(),'Data input'!$AW$2*'Data input'!AC40))</f>
        <v>#N/A</v>
      </c>
      <c r="S40" s="100" t="e">
        <f>IF($Y$2=FALSE,NA(),IF(OR(ISNUMBER('Data input'!AF40)=FALSE,ISNUMBER('Data input'!AG40)=FALSE),NA(),'Data input'!$AW$3*'Data input'!AF40+'Data input'!AG40+1+'Grid template'!$B$17))</f>
        <v>#N/A</v>
      </c>
      <c r="T40" s="100" t="e">
        <f>IF($Y$2=FALSE,NA(),IF(ISNUMBER('Data input'!AG40)=FALSE,NA(),'Data input'!$AW$2*'Data input'!AF40))</f>
        <v>#N/A</v>
      </c>
      <c r="U40" s="100" t="e">
        <f>IF($Y$2=FALSE,NA(),(IF(OR(ISNUMBER(Q40)=FALSE,ISNUMBER(R40)=FALSE),NA(),R40-'Data input'!$AW$4*Q40)))</f>
        <v>#N/A</v>
      </c>
      <c r="V40" s="100" t="e">
        <f>IF($Y$2=FALSE,NA(),(IF(OR(ISNUMBER(S40)=FALSE,ISNUMBER(T40)=FALSE),NA(),T40+'Data input'!$AW$4*S40)))</f>
        <v>#N/A</v>
      </c>
      <c r="W40" s="100" t="e">
        <f>IF($Y$2=FALSE,NA(),IF(OR(ISNUMBER(U40)=FALSE,ISNUMBER(V40)=FALSE),NA(),(V40-U40)/(2*'Data input'!$AW$4)))</f>
        <v>#N/A</v>
      </c>
      <c r="X40" s="100" t="e">
        <f>IF($Y$2=FALSE,NA(),IF(OR(ISNUMBER(U40)=FALSE,ISNUMBER(W40)=FALSE),NA(),W40*'Data input'!$AW$4+U40))</f>
        <v>#N/A</v>
      </c>
    </row>
    <row r="41" spans="6:24" ht="19.95" customHeight="1" x14ac:dyDescent="0.3">
      <c r="P41" s="151" t="str">
        <f>IF(ISBLANK('Data input'!C41)=FALSE,'Data input'!C41,"")</f>
        <v/>
      </c>
      <c r="Q41" s="100" t="e">
        <f>IF($Y$2=FALSE,NA(),IF(OR(ISNUMBER('Data input'!AC41)=FALSE,ISNUMBER('Data input'!AD41)=FALSE),NA(),'Data input'!$AW$3*'Data input'!AC41+'Data input'!AD41))</f>
        <v>#N/A</v>
      </c>
      <c r="R41" s="100" t="e">
        <f>IF($Y$2=FALSE,NA(),IF(ISNUMBER('Data input'!AD41)=FALSE,NA(),'Data input'!$AW$2*'Data input'!AC41))</f>
        <v>#N/A</v>
      </c>
      <c r="S41" s="100" t="e">
        <f>IF($Y$2=FALSE,NA(),IF(OR(ISNUMBER('Data input'!AF41)=FALSE,ISNUMBER('Data input'!AG41)=FALSE),NA(),'Data input'!$AW$3*'Data input'!AF41+'Data input'!AG41+1+'Grid template'!$B$17))</f>
        <v>#N/A</v>
      </c>
      <c r="T41" s="100" t="e">
        <f>IF($Y$2=FALSE,NA(),IF(ISNUMBER('Data input'!AG41)=FALSE,NA(),'Data input'!$AW$2*'Data input'!AF41))</f>
        <v>#N/A</v>
      </c>
      <c r="U41" s="100" t="e">
        <f>IF($Y$2=FALSE,NA(),(IF(OR(ISNUMBER(Q41)=FALSE,ISNUMBER(R41)=FALSE),NA(),R41-'Data input'!$AW$4*Q41)))</f>
        <v>#N/A</v>
      </c>
      <c r="V41" s="100" t="e">
        <f>IF($Y$2=FALSE,NA(),(IF(OR(ISNUMBER(S41)=FALSE,ISNUMBER(T41)=FALSE),NA(),T41+'Data input'!$AW$4*S41)))</f>
        <v>#N/A</v>
      </c>
      <c r="W41" s="100" t="e">
        <f>IF($Y$2=FALSE,NA(),IF(OR(ISNUMBER(U41)=FALSE,ISNUMBER(V41)=FALSE),NA(),(V41-U41)/(2*'Data input'!$AW$4)))</f>
        <v>#N/A</v>
      </c>
      <c r="X41" s="100" t="e">
        <f>IF($Y$2=FALSE,NA(),IF(OR(ISNUMBER(U41)=FALSE,ISNUMBER(W41)=FALSE),NA(),W41*'Data input'!$AW$4+U41))</f>
        <v>#N/A</v>
      </c>
    </row>
    <row r="42" spans="6:24" ht="19.95" customHeight="1" x14ac:dyDescent="0.3">
      <c r="P42" s="151" t="str">
        <f>IF(ISBLANK('Data input'!C42)=FALSE,'Data input'!C42,"")</f>
        <v/>
      </c>
      <c r="Q42" s="100" t="e">
        <f>IF($Y$2=FALSE,NA(),IF(OR(ISNUMBER('Data input'!AC42)=FALSE,ISNUMBER('Data input'!AD42)=FALSE),NA(),'Data input'!$AW$3*'Data input'!AC42+'Data input'!AD42))</f>
        <v>#N/A</v>
      </c>
      <c r="R42" s="100" t="e">
        <f>IF($Y$2=FALSE,NA(),IF(ISNUMBER('Data input'!AD42)=FALSE,NA(),'Data input'!$AW$2*'Data input'!AC42))</f>
        <v>#N/A</v>
      </c>
      <c r="S42" s="100" t="e">
        <f>IF($Y$2=FALSE,NA(),IF(OR(ISNUMBER('Data input'!AF42)=FALSE,ISNUMBER('Data input'!AG42)=FALSE),NA(),'Data input'!$AW$3*'Data input'!AF42+'Data input'!AG42+1+'Grid template'!$B$17))</f>
        <v>#N/A</v>
      </c>
      <c r="T42" s="100" t="e">
        <f>IF($Y$2=FALSE,NA(),IF(ISNUMBER('Data input'!AG42)=FALSE,NA(),'Data input'!$AW$2*'Data input'!AF42))</f>
        <v>#N/A</v>
      </c>
      <c r="U42" s="100" t="e">
        <f>IF($Y$2=FALSE,NA(),(IF(OR(ISNUMBER(Q42)=FALSE,ISNUMBER(R42)=FALSE),NA(),R42-'Data input'!$AW$4*Q42)))</f>
        <v>#N/A</v>
      </c>
      <c r="V42" s="100" t="e">
        <f>IF($Y$2=FALSE,NA(),(IF(OR(ISNUMBER(S42)=FALSE,ISNUMBER(T42)=FALSE),NA(),T42+'Data input'!$AW$4*S42)))</f>
        <v>#N/A</v>
      </c>
      <c r="W42" s="100" t="e">
        <f>IF($Y$2=FALSE,NA(),IF(OR(ISNUMBER(U42)=FALSE,ISNUMBER(V42)=FALSE),NA(),(V42-U42)/(2*'Data input'!$AW$4)))</f>
        <v>#N/A</v>
      </c>
      <c r="X42" s="100" t="e">
        <f>IF($Y$2=FALSE,NA(),IF(OR(ISNUMBER(U42)=FALSE,ISNUMBER(W42)=FALSE),NA(),W42*'Data input'!$AW$4+U42))</f>
        <v>#N/A</v>
      </c>
    </row>
    <row r="43" spans="6:24" ht="19.95" customHeight="1" x14ac:dyDescent="0.3">
      <c r="P43" s="151" t="str">
        <f>IF(ISBLANK('Data input'!C43)=FALSE,'Data input'!C43,"")</f>
        <v/>
      </c>
      <c r="Q43" s="100" t="e">
        <f>IF($Y$2=FALSE,NA(),IF(OR(ISNUMBER('Data input'!AC43)=FALSE,ISNUMBER('Data input'!AD43)=FALSE),NA(),'Data input'!$AW$3*'Data input'!AC43+'Data input'!AD43))</f>
        <v>#N/A</v>
      </c>
      <c r="R43" s="100" t="e">
        <f>IF($Y$2=FALSE,NA(),IF(ISNUMBER('Data input'!AD43)=FALSE,NA(),'Data input'!$AW$2*'Data input'!AC43))</f>
        <v>#N/A</v>
      </c>
      <c r="S43" s="100" t="e">
        <f>IF($Y$2=FALSE,NA(),IF(OR(ISNUMBER('Data input'!AF43)=FALSE,ISNUMBER('Data input'!AG43)=FALSE),NA(),'Data input'!$AW$3*'Data input'!AF43+'Data input'!AG43+1+'Grid template'!$B$17))</f>
        <v>#N/A</v>
      </c>
      <c r="T43" s="100" t="e">
        <f>IF($Y$2=FALSE,NA(),IF(ISNUMBER('Data input'!AG43)=FALSE,NA(),'Data input'!$AW$2*'Data input'!AF43))</f>
        <v>#N/A</v>
      </c>
      <c r="U43" s="100" t="e">
        <f>IF($Y$2=FALSE,NA(),(IF(OR(ISNUMBER(Q43)=FALSE,ISNUMBER(R43)=FALSE),NA(),R43-'Data input'!$AW$4*Q43)))</f>
        <v>#N/A</v>
      </c>
      <c r="V43" s="100" t="e">
        <f>IF($Y$2=FALSE,NA(),(IF(OR(ISNUMBER(S43)=FALSE,ISNUMBER(T43)=FALSE),NA(),T43+'Data input'!$AW$4*S43)))</f>
        <v>#N/A</v>
      </c>
      <c r="W43" s="100" t="e">
        <f>IF($Y$2=FALSE,NA(),IF(OR(ISNUMBER(U43)=FALSE,ISNUMBER(V43)=FALSE),NA(),(V43-U43)/(2*'Data input'!$AW$4)))</f>
        <v>#N/A</v>
      </c>
      <c r="X43" s="100" t="e">
        <f>IF($Y$2=FALSE,NA(),IF(OR(ISNUMBER(U43)=FALSE,ISNUMBER(W43)=FALSE),NA(),W43*'Data input'!$AW$4+U43))</f>
        <v>#N/A</v>
      </c>
    </row>
    <row r="44" spans="6:24" ht="19.95" customHeight="1" x14ac:dyDescent="0.3">
      <c r="F44" s="30"/>
      <c r="P44" s="151" t="str">
        <f>IF(ISBLANK('Data input'!C44)=FALSE,'Data input'!C44,"")</f>
        <v/>
      </c>
      <c r="Q44" s="100" t="e">
        <f>IF($Y$2=FALSE,NA(),IF(OR(ISNUMBER('Data input'!AC44)=FALSE,ISNUMBER('Data input'!AD44)=FALSE),NA(),'Data input'!$AW$3*'Data input'!AC44+'Data input'!AD44))</f>
        <v>#N/A</v>
      </c>
      <c r="R44" s="100" t="e">
        <f>IF($Y$2=FALSE,NA(),IF(ISNUMBER('Data input'!AD44)=FALSE,NA(),'Data input'!$AW$2*'Data input'!AC44))</f>
        <v>#N/A</v>
      </c>
      <c r="S44" s="100" t="e">
        <f>IF($Y$2=FALSE,NA(),IF(OR(ISNUMBER('Data input'!AF44)=FALSE,ISNUMBER('Data input'!AG44)=FALSE),NA(),'Data input'!$AW$3*'Data input'!AF44+'Data input'!AG44+1+'Grid template'!$B$17))</f>
        <v>#N/A</v>
      </c>
      <c r="T44" s="100" t="e">
        <f>IF($Y$2=FALSE,NA(),IF(ISNUMBER('Data input'!AG44)=FALSE,NA(),'Data input'!$AW$2*'Data input'!AF44))</f>
        <v>#N/A</v>
      </c>
      <c r="U44" s="100" t="e">
        <f>IF($Y$2=FALSE,NA(),(IF(OR(ISNUMBER(Q44)=FALSE,ISNUMBER(R44)=FALSE),NA(),R44-'Data input'!$AW$4*Q44)))</f>
        <v>#N/A</v>
      </c>
      <c r="V44" s="100" t="e">
        <f>IF($Y$2=FALSE,NA(),(IF(OR(ISNUMBER(S44)=FALSE,ISNUMBER(T44)=FALSE),NA(),T44+'Data input'!$AW$4*S44)))</f>
        <v>#N/A</v>
      </c>
      <c r="W44" s="100" t="e">
        <f>IF($Y$2=FALSE,NA(),IF(OR(ISNUMBER(U44)=FALSE,ISNUMBER(V44)=FALSE),NA(),(V44-U44)/(2*'Data input'!$AW$4)))</f>
        <v>#N/A</v>
      </c>
      <c r="X44" s="100" t="e">
        <f>IF($Y$2=FALSE,NA(),IF(OR(ISNUMBER(U44)=FALSE,ISNUMBER(W44)=FALSE),NA(),W44*'Data input'!$AW$4+U44))</f>
        <v>#N/A</v>
      </c>
    </row>
    <row r="45" spans="6:24" ht="19.95" customHeight="1" x14ac:dyDescent="0.3">
      <c r="P45" s="151" t="str">
        <f>IF(ISBLANK('Data input'!C45)=FALSE,'Data input'!C45,"")</f>
        <v/>
      </c>
      <c r="Q45" s="100" t="e">
        <f>IF($Y$2=FALSE,NA(),IF(OR(ISNUMBER('Data input'!AC45)=FALSE,ISNUMBER('Data input'!AD45)=FALSE),NA(),'Data input'!$AW$3*'Data input'!AC45+'Data input'!AD45))</f>
        <v>#N/A</v>
      </c>
      <c r="R45" s="100" t="e">
        <f>IF($Y$2=FALSE,NA(),IF(ISNUMBER('Data input'!AD45)=FALSE,NA(),'Data input'!$AW$2*'Data input'!AC45))</f>
        <v>#N/A</v>
      </c>
      <c r="S45" s="100" t="e">
        <f>IF($Y$2=FALSE,NA(),IF(OR(ISNUMBER('Data input'!AF45)=FALSE,ISNUMBER('Data input'!AG45)=FALSE),NA(),'Data input'!$AW$3*'Data input'!AF45+'Data input'!AG45+1+'Grid template'!$B$17))</f>
        <v>#N/A</v>
      </c>
      <c r="T45" s="100" t="e">
        <f>IF($Y$2=FALSE,NA(),IF(ISNUMBER('Data input'!AG45)=FALSE,NA(),'Data input'!$AW$2*'Data input'!AF45))</f>
        <v>#N/A</v>
      </c>
      <c r="U45" s="100" t="e">
        <f>IF($Y$2=FALSE,NA(),(IF(OR(ISNUMBER(Q45)=FALSE,ISNUMBER(R45)=FALSE),NA(),R45-'Data input'!$AW$4*Q45)))</f>
        <v>#N/A</v>
      </c>
      <c r="V45" s="100" t="e">
        <f>IF($Y$2=FALSE,NA(),(IF(OR(ISNUMBER(S45)=FALSE,ISNUMBER(T45)=FALSE),NA(),T45+'Data input'!$AW$4*S45)))</f>
        <v>#N/A</v>
      </c>
      <c r="W45" s="100" t="e">
        <f>IF($Y$2=FALSE,NA(),IF(OR(ISNUMBER(U45)=FALSE,ISNUMBER(V45)=FALSE),NA(),(V45-U45)/(2*'Data input'!$AW$4)))</f>
        <v>#N/A</v>
      </c>
      <c r="X45" s="100" t="e">
        <f>IF($Y$2=FALSE,NA(),IF(OR(ISNUMBER(U45)=FALSE,ISNUMBER(W45)=FALSE),NA(),W45*'Data input'!$AW$4+U45))</f>
        <v>#N/A</v>
      </c>
    </row>
    <row r="46" spans="6:24" ht="19.95" customHeight="1" x14ac:dyDescent="0.3">
      <c r="P46" s="151" t="str">
        <f>IF(ISBLANK('Data input'!C46)=FALSE,'Data input'!C46,"")</f>
        <v/>
      </c>
      <c r="Q46" s="100" t="e">
        <f>IF($Y$2=FALSE,NA(),IF(OR(ISNUMBER('Data input'!AC46)=FALSE,ISNUMBER('Data input'!AD46)=FALSE),NA(),'Data input'!$AW$3*'Data input'!AC46+'Data input'!AD46))</f>
        <v>#N/A</v>
      </c>
      <c r="R46" s="100" t="e">
        <f>IF($Y$2=FALSE,NA(),IF(ISNUMBER('Data input'!AD46)=FALSE,NA(),'Data input'!$AW$2*'Data input'!AC46))</f>
        <v>#N/A</v>
      </c>
      <c r="S46" s="100" t="e">
        <f>IF($Y$2=FALSE,NA(),IF(OR(ISNUMBER('Data input'!AF46)=FALSE,ISNUMBER('Data input'!AG46)=FALSE),NA(),'Data input'!$AW$3*'Data input'!AF46+'Data input'!AG46+1+'Grid template'!$B$17))</f>
        <v>#N/A</v>
      </c>
      <c r="T46" s="100" t="e">
        <f>IF($Y$2=FALSE,NA(),IF(ISNUMBER('Data input'!AG46)=FALSE,NA(),'Data input'!$AW$2*'Data input'!AF46))</f>
        <v>#N/A</v>
      </c>
      <c r="U46" s="100" t="e">
        <f>IF($Y$2=FALSE,NA(),(IF(OR(ISNUMBER(Q46)=FALSE,ISNUMBER(R46)=FALSE),NA(),R46-'Data input'!$AW$4*Q46)))</f>
        <v>#N/A</v>
      </c>
      <c r="V46" s="100" t="e">
        <f>IF($Y$2=FALSE,NA(),(IF(OR(ISNUMBER(S46)=FALSE,ISNUMBER(T46)=FALSE),NA(),T46+'Data input'!$AW$4*S46)))</f>
        <v>#N/A</v>
      </c>
      <c r="W46" s="100" t="e">
        <f>IF($Y$2=FALSE,NA(),IF(OR(ISNUMBER(U46)=FALSE,ISNUMBER(V46)=FALSE),NA(),(V46-U46)/(2*'Data input'!$AW$4)))</f>
        <v>#N/A</v>
      </c>
      <c r="X46" s="100" t="e">
        <f>IF($Y$2=FALSE,NA(),IF(OR(ISNUMBER(U46)=FALSE,ISNUMBER(W46)=FALSE),NA(),W46*'Data input'!$AW$4+U46))</f>
        <v>#N/A</v>
      </c>
    </row>
    <row r="47" spans="6:24" ht="19.95" customHeight="1" x14ac:dyDescent="0.3">
      <c r="P47" s="151" t="str">
        <f>IF(ISBLANK('Data input'!C47)=FALSE,'Data input'!C47,"")</f>
        <v/>
      </c>
      <c r="Q47" s="100" t="e">
        <f>IF($Y$2=FALSE,NA(),IF(OR(ISNUMBER('Data input'!AC47)=FALSE,ISNUMBER('Data input'!AD47)=FALSE),NA(),'Data input'!$AW$3*'Data input'!AC47+'Data input'!AD47))</f>
        <v>#N/A</v>
      </c>
      <c r="R47" s="100" t="e">
        <f>IF($Y$2=FALSE,NA(),IF(ISNUMBER('Data input'!AD47)=FALSE,NA(),'Data input'!$AW$2*'Data input'!AC47))</f>
        <v>#N/A</v>
      </c>
      <c r="S47" s="100" t="e">
        <f>IF($Y$2=FALSE,NA(),IF(OR(ISNUMBER('Data input'!AF47)=FALSE,ISNUMBER('Data input'!AG47)=FALSE),NA(),'Data input'!$AW$3*'Data input'!AF47+'Data input'!AG47+1+'Grid template'!$B$17))</f>
        <v>#N/A</v>
      </c>
      <c r="T47" s="100" t="e">
        <f>IF($Y$2=FALSE,NA(),IF(ISNUMBER('Data input'!AG47)=FALSE,NA(),'Data input'!$AW$2*'Data input'!AF47))</f>
        <v>#N/A</v>
      </c>
      <c r="U47" s="100" t="e">
        <f>IF($Y$2=FALSE,NA(),(IF(OR(ISNUMBER(Q47)=FALSE,ISNUMBER(R47)=FALSE),NA(),R47-'Data input'!$AW$4*Q47)))</f>
        <v>#N/A</v>
      </c>
      <c r="V47" s="100" t="e">
        <f>IF($Y$2=FALSE,NA(),(IF(OR(ISNUMBER(S47)=FALSE,ISNUMBER(T47)=FALSE),NA(),T47+'Data input'!$AW$4*S47)))</f>
        <v>#N/A</v>
      </c>
      <c r="W47" s="100" t="e">
        <f>IF($Y$2=FALSE,NA(),IF(OR(ISNUMBER(U47)=FALSE,ISNUMBER(V47)=FALSE),NA(),(V47-U47)/(2*'Data input'!$AW$4)))</f>
        <v>#N/A</v>
      </c>
      <c r="X47" s="100" t="e">
        <f>IF($Y$2=FALSE,NA(),IF(OR(ISNUMBER(U47)=FALSE,ISNUMBER(W47)=FALSE),NA(),W47*'Data input'!$AW$4+U47))</f>
        <v>#N/A</v>
      </c>
    </row>
    <row r="48" spans="6:24" ht="19.95" customHeight="1" x14ac:dyDescent="0.3">
      <c r="P48" s="151" t="str">
        <f>IF(ISBLANK('Data input'!C48)=FALSE,'Data input'!C48,"")</f>
        <v/>
      </c>
      <c r="Q48" s="100" t="e">
        <f>IF($Y$2=FALSE,NA(),IF(OR(ISNUMBER('Data input'!AC48)=FALSE,ISNUMBER('Data input'!AD48)=FALSE),NA(),'Data input'!$AW$3*'Data input'!AC48+'Data input'!AD48))</f>
        <v>#N/A</v>
      </c>
      <c r="R48" s="100" t="e">
        <f>IF($Y$2=FALSE,NA(),IF(ISNUMBER('Data input'!AD48)=FALSE,NA(),'Data input'!$AW$2*'Data input'!AC48))</f>
        <v>#N/A</v>
      </c>
      <c r="S48" s="100" t="e">
        <f>IF($Y$2=FALSE,NA(),IF(OR(ISNUMBER('Data input'!AF48)=FALSE,ISNUMBER('Data input'!AG48)=FALSE),NA(),'Data input'!$AW$3*'Data input'!AF48+'Data input'!AG48+1+'Grid template'!$B$17))</f>
        <v>#N/A</v>
      </c>
      <c r="T48" s="100" t="e">
        <f>IF($Y$2=FALSE,NA(),IF(ISNUMBER('Data input'!AG48)=FALSE,NA(),'Data input'!$AW$2*'Data input'!AF48))</f>
        <v>#N/A</v>
      </c>
      <c r="U48" s="100" t="e">
        <f>IF($Y$2=FALSE,NA(),(IF(OR(ISNUMBER(Q48)=FALSE,ISNUMBER(R48)=FALSE),NA(),R48-'Data input'!$AW$4*Q48)))</f>
        <v>#N/A</v>
      </c>
      <c r="V48" s="100" t="e">
        <f>IF($Y$2=FALSE,NA(),(IF(OR(ISNUMBER(S48)=FALSE,ISNUMBER(T48)=FALSE),NA(),T48+'Data input'!$AW$4*S48)))</f>
        <v>#N/A</v>
      </c>
      <c r="W48" s="100" t="e">
        <f>IF($Y$2=FALSE,NA(),IF(OR(ISNUMBER(U48)=FALSE,ISNUMBER(V48)=FALSE),NA(),(V48-U48)/(2*'Data input'!$AW$4)))</f>
        <v>#N/A</v>
      </c>
      <c r="X48" s="100" t="e">
        <f>IF($Y$2=FALSE,NA(),IF(OR(ISNUMBER(U48)=FALSE,ISNUMBER(W48)=FALSE),NA(),W48*'Data input'!$AW$4+U48))</f>
        <v>#N/A</v>
      </c>
    </row>
    <row r="49" spans="15:25" ht="19.95" customHeight="1" x14ac:dyDescent="0.3">
      <c r="P49" s="151" t="str">
        <f>IF(ISBLANK('Data input'!C49)=FALSE,'Data input'!C49,"")</f>
        <v/>
      </c>
      <c r="Q49" s="100" t="e">
        <f>IF($Y$2=FALSE,NA(),IF(OR(ISNUMBER('Data input'!AC49)=FALSE,ISNUMBER('Data input'!AD49)=FALSE),NA(),'Data input'!$AW$3*'Data input'!AC49+'Data input'!AD49))</f>
        <v>#N/A</v>
      </c>
      <c r="R49" s="100" t="e">
        <f>IF($Y$2=FALSE,NA(),IF(ISNUMBER('Data input'!AD49)=FALSE,NA(),'Data input'!$AW$2*'Data input'!AC49))</f>
        <v>#N/A</v>
      </c>
      <c r="S49" s="100" t="e">
        <f>IF($Y$2=FALSE,NA(),IF(OR(ISNUMBER('Data input'!AF49)=FALSE,ISNUMBER('Data input'!AG49)=FALSE),NA(),'Data input'!$AW$3*'Data input'!AF49+'Data input'!AG49+1+'Grid template'!$B$17))</f>
        <v>#N/A</v>
      </c>
      <c r="T49" s="100" t="e">
        <f>IF($Y$2=FALSE,NA(),IF(ISNUMBER('Data input'!AG49)=FALSE,NA(),'Data input'!$AW$2*'Data input'!AF49))</f>
        <v>#N/A</v>
      </c>
      <c r="U49" s="100" t="e">
        <f>IF($Y$2=FALSE,NA(),(IF(OR(ISNUMBER(Q49)=FALSE,ISNUMBER(R49)=FALSE),NA(),R49-'Data input'!$AW$4*Q49)))</f>
        <v>#N/A</v>
      </c>
      <c r="V49" s="100" t="e">
        <f>IF($Y$2=FALSE,NA(),(IF(OR(ISNUMBER(S49)=FALSE,ISNUMBER(T49)=FALSE),NA(),T49+'Data input'!$AW$4*S49)))</f>
        <v>#N/A</v>
      </c>
      <c r="W49" s="100" t="e">
        <f>IF($Y$2=FALSE,NA(),IF(OR(ISNUMBER(U49)=FALSE,ISNUMBER(V49)=FALSE),NA(),(V49-U49)/(2*'Data input'!$AW$4)))</f>
        <v>#N/A</v>
      </c>
      <c r="X49" s="100" t="e">
        <f>IF($Y$2=FALSE,NA(),IF(OR(ISNUMBER(U49)=FALSE,ISNUMBER(W49)=FALSE),NA(),W49*'Data input'!$AW$4+U49))</f>
        <v>#N/A</v>
      </c>
    </row>
    <row r="50" spans="15:25" ht="19.95" customHeight="1" x14ac:dyDescent="0.3">
      <c r="P50" s="151" t="str">
        <f>IF(ISBLANK('Data input'!C50)=FALSE,'Data input'!C50,"")</f>
        <v/>
      </c>
      <c r="Q50" s="100" t="e">
        <f>IF($Y$2=FALSE,NA(),IF(OR(ISNUMBER('Data input'!AC50)=FALSE,ISNUMBER('Data input'!AD50)=FALSE),NA(),'Data input'!$AW$3*'Data input'!AC50+'Data input'!AD50))</f>
        <v>#N/A</v>
      </c>
      <c r="R50" s="100" t="e">
        <f>IF($Y$2=FALSE,NA(),IF(ISNUMBER('Data input'!AD50)=FALSE,NA(),'Data input'!$AW$2*'Data input'!AC50))</f>
        <v>#N/A</v>
      </c>
      <c r="S50" s="100" t="e">
        <f>IF($Y$2=FALSE,NA(),IF(OR(ISNUMBER('Data input'!AF50)=FALSE,ISNUMBER('Data input'!AG50)=FALSE),NA(),'Data input'!$AW$3*'Data input'!AF50+'Data input'!AG50+1+'Grid template'!$B$17))</f>
        <v>#N/A</v>
      </c>
      <c r="T50" s="100" t="e">
        <f>IF($Y$2=FALSE,NA(),IF(ISNUMBER('Data input'!AG50)=FALSE,NA(),'Data input'!$AW$2*'Data input'!AF50))</f>
        <v>#N/A</v>
      </c>
      <c r="U50" s="100" t="e">
        <f>IF($Y$2=FALSE,NA(),(IF(OR(ISNUMBER(Q50)=FALSE,ISNUMBER(R50)=FALSE),NA(),R50-'Data input'!$AW$4*Q50)))</f>
        <v>#N/A</v>
      </c>
      <c r="V50" s="100" t="e">
        <f>IF($Y$2=FALSE,NA(),(IF(OR(ISNUMBER(S50)=FALSE,ISNUMBER(T50)=FALSE),NA(),T50+'Data input'!$AW$4*S50)))</f>
        <v>#N/A</v>
      </c>
      <c r="W50" s="100" t="e">
        <f>IF($Y$2=FALSE,NA(),IF(OR(ISNUMBER(U50)=FALSE,ISNUMBER(V50)=FALSE),NA(),(V50-U50)/(2*'Data input'!$AW$4)))</f>
        <v>#N/A</v>
      </c>
      <c r="X50" s="100" t="e">
        <f>IF($Y$2=FALSE,NA(),IF(OR(ISNUMBER(U50)=FALSE,ISNUMBER(W50)=FALSE),NA(),W50*'Data input'!$AW$4+U50))</f>
        <v>#N/A</v>
      </c>
    </row>
    <row r="51" spans="15:25" ht="19.95" customHeight="1" x14ac:dyDescent="0.3">
      <c r="P51" s="151" t="str">
        <f>IF(ISBLANK('Data input'!C51)=FALSE,'Data input'!C51,"")</f>
        <v/>
      </c>
      <c r="Q51" s="100" t="e">
        <f>IF($Y$2=FALSE,NA(),IF(OR(ISNUMBER('Data input'!AC51)=FALSE,ISNUMBER('Data input'!AD51)=FALSE),NA(),'Data input'!$AW$3*'Data input'!AC51+'Data input'!AD51))</f>
        <v>#N/A</v>
      </c>
      <c r="R51" s="100" t="e">
        <f>IF($Y$2=FALSE,NA(),IF(ISNUMBER('Data input'!AD51)=FALSE,NA(),'Data input'!$AW$2*'Data input'!AC51))</f>
        <v>#N/A</v>
      </c>
      <c r="S51" s="100" t="e">
        <f>IF($Y$2=FALSE,NA(),IF(OR(ISNUMBER('Data input'!AF51)=FALSE,ISNUMBER('Data input'!AG51)=FALSE),NA(),'Data input'!$AW$3*'Data input'!AF51+'Data input'!AG51+1+'Grid template'!$B$17))</f>
        <v>#N/A</v>
      </c>
      <c r="T51" s="100" t="e">
        <f>IF($Y$2=FALSE,NA(),IF(ISNUMBER('Data input'!AG51)=FALSE,NA(),'Data input'!$AW$2*'Data input'!AF51))</f>
        <v>#N/A</v>
      </c>
      <c r="U51" s="100" t="e">
        <f>IF($Y$2=FALSE,NA(),(IF(OR(ISNUMBER(Q51)=FALSE,ISNUMBER(R51)=FALSE),NA(),R51-'Data input'!$AW$4*Q51)))</f>
        <v>#N/A</v>
      </c>
      <c r="V51" s="100" t="e">
        <f>IF($Y$2=FALSE,NA(),(IF(OR(ISNUMBER(S51)=FALSE,ISNUMBER(T51)=FALSE),NA(),T51+'Data input'!$AW$4*S51)))</f>
        <v>#N/A</v>
      </c>
      <c r="W51" s="100" t="e">
        <f>IF($Y$2=FALSE,NA(),IF(OR(ISNUMBER(U51)=FALSE,ISNUMBER(V51)=FALSE),NA(),(V51-U51)/(2*'Data input'!$AW$4)))</f>
        <v>#N/A</v>
      </c>
      <c r="X51" s="100" t="e">
        <f>IF($Y$2=FALSE,NA(),IF(OR(ISNUMBER(U51)=FALSE,ISNUMBER(W51)=FALSE),NA(),W51*'Data input'!$AW$4+U51))</f>
        <v>#N/A</v>
      </c>
    </row>
    <row r="52" spans="15:25" ht="19.95" customHeight="1" x14ac:dyDescent="0.3">
      <c r="O52" s="1" t="str">
        <f>CONCATENATE("Names ",Series_2)</f>
        <v>Names Series 2</v>
      </c>
      <c r="P52" s="152" t="str">
        <f>IF(ISBLANK('Data input'!C52)=FALSE,'Data input'!C52,"")</f>
        <v/>
      </c>
      <c r="Q52" s="101" t="e">
        <f>IF($Y$52=FALSE,NA(),IF(OR(ISNUMBER('Data input'!AC52)=FALSE,ISNUMBER('Data input'!AD52)=FALSE),NA(),'Data input'!$AW$3*'Data input'!AC52+'Data input'!AD52))</f>
        <v>#N/A</v>
      </c>
      <c r="R52" s="101" t="e">
        <f>IF($Y$52=FALSE,NA(),IF(ISNUMBER('Data input'!AD52)=FALSE,NA(),'Data input'!$AW$2*'Data input'!AC52))</f>
        <v>#N/A</v>
      </c>
      <c r="S52" s="101" t="e">
        <f>IF($Y$52=FALSE,NA(),IF(OR(ISNUMBER('Data input'!AF52)=FALSE,ISNUMBER('Data input'!AG52)=FALSE),NA(),'Data input'!$AW$3*'Data input'!AF52+'Data input'!AG52+1+'Grid template'!$B$17))</f>
        <v>#N/A</v>
      </c>
      <c r="T52" s="101" t="e">
        <f>IF($Y$52=FALSE,NA(),IF(ISNUMBER('Data input'!AG52)=FALSE,NA(),'Data input'!$AW$2*'Data input'!AF52))</f>
        <v>#N/A</v>
      </c>
      <c r="U52" s="101" t="e">
        <f>IF($Y$52=FALSE,NA(),(IF(OR(ISNUMBER(Q52)=FALSE,ISNUMBER(R52)=FALSE),NA(),R52-'Data input'!$AW$4*Q52)))</f>
        <v>#N/A</v>
      </c>
      <c r="V52" s="101" t="e">
        <f>IF($Y$52=FALSE,NA(),(IF(OR(ISNUMBER(S52)=FALSE,ISNUMBER(T52)=FALSE),NA(),T52+'Data input'!$AW$4*S52)))</f>
        <v>#N/A</v>
      </c>
      <c r="W52" s="101" t="e">
        <f>IF($Y$52=FALSE,NA(),IF(OR(ISNUMBER(U52)=FALSE,ISNUMBER(V52)=FALSE),NA(),(V52-U52)/(2*'Data input'!$AW$4)))</f>
        <v>#N/A</v>
      </c>
      <c r="X52" s="101" t="e">
        <f>IF($Y$52=FALSE,NA(),IF(OR(ISNUMBER(U52)=FALSE,ISNUMBER(W52)=FALSE),NA(),W52*'Data input'!$AW$4+U52))</f>
        <v>#N/A</v>
      </c>
      <c r="Y52" s="97" t="b">
        <v>0</v>
      </c>
    </row>
    <row r="53" spans="15:25" ht="19.95" customHeight="1" x14ac:dyDescent="0.3">
      <c r="P53" s="152" t="str">
        <f>IF(ISBLANK('Data input'!C53)=FALSE,'Data input'!C53,"")</f>
        <v/>
      </c>
      <c r="Q53" s="101" t="e">
        <f>IF($Y$52=FALSE,NA(),IF(OR(ISNUMBER('Data input'!AC53)=FALSE,ISNUMBER('Data input'!AD53)=FALSE),NA(),'Data input'!$AW$3*'Data input'!AC53+'Data input'!AD53))</f>
        <v>#N/A</v>
      </c>
      <c r="R53" s="101" t="e">
        <f>IF($Y$52=FALSE,NA(),IF(ISNUMBER('Data input'!AD53)=FALSE,NA(),'Data input'!$AW$2*'Data input'!AC53))</f>
        <v>#N/A</v>
      </c>
      <c r="S53" s="101" t="e">
        <f>IF($Y$52=FALSE,NA(),IF(OR(ISNUMBER('Data input'!AF53)=FALSE,ISNUMBER('Data input'!AG53)=FALSE),NA(),'Data input'!$AW$3*'Data input'!AF53+'Data input'!AG53+1+'Grid template'!$B$17))</f>
        <v>#N/A</v>
      </c>
      <c r="T53" s="101" t="e">
        <f>IF($Y$52=FALSE,NA(),IF(ISNUMBER('Data input'!AG53)=FALSE,NA(),'Data input'!$AW$2*'Data input'!AF53))</f>
        <v>#N/A</v>
      </c>
      <c r="U53" s="101" t="e">
        <f>IF($Y$52=FALSE,NA(),(IF(OR(ISNUMBER(Q53)=FALSE,ISNUMBER(R53)=FALSE),NA(),R53-'Data input'!$AW$4*Q53)))</f>
        <v>#N/A</v>
      </c>
      <c r="V53" s="101" t="e">
        <f>IF($Y$52=FALSE,NA(),(IF(OR(ISNUMBER(S53)=FALSE,ISNUMBER(T53)=FALSE),NA(),T53+'Data input'!$AW$4*S53)))</f>
        <v>#N/A</v>
      </c>
      <c r="W53" s="101" t="e">
        <f>IF($Y$52=FALSE,NA(),IF(OR(ISNUMBER(U53)=FALSE,ISNUMBER(V53)=FALSE),NA(),(V53-U53)/(2*'Data input'!$AW$4)))</f>
        <v>#N/A</v>
      </c>
      <c r="X53" s="101" t="e">
        <f>IF($Y$52=FALSE,NA(),IF(OR(ISNUMBER(U53)=FALSE,ISNUMBER(W53)=FALSE),NA(),W53*'Data input'!$AW$4+U53))</f>
        <v>#N/A</v>
      </c>
    </row>
    <row r="54" spans="15:25" ht="19.95" customHeight="1" x14ac:dyDescent="0.3">
      <c r="P54" s="152" t="str">
        <f>IF(ISBLANK('Data input'!C54)=FALSE,'Data input'!C54,"")</f>
        <v/>
      </c>
      <c r="Q54" s="101" t="e">
        <f>IF($Y$52=FALSE,NA(),IF(OR(ISNUMBER('Data input'!AC54)=FALSE,ISNUMBER('Data input'!AD54)=FALSE),NA(),'Data input'!$AW$3*'Data input'!AC54+'Data input'!AD54))</f>
        <v>#N/A</v>
      </c>
      <c r="R54" s="101" t="e">
        <f>IF($Y$52=FALSE,NA(),IF(ISNUMBER('Data input'!AD54)=FALSE,NA(),'Data input'!$AW$2*'Data input'!AC54))</f>
        <v>#N/A</v>
      </c>
      <c r="S54" s="101" t="e">
        <f>IF($Y$52=FALSE,NA(),IF(OR(ISNUMBER('Data input'!AF54)=FALSE,ISNUMBER('Data input'!AG54)=FALSE),NA(),'Data input'!$AW$3*'Data input'!AF54+'Data input'!AG54+1+'Grid template'!$B$17))</f>
        <v>#N/A</v>
      </c>
      <c r="T54" s="101" t="e">
        <f>IF($Y$52=FALSE,NA(),IF(ISNUMBER('Data input'!AG54)=FALSE,NA(),'Data input'!$AW$2*'Data input'!AF54))</f>
        <v>#N/A</v>
      </c>
      <c r="U54" s="101" t="e">
        <f>IF($Y$52=FALSE,NA(),(IF(OR(ISNUMBER(Q54)=FALSE,ISNUMBER(R54)=FALSE),NA(),R54-'Data input'!$AW$4*Q54)))</f>
        <v>#N/A</v>
      </c>
      <c r="V54" s="101" t="e">
        <f>IF($Y$52=FALSE,NA(),(IF(OR(ISNUMBER(S54)=FALSE,ISNUMBER(T54)=FALSE),NA(),T54+'Data input'!$AW$4*S54)))</f>
        <v>#N/A</v>
      </c>
      <c r="W54" s="101" t="e">
        <f>IF($Y$52=FALSE,NA(),IF(OR(ISNUMBER(U54)=FALSE,ISNUMBER(V54)=FALSE),NA(),(V54-U54)/(2*'Data input'!$AW$4)))</f>
        <v>#N/A</v>
      </c>
      <c r="X54" s="101" t="e">
        <f>IF($Y$52=FALSE,NA(),IF(OR(ISNUMBER(U54)=FALSE,ISNUMBER(W54)=FALSE),NA(),W54*'Data input'!$AW$4+U54))</f>
        <v>#N/A</v>
      </c>
    </row>
    <row r="55" spans="15:25" ht="19.95" customHeight="1" x14ac:dyDescent="0.3">
      <c r="P55" s="152" t="str">
        <f>IF(ISBLANK('Data input'!C55)=FALSE,'Data input'!C55,"")</f>
        <v/>
      </c>
      <c r="Q55" s="101" t="e">
        <f>IF($Y$52=FALSE,NA(),IF(OR(ISNUMBER('Data input'!AC55)=FALSE,ISNUMBER('Data input'!AD55)=FALSE),NA(),'Data input'!$AW$3*'Data input'!AC55+'Data input'!AD55))</f>
        <v>#N/A</v>
      </c>
      <c r="R55" s="101" t="e">
        <f>IF($Y$52=FALSE,NA(),IF(ISNUMBER('Data input'!AD55)=FALSE,NA(),'Data input'!$AW$2*'Data input'!AC55))</f>
        <v>#N/A</v>
      </c>
      <c r="S55" s="101" t="e">
        <f>IF($Y$52=FALSE,NA(),IF(OR(ISNUMBER('Data input'!AF55)=FALSE,ISNUMBER('Data input'!AG55)=FALSE),NA(),'Data input'!$AW$3*'Data input'!AF55+'Data input'!AG55+1+'Grid template'!$B$17))</f>
        <v>#N/A</v>
      </c>
      <c r="T55" s="101" t="e">
        <f>IF($Y$52=FALSE,NA(),IF(ISNUMBER('Data input'!AG55)=FALSE,NA(),'Data input'!$AW$2*'Data input'!AF55))</f>
        <v>#N/A</v>
      </c>
      <c r="U55" s="101" t="e">
        <f>IF($Y$52=FALSE,NA(),(IF(OR(ISNUMBER(Q55)=FALSE,ISNUMBER(R55)=FALSE),NA(),R55-'Data input'!$AW$4*Q55)))</f>
        <v>#N/A</v>
      </c>
      <c r="V55" s="101" t="e">
        <f>IF($Y$52=FALSE,NA(),(IF(OR(ISNUMBER(S55)=FALSE,ISNUMBER(T55)=FALSE),NA(),T55+'Data input'!$AW$4*S55)))</f>
        <v>#N/A</v>
      </c>
      <c r="W55" s="101" t="e">
        <f>IF($Y$52=FALSE,NA(),IF(OR(ISNUMBER(U55)=FALSE,ISNUMBER(V55)=FALSE),NA(),(V55-U55)/(2*'Data input'!$AW$4)))</f>
        <v>#N/A</v>
      </c>
      <c r="X55" s="101" t="e">
        <f>IF($Y$52=FALSE,NA(),IF(OR(ISNUMBER(U55)=FALSE,ISNUMBER(W55)=FALSE),NA(),W55*'Data input'!$AW$4+U55))</f>
        <v>#N/A</v>
      </c>
    </row>
    <row r="56" spans="15:25" ht="19.95" customHeight="1" x14ac:dyDescent="0.3">
      <c r="P56" s="152" t="str">
        <f>IF(ISBLANK('Data input'!C56)=FALSE,'Data input'!C56,"")</f>
        <v/>
      </c>
      <c r="Q56" s="101" t="e">
        <f>IF($Y$52=FALSE,NA(),IF(OR(ISNUMBER('Data input'!AC56)=FALSE,ISNUMBER('Data input'!AD56)=FALSE),NA(),'Data input'!$AW$3*'Data input'!AC56+'Data input'!AD56))</f>
        <v>#N/A</v>
      </c>
      <c r="R56" s="101" t="e">
        <f>IF($Y$52=FALSE,NA(),IF(ISNUMBER('Data input'!AD56)=FALSE,NA(),'Data input'!$AW$2*'Data input'!AC56))</f>
        <v>#N/A</v>
      </c>
      <c r="S56" s="101" t="e">
        <f>IF($Y$52=FALSE,NA(),IF(OR(ISNUMBER('Data input'!AF56)=FALSE,ISNUMBER('Data input'!AG56)=FALSE),NA(),'Data input'!$AW$3*'Data input'!AF56+'Data input'!AG56+1+'Grid template'!$B$17))</f>
        <v>#N/A</v>
      </c>
      <c r="T56" s="101" t="e">
        <f>IF($Y$52=FALSE,NA(),IF(ISNUMBER('Data input'!AG56)=FALSE,NA(),'Data input'!$AW$2*'Data input'!AF56))</f>
        <v>#N/A</v>
      </c>
      <c r="U56" s="101" t="e">
        <f>IF($Y$52=FALSE,NA(),(IF(OR(ISNUMBER(Q56)=FALSE,ISNUMBER(R56)=FALSE),NA(),R56-'Data input'!$AW$4*Q56)))</f>
        <v>#N/A</v>
      </c>
      <c r="V56" s="101" t="e">
        <f>IF($Y$52=FALSE,NA(),(IF(OR(ISNUMBER(S56)=FALSE,ISNUMBER(T56)=FALSE),NA(),T56+'Data input'!$AW$4*S56)))</f>
        <v>#N/A</v>
      </c>
      <c r="W56" s="101" t="e">
        <f>IF($Y$52=FALSE,NA(),IF(OR(ISNUMBER(U56)=FALSE,ISNUMBER(V56)=FALSE),NA(),(V56-U56)/(2*'Data input'!$AW$4)))</f>
        <v>#N/A</v>
      </c>
      <c r="X56" s="101" t="e">
        <f>IF($Y$52=FALSE,NA(),IF(OR(ISNUMBER(U56)=FALSE,ISNUMBER(W56)=FALSE),NA(),W56*'Data input'!$AW$4+U56))</f>
        <v>#N/A</v>
      </c>
    </row>
    <row r="57" spans="15:25" ht="19.95" customHeight="1" x14ac:dyDescent="0.3">
      <c r="P57" s="152" t="str">
        <f>IF(ISBLANK('Data input'!C57)=FALSE,'Data input'!C57,"")</f>
        <v/>
      </c>
      <c r="Q57" s="101" t="e">
        <f>IF($Y$52=FALSE,NA(),IF(OR(ISNUMBER('Data input'!AC57)=FALSE,ISNUMBER('Data input'!AD57)=FALSE),NA(),'Data input'!$AW$3*'Data input'!AC57+'Data input'!AD57))</f>
        <v>#N/A</v>
      </c>
      <c r="R57" s="101" t="e">
        <f>IF($Y$52=FALSE,NA(),IF(ISNUMBER('Data input'!AD57)=FALSE,NA(),'Data input'!$AW$2*'Data input'!AC57))</f>
        <v>#N/A</v>
      </c>
      <c r="S57" s="101" t="e">
        <f>IF($Y$52=FALSE,NA(),IF(OR(ISNUMBER('Data input'!AF57)=FALSE,ISNUMBER('Data input'!AG57)=FALSE),NA(),'Data input'!$AW$3*'Data input'!AF57+'Data input'!AG57+1+'Grid template'!$B$17))</f>
        <v>#N/A</v>
      </c>
      <c r="T57" s="101" t="e">
        <f>IF($Y$52=FALSE,NA(),IF(ISNUMBER('Data input'!AG57)=FALSE,NA(),'Data input'!$AW$2*'Data input'!AF57))</f>
        <v>#N/A</v>
      </c>
      <c r="U57" s="101" t="e">
        <f>IF($Y$52=FALSE,NA(),(IF(OR(ISNUMBER(Q57)=FALSE,ISNUMBER(R57)=FALSE),NA(),R57-'Data input'!$AW$4*Q57)))</f>
        <v>#N/A</v>
      </c>
      <c r="V57" s="101" t="e">
        <f>IF($Y$52=FALSE,NA(),(IF(OR(ISNUMBER(S57)=FALSE,ISNUMBER(T57)=FALSE),NA(),T57+'Data input'!$AW$4*S57)))</f>
        <v>#N/A</v>
      </c>
      <c r="W57" s="101" t="e">
        <f>IF($Y$52=FALSE,NA(),IF(OR(ISNUMBER(U57)=FALSE,ISNUMBER(V57)=FALSE),NA(),(V57-U57)/(2*'Data input'!$AW$4)))</f>
        <v>#N/A</v>
      </c>
      <c r="X57" s="101" t="e">
        <f>IF($Y$52=FALSE,NA(),IF(OR(ISNUMBER(U57)=FALSE,ISNUMBER(W57)=FALSE),NA(),W57*'Data input'!$AW$4+U57))</f>
        <v>#N/A</v>
      </c>
    </row>
    <row r="58" spans="15:25" ht="19.95" customHeight="1" x14ac:dyDescent="0.3">
      <c r="P58" s="152" t="str">
        <f>IF(ISBLANK('Data input'!C58)=FALSE,'Data input'!C58,"")</f>
        <v/>
      </c>
      <c r="Q58" s="101" t="e">
        <f>IF($Y$52=FALSE,NA(),IF(OR(ISNUMBER('Data input'!AC58)=FALSE,ISNUMBER('Data input'!AD58)=FALSE),NA(),'Data input'!$AW$3*'Data input'!AC58+'Data input'!AD58))</f>
        <v>#N/A</v>
      </c>
      <c r="R58" s="101" t="e">
        <f>IF($Y$52=FALSE,NA(),IF(ISNUMBER('Data input'!AD58)=FALSE,NA(),'Data input'!$AW$2*'Data input'!AC58))</f>
        <v>#N/A</v>
      </c>
      <c r="S58" s="101" t="e">
        <f>IF($Y$52=FALSE,NA(),IF(OR(ISNUMBER('Data input'!AF58)=FALSE,ISNUMBER('Data input'!AG58)=FALSE),NA(),'Data input'!$AW$3*'Data input'!AF58+'Data input'!AG58+1+'Grid template'!$B$17))</f>
        <v>#N/A</v>
      </c>
      <c r="T58" s="101" t="e">
        <f>IF($Y$52=FALSE,NA(),IF(ISNUMBER('Data input'!AG58)=FALSE,NA(),'Data input'!$AW$2*'Data input'!AF58))</f>
        <v>#N/A</v>
      </c>
      <c r="U58" s="101" t="e">
        <f>IF($Y$52=FALSE,NA(),(IF(OR(ISNUMBER(Q58)=FALSE,ISNUMBER(R58)=FALSE),NA(),R58-'Data input'!$AW$4*Q58)))</f>
        <v>#N/A</v>
      </c>
      <c r="V58" s="101" t="e">
        <f>IF($Y$52=FALSE,NA(),(IF(OR(ISNUMBER(S58)=FALSE,ISNUMBER(T58)=FALSE),NA(),T58+'Data input'!$AW$4*S58)))</f>
        <v>#N/A</v>
      </c>
      <c r="W58" s="101" t="e">
        <f>IF($Y$52=FALSE,NA(),IF(OR(ISNUMBER(U58)=FALSE,ISNUMBER(V58)=FALSE),NA(),(V58-U58)/(2*'Data input'!$AW$4)))</f>
        <v>#N/A</v>
      </c>
      <c r="X58" s="101" t="e">
        <f>IF($Y$52=FALSE,NA(),IF(OR(ISNUMBER(U58)=FALSE,ISNUMBER(W58)=FALSE),NA(),W58*'Data input'!$AW$4+U58))</f>
        <v>#N/A</v>
      </c>
    </row>
    <row r="59" spans="15:25" ht="19.95" customHeight="1" x14ac:dyDescent="0.3">
      <c r="P59" s="152" t="str">
        <f>IF(ISBLANK('Data input'!C59)=FALSE,'Data input'!C59,"")</f>
        <v/>
      </c>
      <c r="Q59" s="101" t="e">
        <f>IF($Y$52=FALSE,NA(),IF(OR(ISNUMBER('Data input'!AC59)=FALSE,ISNUMBER('Data input'!AD59)=FALSE),NA(),'Data input'!$AW$3*'Data input'!AC59+'Data input'!AD59))</f>
        <v>#N/A</v>
      </c>
      <c r="R59" s="101" t="e">
        <f>IF($Y$52=FALSE,NA(),IF(ISNUMBER('Data input'!AD59)=FALSE,NA(),'Data input'!$AW$2*'Data input'!AC59))</f>
        <v>#N/A</v>
      </c>
      <c r="S59" s="101" t="e">
        <f>IF($Y$52=FALSE,NA(),IF(OR(ISNUMBER('Data input'!AF59)=FALSE,ISNUMBER('Data input'!AG59)=FALSE),NA(),'Data input'!$AW$3*'Data input'!AF59+'Data input'!AG59+1+'Grid template'!$B$17))</f>
        <v>#N/A</v>
      </c>
      <c r="T59" s="101" t="e">
        <f>IF($Y$52=FALSE,NA(),IF(ISNUMBER('Data input'!AG59)=FALSE,NA(),'Data input'!$AW$2*'Data input'!AF59))</f>
        <v>#N/A</v>
      </c>
      <c r="U59" s="101" t="e">
        <f>IF($Y$52=FALSE,NA(),(IF(OR(ISNUMBER(Q59)=FALSE,ISNUMBER(R59)=FALSE),NA(),R59-'Data input'!$AW$4*Q59)))</f>
        <v>#N/A</v>
      </c>
      <c r="V59" s="101" t="e">
        <f>IF($Y$52=FALSE,NA(),(IF(OR(ISNUMBER(S59)=FALSE,ISNUMBER(T59)=FALSE),NA(),T59+'Data input'!$AW$4*S59)))</f>
        <v>#N/A</v>
      </c>
      <c r="W59" s="101" t="e">
        <f>IF($Y$52=FALSE,NA(),IF(OR(ISNUMBER(U59)=FALSE,ISNUMBER(V59)=FALSE),NA(),(V59-U59)/(2*'Data input'!$AW$4)))</f>
        <v>#N/A</v>
      </c>
      <c r="X59" s="101" t="e">
        <f>IF($Y$52=FALSE,NA(),IF(OR(ISNUMBER(U59)=FALSE,ISNUMBER(W59)=FALSE),NA(),W59*'Data input'!$AW$4+U59))</f>
        <v>#N/A</v>
      </c>
    </row>
    <row r="60" spans="15:25" x14ac:dyDescent="0.3">
      <c r="P60" s="152" t="str">
        <f>IF(ISBLANK('Data input'!C60)=FALSE,'Data input'!C60,"")</f>
        <v/>
      </c>
      <c r="Q60" s="101" t="e">
        <f>IF($Y$52=FALSE,NA(),IF(OR(ISNUMBER('Data input'!AC60)=FALSE,ISNUMBER('Data input'!AD60)=FALSE),NA(),'Data input'!$AW$3*'Data input'!AC60+'Data input'!AD60))</f>
        <v>#N/A</v>
      </c>
      <c r="R60" s="101" t="e">
        <f>IF($Y$52=FALSE,NA(),IF(ISNUMBER('Data input'!AD60)=FALSE,NA(),'Data input'!$AW$2*'Data input'!AC60))</f>
        <v>#N/A</v>
      </c>
      <c r="S60" s="101" t="e">
        <f>IF($Y$52=FALSE,NA(),IF(OR(ISNUMBER('Data input'!AF60)=FALSE,ISNUMBER('Data input'!AG60)=FALSE),NA(),'Data input'!$AW$3*'Data input'!AF60+'Data input'!AG60+1+'Grid template'!$B$17))</f>
        <v>#N/A</v>
      </c>
      <c r="T60" s="101" t="e">
        <f>IF($Y$52=FALSE,NA(),IF(ISNUMBER('Data input'!AG60)=FALSE,NA(),'Data input'!$AW$2*'Data input'!AF60))</f>
        <v>#N/A</v>
      </c>
      <c r="U60" s="101" t="e">
        <f>IF($Y$52=FALSE,NA(),(IF(OR(ISNUMBER(Q60)=FALSE,ISNUMBER(R60)=FALSE),NA(),R60-'Data input'!$AW$4*Q60)))</f>
        <v>#N/A</v>
      </c>
      <c r="V60" s="101" t="e">
        <f>IF($Y$52=FALSE,NA(),(IF(OR(ISNUMBER(S60)=FALSE,ISNUMBER(T60)=FALSE),NA(),T60+'Data input'!$AW$4*S60)))</f>
        <v>#N/A</v>
      </c>
      <c r="W60" s="101" t="e">
        <f>IF($Y$52=FALSE,NA(),IF(OR(ISNUMBER(U60)=FALSE,ISNUMBER(V60)=FALSE),NA(),(V60-U60)/(2*'Data input'!$AW$4)))</f>
        <v>#N/A</v>
      </c>
      <c r="X60" s="101" t="e">
        <f>IF($Y$52=FALSE,NA(),IF(OR(ISNUMBER(U60)=FALSE,ISNUMBER(W60)=FALSE),NA(),W60*'Data input'!$AW$4+U60))</f>
        <v>#N/A</v>
      </c>
    </row>
    <row r="61" spans="15:25" x14ac:dyDescent="0.3">
      <c r="P61" s="152" t="str">
        <f>IF(ISBLANK('Data input'!C61)=FALSE,'Data input'!C61,"")</f>
        <v/>
      </c>
      <c r="Q61" s="101" t="e">
        <f>IF($Y$52=FALSE,NA(),IF(OR(ISNUMBER('Data input'!AC61)=FALSE,ISNUMBER('Data input'!AD61)=FALSE),NA(),'Data input'!$AW$3*'Data input'!AC61+'Data input'!AD61))</f>
        <v>#N/A</v>
      </c>
      <c r="R61" s="101" t="e">
        <f>IF($Y$52=FALSE,NA(),IF(ISNUMBER('Data input'!AD61)=FALSE,NA(),'Data input'!$AW$2*'Data input'!AC61))</f>
        <v>#N/A</v>
      </c>
      <c r="S61" s="101" t="e">
        <f>IF($Y$52=FALSE,NA(),IF(OR(ISNUMBER('Data input'!AF61)=FALSE,ISNUMBER('Data input'!AG61)=FALSE),NA(),'Data input'!$AW$3*'Data input'!AF61+'Data input'!AG61+1+'Grid template'!$B$17))</f>
        <v>#N/A</v>
      </c>
      <c r="T61" s="101" t="e">
        <f>IF($Y$52=FALSE,NA(),IF(ISNUMBER('Data input'!AG61)=FALSE,NA(),'Data input'!$AW$2*'Data input'!AF61))</f>
        <v>#N/A</v>
      </c>
      <c r="U61" s="101" t="e">
        <f>IF($Y$52=FALSE,NA(),(IF(OR(ISNUMBER(Q61)=FALSE,ISNUMBER(R61)=FALSE),NA(),R61-'Data input'!$AW$4*Q61)))</f>
        <v>#N/A</v>
      </c>
      <c r="V61" s="101" t="e">
        <f>IF($Y$52=FALSE,NA(),(IF(OR(ISNUMBER(S61)=FALSE,ISNUMBER(T61)=FALSE),NA(),T61+'Data input'!$AW$4*S61)))</f>
        <v>#N/A</v>
      </c>
      <c r="W61" s="101" t="e">
        <f>IF($Y$52=FALSE,NA(),IF(OR(ISNUMBER(U61)=FALSE,ISNUMBER(V61)=FALSE),NA(),(V61-U61)/(2*'Data input'!$AW$4)))</f>
        <v>#N/A</v>
      </c>
      <c r="X61" s="101" t="e">
        <f>IF($Y$52=FALSE,NA(),IF(OR(ISNUMBER(U61)=FALSE,ISNUMBER(W61)=FALSE),NA(),W61*'Data input'!$AW$4+U61))</f>
        <v>#N/A</v>
      </c>
    </row>
    <row r="62" spans="15:25" x14ac:dyDescent="0.3">
      <c r="P62" s="152" t="str">
        <f>IF(ISBLANK('Data input'!C62)=FALSE,'Data input'!C62,"")</f>
        <v/>
      </c>
      <c r="Q62" s="101" t="e">
        <f>IF($Y$52=FALSE,NA(),IF(OR(ISNUMBER('Data input'!AC62)=FALSE,ISNUMBER('Data input'!AD62)=FALSE),NA(),'Data input'!$AW$3*'Data input'!AC62+'Data input'!AD62))</f>
        <v>#N/A</v>
      </c>
      <c r="R62" s="101" t="e">
        <f>IF($Y$52=FALSE,NA(),IF(ISNUMBER('Data input'!AD62)=FALSE,NA(),'Data input'!$AW$2*'Data input'!AC62))</f>
        <v>#N/A</v>
      </c>
      <c r="S62" s="101" t="e">
        <f>IF($Y$52=FALSE,NA(),IF(OR(ISNUMBER('Data input'!AF62)=FALSE,ISNUMBER('Data input'!AG62)=FALSE),NA(),'Data input'!$AW$3*'Data input'!AF62+'Data input'!AG62+1+'Grid template'!$B$17))</f>
        <v>#N/A</v>
      </c>
      <c r="T62" s="101" t="e">
        <f>IF($Y$52=FALSE,NA(),IF(ISNUMBER('Data input'!AG62)=FALSE,NA(),'Data input'!$AW$2*'Data input'!AF62))</f>
        <v>#N/A</v>
      </c>
      <c r="U62" s="101" t="e">
        <f>IF($Y$52=FALSE,NA(),(IF(OR(ISNUMBER(Q62)=FALSE,ISNUMBER(R62)=FALSE),NA(),R62-'Data input'!$AW$4*Q62)))</f>
        <v>#N/A</v>
      </c>
      <c r="V62" s="101" t="e">
        <f>IF($Y$52=FALSE,NA(),(IF(OR(ISNUMBER(S62)=FALSE,ISNUMBER(T62)=FALSE),NA(),T62+'Data input'!$AW$4*S62)))</f>
        <v>#N/A</v>
      </c>
      <c r="W62" s="101" t="e">
        <f>IF($Y$52=FALSE,NA(),IF(OR(ISNUMBER(U62)=FALSE,ISNUMBER(V62)=FALSE),NA(),(V62-U62)/(2*'Data input'!$AW$4)))</f>
        <v>#N/A</v>
      </c>
      <c r="X62" s="101" t="e">
        <f>IF($Y$52=FALSE,NA(),IF(OR(ISNUMBER(U62)=FALSE,ISNUMBER(W62)=FALSE),NA(),W62*'Data input'!$AW$4+U62))</f>
        <v>#N/A</v>
      </c>
    </row>
    <row r="63" spans="15:25" x14ac:dyDescent="0.3">
      <c r="P63" s="152" t="str">
        <f>IF(ISBLANK('Data input'!C63)=FALSE,'Data input'!C63,"")</f>
        <v/>
      </c>
      <c r="Q63" s="101" t="e">
        <f>IF($Y$52=FALSE,NA(),IF(OR(ISNUMBER('Data input'!AC63)=FALSE,ISNUMBER('Data input'!AD63)=FALSE),NA(),'Data input'!$AW$3*'Data input'!AC63+'Data input'!AD63))</f>
        <v>#N/A</v>
      </c>
      <c r="R63" s="101" t="e">
        <f>IF($Y$52=FALSE,NA(),IF(ISNUMBER('Data input'!AD63)=FALSE,NA(),'Data input'!$AW$2*'Data input'!AC63))</f>
        <v>#N/A</v>
      </c>
      <c r="S63" s="101" t="e">
        <f>IF($Y$52=FALSE,NA(),IF(OR(ISNUMBER('Data input'!AF63)=FALSE,ISNUMBER('Data input'!AG63)=FALSE),NA(),'Data input'!$AW$3*'Data input'!AF63+'Data input'!AG63+1+'Grid template'!$B$17))</f>
        <v>#N/A</v>
      </c>
      <c r="T63" s="101" t="e">
        <f>IF($Y$52=FALSE,NA(),IF(ISNUMBER('Data input'!AG63)=FALSE,NA(),'Data input'!$AW$2*'Data input'!AF63))</f>
        <v>#N/A</v>
      </c>
      <c r="U63" s="101" t="e">
        <f>IF($Y$52=FALSE,NA(),(IF(OR(ISNUMBER(Q63)=FALSE,ISNUMBER(R63)=FALSE),NA(),R63-'Data input'!$AW$4*Q63)))</f>
        <v>#N/A</v>
      </c>
      <c r="V63" s="101" t="e">
        <f>IF($Y$52=FALSE,NA(),(IF(OR(ISNUMBER(S63)=FALSE,ISNUMBER(T63)=FALSE),NA(),T63+'Data input'!$AW$4*S63)))</f>
        <v>#N/A</v>
      </c>
      <c r="W63" s="101" t="e">
        <f>IF($Y$52=FALSE,NA(),IF(OR(ISNUMBER(U63)=FALSE,ISNUMBER(V63)=FALSE),NA(),(V63-U63)/(2*'Data input'!$AW$4)))</f>
        <v>#N/A</v>
      </c>
      <c r="X63" s="101" t="e">
        <f>IF($Y$52=FALSE,NA(),IF(OR(ISNUMBER(U63)=FALSE,ISNUMBER(W63)=FALSE),NA(),W63*'Data input'!$AW$4+U63))</f>
        <v>#N/A</v>
      </c>
    </row>
    <row r="64" spans="15:25" x14ac:dyDescent="0.3">
      <c r="P64" s="152" t="str">
        <f>IF(ISBLANK('Data input'!C64)=FALSE,'Data input'!C64,"")</f>
        <v/>
      </c>
      <c r="Q64" s="101" t="e">
        <f>IF($Y$52=FALSE,NA(),IF(OR(ISNUMBER('Data input'!AC64)=FALSE,ISNUMBER('Data input'!AD64)=FALSE),NA(),'Data input'!$AW$3*'Data input'!AC64+'Data input'!AD64))</f>
        <v>#N/A</v>
      </c>
      <c r="R64" s="101" t="e">
        <f>IF($Y$52=FALSE,NA(),IF(ISNUMBER('Data input'!AD64)=FALSE,NA(),'Data input'!$AW$2*'Data input'!AC64))</f>
        <v>#N/A</v>
      </c>
      <c r="S64" s="101" t="e">
        <f>IF($Y$52=FALSE,NA(),IF(OR(ISNUMBER('Data input'!AF64)=FALSE,ISNUMBER('Data input'!AG64)=FALSE),NA(),'Data input'!$AW$3*'Data input'!AF64+'Data input'!AG64+1+'Grid template'!$B$17))</f>
        <v>#N/A</v>
      </c>
      <c r="T64" s="101" t="e">
        <f>IF($Y$52=FALSE,NA(),IF(ISNUMBER('Data input'!AG64)=FALSE,NA(),'Data input'!$AW$2*'Data input'!AF64))</f>
        <v>#N/A</v>
      </c>
      <c r="U64" s="101" t="e">
        <f>IF($Y$52=FALSE,NA(),(IF(OR(ISNUMBER(Q64)=FALSE,ISNUMBER(R64)=FALSE),NA(),R64-'Data input'!$AW$4*Q64)))</f>
        <v>#N/A</v>
      </c>
      <c r="V64" s="101" t="e">
        <f>IF($Y$52=FALSE,NA(),(IF(OR(ISNUMBER(S64)=FALSE,ISNUMBER(T64)=FALSE),NA(),T64+'Data input'!$AW$4*S64)))</f>
        <v>#N/A</v>
      </c>
      <c r="W64" s="101" t="e">
        <f>IF($Y$52=FALSE,NA(),IF(OR(ISNUMBER(U64)=FALSE,ISNUMBER(V64)=FALSE),NA(),(V64-U64)/(2*'Data input'!$AW$4)))</f>
        <v>#N/A</v>
      </c>
      <c r="X64" s="101" t="e">
        <f>IF($Y$52=FALSE,NA(),IF(OR(ISNUMBER(U64)=FALSE,ISNUMBER(W64)=FALSE),NA(),W64*'Data input'!$AW$4+U64))</f>
        <v>#N/A</v>
      </c>
    </row>
    <row r="65" spans="16:24" x14ac:dyDescent="0.3">
      <c r="P65" s="152" t="str">
        <f>IF(ISBLANK('Data input'!C65)=FALSE,'Data input'!C65,"")</f>
        <v/>
      </c>
      <c r="Q65" s="101" t="e">
        <f>IF($Y$52=FALSE,NA(),IF(OR(ISNUMBER('Data input'!AC65)=FALSE,ISNUMBER('Data input'!AD65)=FALSE),NA(),'Data input'!$AW$3*'Data input'!AC65+'Data input'!AD65))</f>
        <v>#N/A</v>
      </c>
      <c r="R65" s="101" t="e">
        <f>IF($Y$52=FALSE,NA(),IF(ISNUMBER('Data input'!AD65)=FALSE,NA(),'Data input'!$AW$2*'Data input'!AC65))</f>
        <v>#N/A</v>
      </c>
      <c r="S65" s="101" t="e">
        <f>IF($Y$52=FALSE,NA(),IF(OR(ISNUMBER('Data input'!AF65)=FALSE,ISNUMBER('Data input'!AG65)=FALSE),NA(),'Data input'!$AW$3*'Data input'!AF65+'Data input'!AG65+1+'Grid template'!$B$17))</f>
        <v>#N/A</v>
      </c>
      <c r="T65" s="101" t="e">
        <f>IF($Y$52=FALSE,NA(),IF(ISNUMBER('Data input'!AG65)=FALSE,NA(),'Data input'!$AW$2*'Data input'!AF65))</f>
        <v>#N/A</v>
      </c>
      <c r="U65" s="101" t="e">
        <f>IF($Y$52=FALSE,NA(),(IF(OR(ISNUMBER(Q65)=FALSE,ISNUMBER(R65)=FALSE),NA(),R65-'Data input'!$AW$4*Q65)))</f>
        <v>#N/A</v>
      </c>
      <c r="V65" s="101" t="e">
        <f>IF($Y$52=FALSE,NA(),(IF(OR(ISNUMBER(S65)=FALSE,ISNUMBER(T65)=FALSE),NA(),T65+'Data input'!$AW$4*S65)))</f>
        <v>#N/A</v>
      </c>
      <c r="W65" s="101" t="e">
        <f>IF($Y$52=FALSE,NA(),IF(OR(ISNUMBER(U65)=FALSE,ISNUMBER(V65)=FALSE),NA(),(V65-U65)/(2*'Data input'!$AW$4)))</f>
        <v>#N/A</v>
      </c>
      <c r="X65" s="101" t="e">
        <f>IF($Y$52=FALSE,NA(),IF(OR(ISNUMBER(U65)=FALSE,ISNUMBER(W65)=FALSE),NA(),W65*'Data input'!$AW$4+U65))</f>
        <v>#N/A</v>
      </c>
    </row>
    <row r="66" spans="16:24" x14ac:dyDescent="0.3">
      <c r="P66" s="152" t="str">
        <f>IF(ISBLANK('Data input'!C66)=FALSE,'Data input'!C66,"")</f>
        <v/>
      </c>
      <c r="Q66" s="101" t="e">
        <f>IF($Y$52=FALSE,NA(),IF(OR(ISNUMBER('Data input'!AC66)=FALSE,ISNUMBER('Data input'!AD66)=FALSE),NA(),'Data input'!$AW$3*'Data input'!AC66+'Data input'!AD66))</f>
        <v>#N/A</v>
      </c>
      <c r="R66" s="101" t="e">
        <f>IF($Y$52=FALSE,NA(),IF(ISNUMBER('Data input'!AD66)=FALSE,NA(),'Data input'!$AW$2*'Data input'!AC66))</f>
        <v>#N/A</v>
      </c>
      <c r="S66" s="101" t="e">
        <f>IF($Y$52=FALSE,NA(),IF(OR(ISNUMBER('Data input'!AF66)=FALSE,ISNUMBER('Data input'!AG66)=FALSE),NA(),'Data input'!$AW$3*'Data input'!AF66+'Data input'!AG66+1+'Grid template'!$B$17))</f>
        <v>#N/A</v>
      </c>
      <c r="T66" s="101" t="e">
        <f>IF($Y$52=FALSE,NA(),IF(ISNUMBER('Data input'!AG66)=FALSE,NA(),'Data input'!$AW$2*'Data input'!AF66))</f>
        <v>#N/A</v>
      </c>
      <c r="U66" s="101" t="e">
        <f>IF($Y$52=FALSE,NA(),(IF(OR(ISNUMBER(Q66)=FALSE,ISNUMBER(R66)=FALSE),NA(),R66-'Data input'!$AW$4*Q66)))</f>
        <v>#N/A</v>
      </c>
      <c r="V66" s="101" t="e">
        <f>IF($Y$52=FALSE,NA(),(IF(OR(ISNUMBER(S66)=FALSE,ISNUMBER(T66)=FALSE),NA(),T66+'Data input'!$AW$4*S66)))</f>
        <v>#N/A</v>
      </c>
      <c r="W66" s="101" t="e">
        <f>IF($Y$52=FALSE,NA(),IF(OR(ISNUMBER(U66)=FALSE,ISNUMBER(V66)=FALSE),NA(),(V66-U66)/(2*'Data input'!$AW$4)))</f>
        <v>#N/A</v>
      </c>
      <c r="X66" s="101" t="e">
        <f>IF($Y$52=FALSE,NA(),IF(OR(ISNUMBER(U66)=FALSE,ISNUMBER(W66)=FALSE),NA(),W66*'Data input'!$AW$4+U66))</f>
        <v>#N/A</v>
      </c>
    </row>
    <row r="67" spans="16:24" x14ac:dyDescent="0.3">
      <c r="P67" s="152" t="str">
        <f>IF(ISBLANK('Data input'!C67)=FALSE,'Data input'!C67,"")</f>
        <v/>
      </c>
      <c r="Q67" s="101" t="e">
        <f>IF($Y$52=FALSE,NA(),IF(OR(ISNUMBER('Data input'!AC67)=FALSE,ISNUMBER('Data input'!AD67)=FALSE),NA(),'Data input'!$AW$3*'Data input'!AC67+'Data input'!AD67))</f>
        <v>#N/A</v>
      </c>
      <c r="R67" s="101" t="e">
        <f>IF($Y$52=FALSE,NA(),IF(ISNUMBER('Data input'!AD67)=FALSE,NA(),'Data input'!$AW$2*'Data input'!AC67))</f>
        <v>#N/A</v>
      </c>
      <c r="S67" s="101" t="e">
        <f>IF($Y$52=FALSE,NA(),IF(OR(ISNUMBER('Data input'!AF67)=FALSE,ISNUMBER('Data input'!AG67)=FALSE),NA(),'Data input'!$AW$3*'Data input'!AF67+'Data input'!AG67+1+'Grid template'!$B$17))</f>
        <v>#N/A</v>
      </c>
      <c r="T67" s="101" t="e">
        <f>IF($Y$52=FALSE,NA(),IF(ISNUMBER('Data input'!AG67)=FALSE,NA(),'Data input'!$AW$2*'Data input'!AF67))</f>
        <v>#N/A</v>
      </c>
      <c r="U67" s="101" t="e">
        <f>IF($Y$52=FALSE,NA(),(IF(OR(ISNUMBER(Q67)=FALSE,ISNUMBER(R67)=FALSE),NA(),R67-'Data input'!$AW$4*Q67)))</f>
        <v>#N/A</v>
      </c>
      <c r="V67" s="101" t="e">
        <f>IF($Y$52=FALSE,NA(),(IF(OR(ISNUMBER(S67)=FALSE,ISNUMBER(T67)=FALSE),NA(),T67+'Data input'!$AW$4*S67)))</f>
        <v>#N/A</v>
      </c>
      <c r="W67" s="101" t="e">
        <f>IF($Y$52=FALSE,NA(),IF(OR(ISNUMBER(U67)=FALSE,ISNUMBER(V67)=FALSE),NA(),(V67-U67)/(2*'Data input'!$AW$4)))</f>
        <v>#N/A</v>
      </c>
      <c r="X67" s="101" t="e">
        <f>IF($Y$52=FALSE,NA(),IF(OR(ISNUMBER(U67)=FALSE,ISNUMBER(W67)=FALSE),NA(),W67*'Data input'!$AW$4+U67))</f>
        <v>#N/A</v>
      </c>
    </row>
    <row r="68" spans="16:24" x14ac:dyDescent="0.3">
      <c r="P68" s="152" t="str">
        <f>IF(ISBLANK('Data input'!C68)=FALSE,'Data input'!C68,"")</f>
        <v/>
      </c>
      <c r="Q68" s="101" t="e">
        <f>IF($Y$52=FALSE,NA(),IF(OR(ISNUMBER('Data input'!AC68)=FALSE,ISNUMBER('Data input'!AD68)=FALSE),NA(),'Data input'!$AW$3*'Data input'!AC68+'Data input'!AD68))</f>
        <v>#N/A</v>
      </c>
      <c r="R68" s="101" t="e">
        <f>IF($Y$52=FALSE,NA(),IF(ISNUMBER('Data input'!AD68)=FALSE,NA(),'Data input'!$AW$2*'Data input'!AC68))</f>
        <v>#N/A</v>
      </c>
      <c r="S68" s="101" t="e">
        <f>IF($Y$52=FALSE,NA(),IF(OR(ISNUMBER('Data input'!AF68)=FALSE,ISNUMBER('Data input'!AG68)=FALSE),NA(),'Data input'!$AW$3*'Data input'!AF68+'Data input'!AG68+1+'Grid template'!$B$17))</f>
        <v>#N/A</v>
      </c>
      <c r="T68" s="101" t="e">
        <f>IF($Y$52=FALSE,NA(),IF(ISNUMBER('Data input'!AG68)=FALSE,NA(),'Data input'!$AW$2*'Data input'!AF68))</f>
        <v>#N/A</v>
      </c>
      <c r="U68" s="101" t="e">
        <f>IF($Y$52=FALSE,NA(),(IF(OR(ISNUMBER(Q68)=FALSE,ISNUMBER(R68)=FALSE),NA(),R68-'Data input'!$AW$4*Q68)))</f>
        <v>#N/A</v>
      </c>
      <c r="V68" s="101" t="e">
        <f>IF($Y$52=FALSE,NA(),(IF(OR(ISNUMBER(S68)=FALSE,ISNUMBER(T68)=FALSE),NA(),T68+'Data input'!$AW$4*S68)))</f>
        <v>#N/A</v>
      </c>
      <c r="W68" s="101" t="e">
        <f>IF($Y$52=FALSE,NA(),IF(OR(ISNUMBER(U68)=FALSE,ISNUMBER(V68)=FALSE),NA(),(V68-U68)/(2*'Data input'!$AW$4)))</f>
        <v>#N/A</v>
      </c>
      <c r="X68" s="101" t="e">
        <f>IF($Y$52=FALSE,NA(),IF(OR(ISNUMBER(U68)=FALSE,ISNUMBER(W68)=FALSE),NA(),W68*'Data input'!$AW$4+U68))</f>
        <v>#N/A</v>
      </c>
    </row>
    <row r="69" spans="16:24" x14ac:dyDescent="0.3">
      <c r="P69" s="152" t="str">
        <f>IF(ISBLANK('Data input'!C69)=FALSE,'Data input'!C69,"")</f>
        <v/>
      </c>
      <c r="Q69" s="101" t="e">
        <f>IF($Y$52=FALSE,NA(),IF(OR(ISNUMBER('Data input'!AC69)=FALSE,ISNUMBER('Data input'!AD69)=FALSE),NA(),'Data input'!$AW$3*'Data input'!AC69+'Data input'!AD69))</f>
        <v>#N/A</v>
      </c>
      <c r="R69" s="101" t="e">
        <f>IF($Y$52=FALSE,NA(),IF(ISNUMBER('Data input'!AD69)=FALSE,NA(),'Data input'!$AW$2*'Data input'!AC69))</f>
        <v>#N/A</v>
      </c>
      <c r="S69" s="101" t="e">
        <f>IF($Y$52=FALSE,NA(),IF(OR(ISNUMBER('Data input'!AF69)=FALSE,ISNUMBER('Data input'!AG69)=FALSE),NA(),'Data input'!$AW$3*'Data input'!AF69+'Data input'!AG69+1+'Grid template'!$B$17))</f>
        <v>#N/A</v>
      </c>
      <c r="T69" s="101" t="e">
        <f>IF($Y$52=FALSE,NA(),IF(ISNUMBER('Data input'!AG69)=FALSE,NA(),'Data input'!$AW$2*'Data input'!AF69))</f>
        <v>#N/A</v>
      </c>
      <c r="U69" s="101" t="e">
        <f>IF($Y$52=FALSE,NA(),(IF(OR(ISNUMBER(Q69)=FALSE,ISNUMBER(R69)=FALSE),NA(),R69-'Data input'!$AW$4*Q69)))</f>
        <v>#N/A</v>
      </c>
      <c r="V69" s="101" t="e">
        <f>IF($Y$52=FALSE,NA(),(IF(OR(ISNUMBER(S69)=FALSE,ISNUMBER(T69)=FALSE),NA(),T69+'Data input'!$AW$4*S69)))</f>
        <v>#N/A</v>
      </c>
      <c r="W69" s="101" t="e">
        <f>IF($Y$52=FALSE,NA(),IF(OR(ISNUMBER(U69)=FALSE,ISNUMBER(V69)=FALSE),NA(),(V69-U69)/(2*'Data input'!$AW$4)))</f>
        <v>#N/A</v>
      </c>
      <c r="X69" s="101" t="e">
        <f>IF($Y$52=FALSE,NA(),IF(OR(ISNUMBER(U69)=FALSE,ISNUMBER(W69)=FALSE),NA(),W69*'Data input'!$AW$4+U69))</f>
        <v>#N/A</v>
      </c>
    </row>
    <row r="70" spans="16:24" x14ac:dyDescent="0.3">
      <c r="P70" s="152" t="str">
        <f>IF(ISBLANK('Data input'!C70)=FALSE,'Data input'!C70,"")</f>
        <v/>
      </c>
      <c r="Q70" s="101" t="e">
        <f>IF($Y$52=FALSE,NA(),IF(OR(ISNUMBER('Data input'!AC70)=FALSE,ISNUMBER('Data input'!AD70)=FALSE),NA(),'Data input'!$AW$3*'Data input'!AC70+'Data input'!AD70))</f>
        <v>#N/A</v>
      </c>
      <c r="R70" s="101" t="e">
        <f>IF($Y$52=FALSE,NA(),IF(ISNUMBER('Data input'!AD70)=FALSE,NA(),'Data input'!$AW$2*'Data input'!AC70))</f>
        <v>#N/A</v>
      </c>
      <c r="S70" s="101" t="e">
        <f>IF($Y$52=FALSE,NA(),IF(OR(ISNUMBER('Data input'!AF70)=FALSE,ISNUMBER('Data input'!AG70)=FALSE),NA(),'Data input'!$AW$3*'Data input'!AF70+'Data input'!AG70+1+'Grid template'!$B$17))</f>
        <v>#N/A</v>
      </c>
      <c r="T70" s="101" t="e">
        <f>IF($Y$52=FALSE,NA(),IF(ISNUMBER('Data input'!AG70)=FALSE,NA(),'Data input'!$AW$2*'Data input'!AF70))</f>
        <v>#N/A</v>
      </c>
      <c r="U70" s="101" t="e">
        <f>IF($Y$52=FALSE,NA(),(IF(OR(ISNUMBER(Q70)=FALSE,ISNUMBER(R70)=FALSE),NA(),R70-'Data input'!$AW$4*Q70)))</f>
        <v>#N/A</v>
      </c>
      <c r="V70" s="101" t="e">
        <f>IF($Y$52=FALSE,NA(),(IF(OR(ISNUMBER(S70)=FALSE,ISNUMBER(T70)=FALSE),NA(),T70+'Data input'!$AW$4*S70)))</f>
        <v>#N/A</v>
      </c>
      <c r="W70" s="101" t="e">
        <f>IF($Y$52=FALSE,NA(),IF(OR(ISNUMBER(U70)=FALSE,ISNUMBER(V70)=FALSE),NA(),(V70-U70)/(2*'Data input'!$AW$4)))</f>
        <v>#N/A</v>
      </c>
      <c r="X70" s="101" t="e">
        <f>IF($Y$52=FALSE,NA(),IF(OR(ISNUMBER(U70)=FALSE,ISNUMBER(W70)=FALSE),NA(),W70*'Data input'!$AW$4+U70))</f>
        <v>#N/A</v>
      </c>
    </row>
    <row r="71" spans="16:24" x14ac:dyDescent="0.3">
      <c r="P71" s="152" t="str">
        <f>IF(ISBLANK('Data input'!C71)=FALSE,'Data input'!C71,"")</f>
        <v/>
      </c>
      <c r="Q71" s="101" t="e">
        <f>IF($Y$52=FALSE,NA(),IF(OR(ISNUMBER('Data input'!AC71)=FALSE,ISNUMBER('Data input'!AD71)=FALSE),NA(),'Data input'!$AW$3*'Data input'!AC71+'Data input'!AD71))</f>
        <v>#N/A</v>
      </c>
      <c r="R71" s="101" t="e">
        <f>IF($Y$52=FALSE,NA(),IF(ISNUMBER('Data input'!AD71)=FALSE,NA(),'Data input'!$AW$2*'Data input'!AC71))</f>
        <v>#N/A</v>
      </c>
      <c r="S71" s="101" t="e">
        <f>IF($Y$52=FALSE,NA(),IF(OR(ISNUMBER('Data input'!AF71)=FALSE,ISNUMBER('Data input'!AG71)=FALSE),NA(),'Data input'!$AW$3*'Data input'!AF71+'Data input'!AG71+1+'Grid template'!$B$17))</f>
        <v>#N/A</v>
      </c>
      <c r="T71" s="101" t="e">
        <f>IF($Y$52=FALSE,NA(),IF(ISNUMBER('Data input'!AG71)=FALSE,NA(),'Data input'!$AW$2*'Data input'!AF71))</f>
        <v>#N/A</v>
      </c>
      <c r="U71" s="101" t="e">
        <f>IF($Y$52=FALSE,NA(),(IF(OR(ISNUMBER(Q71)=FALSE,ISNUMBER(R71)=FALSE),NA(),R71-'Data input'!$AW$4*Q71)))</f>
        <v>#N/A</v>
      </c>
      <c r="V71" s="101" t="e">
        <f>IF($Y$52=FALSE,NA(),(IF(OR(ISNUMBER(S71)=FALSE,ISNUMBER(T71)=FALSE),NA(),T71+'Data input'!$AW$4*S71)))</f>
        <v>#N/A</v>
      </c>
      <c r="W71" s="101" t="e">
        <f>IF($Y$52=FALSE,NA(),IF(OR(ISNUMBER(U71)=FALSE,ISNUMBER(V71)=FALSE),NA(),(V71-U71)/(2*'Data input'!$AW$4)))</f>
        <v>#N/A</v>
      </c>
      <c r="X71" s="101" t="e">
        <f>IF($Y$52=FALSE,NA(),IF(OR(ISNUMBER(U71)=FALSE,ISNUMBER(W71)=FALSE),NA(),W71*'Data input'!$AW$4+U71))</f>
        <v>#N/A</v>
      </c>
    </row>
    <row r="72" spans="16:24" x14ac:dyDescent="0.3">
      <c r="P72" s="152" t="str">
        <f>IF(ISBLANK('Data input'!C72)=FALSE,'Data input'!C72,"")</f>
        <v/>
      </c>
      <c r="Q72" s="101" t="e">
        <f>IF($Y$52=FALSE,NA(),IF(OR(ISNUMBER('Data input'!AC72)=FALSE,ISNUMBER('Data input'!AD72)=FALSE),NA(),'Data input'!$AW$3*'Data input'!AC72+'Data input'!AD72))</f>
        <v>#N/A</v>
      </c>
      <c r="R72" s="101" t="e">
        <f>IF($Y$52=FALSE,NA(),IF(ISNUMBER('Data input'!AD72)=FALSE,NA(),'Data input'!$AW$2*'Data input'!AC72))</f>
        <v>#N/A</v>
      </c>
      <c r="S72" s="101" t="e">
        <f>IF($Y$52=FALSE,NA(),IF(OR(ISNUMBER('Data input'!AF72)=FALSE,ISNUMBER('Data input'!AG72)=FALSE),NA(),'Data input'!$AW$3*'Data input'!AF72+'Data input'!AG72+1+'Grid template'!$B$17))</f>
        <v>#N/A</v>
      </c>
      <c r="T72" s="101" t="e">
        <f>IF($Y$52=FALSE,NA(),IF(ISNUMBER('Data input'!AG72)=FALSE,NA(),'Data input'!$AW$2*'Data input'!AF72))</f>
        <v>#N/A</v>
      </c>
      <c r="U72" s="101" t="e">
        <f>IF($Y$52=FALSE,NA(),(IF(OR(ISNUMBER(Q72)=FALSE,ISNUMBER(R72)=FALSE),NA(),R72-'Data input'!$AW$4*Q72)))</f>
        <v>#N/A</v>
      </c>
      <c r="V72" s="101" t="e">
        <f>IF($Y$52=FALSE,NA(),(IF(OR(ISNUMBER(S72)=FALSE,ISNUMBER(T72)=FALSE),NA(),T72+'Data input'!$AW$4*S72)))</f>
        <v>#N/A</v>
      </c>
      <c r="W72" s="101" t="e">
        <f>IF($Y$52=FALSE,NA(),IF(OR(ISNUMBER(U72)=FALSE,ISNUMBER(V72)=FALSE),NA(),(V72-U72)/(2*'Data input'!$AW$4)))</f>
        <v>#N/A</v>
      </c>
      <c r="X72" s="101" t="e">
        <f>IF($Y$52=FALSE,NA(),IF(OR(ISNUMBER(U72)=FALSE,ISNUMBER(W72)=FALSE),NA(),W72*'Data input'!$AW$4+U72))</f>
        <v>#N/A</v>
      </c>
    </row>
    <row r="73" spans="16:24" x14ac:dyDescent="0.3">
      <c r="P73" s="152" t="str">
        <f>IF(ISBLANK('Data input'!C73)=FALSE,'Data input'!C73,"")</f>
        <v/>
      </c>
      <c r="Q73" s="101" t="e">
        <f>IF($Y$52=FALSE,NA(),IF(OR(ISNUMBER('Data input'!AC73)=FALSE,ISNUMBER('Data input'!AD73)=FALSE),NA(),'Data input'!$AW$3*'Data input'!AC73+'Data input'!AD73))</f>
        <v>#N/A</v>
      </c>
      <c r="R73" s="101" t="e">
        <f>IF($Y$52=FALSE,NA(),IF(ISNUMBER('Data input'!AD73)=FALSE,NA(),'Data input'!$AW$2*'Data input'!AC73))</f>
        <v>#N/A</v>
      </c>
      <c r="S73" s="101" t="e">
        <f>IF($Y$52=FALSE,NA(),IF(OR(ISNUMBER('Data input'!AF73)=FALSE,ISNUMBER('Data input'!AG73)=FALSE),NA(),'Data input'!$AW$3*'Data input'!AF73+'Data input'!AG73+1+'Grid template'!$B$17))</f>
        <v>#N/A</v>
      </c>
      <c r="T73" s="101" t="e">
        <f>IF($Y$52=FALSE,NA(),IF(ISNUMBER('Data input'!AG73)=FALSE,NA(),'Data input'!$AW$2*'Data input'!AF73))</f>
        <v>#N/A</v>
      </c>
      <c r="U73" s="101" t="e">
        <f>IF($Y$52=FALSE,NA(),(IF(OR(ISNUMBER(Q73)=FALSE,ISNUMBER(R73)=FALSE),NA(),R73-'Data input'!$AW$4*Q73)))</f>
        <v>#N/A</v>
      </c>
      <c r="V73" s="101" t="e">
        <f>IF($Y$52=FALSE,NA(),(IF(OR(ISNUMBER(S73)=FALSE,ISNUMBER(T73)=FALSE),NA(),T73+'Data input'!$AW$4*S73)))</f>
        <v>#N/A</v>
      </c>
      <c r="W73" s="101" t="e">
        <f>IF($Y$52=FALSE,NA(),IF(OR(ISNUMBER(U73)=FALSE,ISNUMBER(V73)=FALSE),NA(),(V73-U73)/(2*'Data input'!$AW$4)))</f>
        <v>#N/A</v>
      </c>
      <c r="X73" s="101" t="e">
        <f>IF($Y$52=FALSE,NA(),IF(OR(ISNUMBER(U73)=FALSE,ISNUMBER(W73)=FALSE),NA(),W73*'Data input'!$AW$4+U73))</f>
        <v>#N/A</v>
      </c>
    </row>
    <row r="74" spans="16:24" x14ac:dyDescent="0.3">
      <c r="P74" s="152" t="str">
        <f>IF(ISBLANK('Data input'!C74)=FALSE,'Data input'!C74,"")</f>
        <v/>
      </c>
      <c r="Q74" s="101" t="e">
        <f>IF($Y$52=FALSE,NA(),IF(OR(ISNUMBER('Data input'!AC74)=FALSE,ISNUMBER('Data input'!AD74)=FALSE),NA(),'Data input'!$AW$3*'Data input'!AC74+'Data input'!AD74))</f>
        <v>#N/A</v>
      </c>
      <c r="R74" s="101" t="e">
        <f>IF($Y$52=FALSE,NA(),IF(ISNUMBER('Data input'!AD74)=FALSE,NA(),'Data input'!$AW$2*'Data input'!AC74))</f>
        <v>#N/A</v>
      </c>
      <c r="S74" s="101" t="e">
        <f>IF($Y$52=FALSE,NA(),IF(OR(ISNUMBER('Data input'!AF74)=FALSE,ISNUMBER('Data input'!AG74)=FALSE),NA(),'Data input'!$AW$3*'Data input'!AF74+'Data input'!AG74+1+'Grid template'!$B$17))</f>
        <v>#N/A</v>
      </c>
      <c r="T74" s="101" t="e">
        <f>IF($Y$52=FALSE,NA(),IF(ISNUMBER('Data input'!AG74)=FALSE,NA(),'Data input'!$AW$2*'Data input'!AF74))</f>
        <v>#N/A</v>
      </c>
      <c r="U74" s="101" t="e">
        <f>IF($Y$52=FALSE,NA(),(IF(OR(ISNUMBER(Q74)=FALSE,ISNUMBER(R74)=FALSE),NA(),R74-'Data input'!$AW$4*Q74)))</f>
        <v>#N/A</v>
      </c>
      <c r="V74" s="101" t="e">
        <f>IF($Y$52=FALSE,NA(),(IF(OR(ISNUMBER(S74)=FALSE,ISNUMBER(T74)=FALSE),NA(),T74+'Data input'!$AW$4*S74)))</f>
        <v>#N/A</v>
      </c>
      <c r="W74" s="101" t="e">
        <f>IF($Y$52=FALSE,NA(),IF(OR(ISNUMBER(U74)=FALSE,ISNUMBER(V74)=FALSE),NA(),(V74-U74)/(2*'Data input'!$AW$4)))</f>
        <v>#N/A</v>
      </c>
      <c r="X74" s="101" t="e">
        <f>IF($Y$52=FALSE,NA(),IF(OR(ISNUMBER(U74)=FALSE,ISNUMBER(W74)=FALSE),NA(),W74*'Data input'!$AW$4+U74))</f>
        <v>#N/A</v>
      </c>
    </row>
    <row r="75" spans="16:24" x14ac:dyDescent="0.3">
      <c r="P75" s="152" t="str">
        <f>IF(ISBLANK('Data input'!C75)=FALSE,'Data input'!C75,"")</f>
        <v/>
      </c>
      <c r="Q75" s="101" t="e">
        <f>IF($Y$52=FALSE,NA(),IF(OR(ISNUMBER('Data input'!AC75)=FALSE,ISNUMBER('Data input'!AD75)=FALSE),NA(),'Data input'!$AW$3*'Data input'!AC75+'Data input'!AD75))</f>
        <v>#N/A</v>
      </c>
      <c r="R75" s="101" t="e">
        <f>IF($Y$52=FALSE,NA(),IF(ISNUMBER('Data input'!AD75)=FALSE,NA(),'Data input'!$AW$2*'Data input'!AC75))</f>
        <v>#N/A</v>
      </c>
      <c r="S75" s="101" t="e">
        <f>IF($Y$52=FALSE,NA(),IF(OR(ISNUMBER('Data input'!AF75)=FALSE,ISNUMBER('Data input'!AG75)=FALSE),NA(),'Data input'!$AW$3*'Data input'!AF75+'Data input'!AG75+1+'Grid template'!$B$17))</f>
        <v>#N/A</v>
      </c>
      <c r="T75" s="101" t="e">
        <f>IF($Y$52=FALSE,NA(),IF(ISNUMBER('Data input'!AG75)=FALSE,NA(),'Data input'!$AW$2*'Data input'!AF75))</f>
        <v>#N/A</v>
      </c>
      <c r="U75" s="101" t="e">
        <f>IF($Y$52=FALSE,NA(),(IF(OR(ISNUMBER(Q75)=FALSE,ISNUMBER(R75)=FALSE),NA(),R75-'Data input'!$AW$4*Q75)))</f>
        <v>#N/A</v>
      </c>
      <c r="V75" s="101" t="e">
        <f>IF($Y$52=FALSE,NA(),(IF(OR(ISNUMBER(S75)=FALSE,ISNUMBER(T75)=FALSE),NA(),T75+'Data input'!$AW$4*S75)))</f>
        <v>#N/A</v>
      </c>
      <c r="W75" s="101" t="e">
        <f>IF($Y$52=FALSE,NA(),IF(OR(ISNUMBER(U75)=FALSE,ISNUMBER(V75)=FALSE),NA(),(V75-U75)/(2*'Data input'!$AW$4)))</f>
        <v>#N/A</v>
      </c>
      <c r="X75" s="101" t="e">
        <f>IF($Y$52=FALSE,NA(),IF(OR(ISNUMBER(U75)=FALSE,ISNUMBER(W75)=FALSE),NA(),W75*'Data input'!$AW$4+U75))</f>
        <v>#N/A</v>
      </c>
    </row>
    <row r="76" spans="16:24" x14ac:dyDescent="0.3">
      <c r="P76" s="152" t="str">
        <f>IF(ISBLANK('Data input'!C76)=FALSE,'Data input'!C76,"")</f>
        <v/>
      </c>
      <c r="Q76" s="101" t="e">
        <f>IF($Y$52=FALSE,NA(),IF(OR(ISNUMBER('Data input'!AC76)=FALSE,ISNUMBER('Data input'!AD76)=FALSE),NA(),'Data input'!$AW$3*'Data input'!AC76+'Data input'!AD76))</f>
        <v>#N/A</v>
      </c>
      <c r="R76" s="101" t="e">
        <f>IF($Y$52=FALSE,NA(),IF(ISNUMBER('Data input'!AD76)=FALSE,NA(),'Data input'!$AW$2*'Data input'!AC76))</f>
        <v>#N/A</v>
      </c>
      <c r="S76" s="101" t="e">
        <f>IF($Y$52=FALSE,NA(),IF(OR(ISNUMBER('Data input'!AF76)=FALSE,ISNUMBER('Data input'!AG76)=FALSE),NA(),'Data input'!$AW$3*'Data input'!AF76+'Data input'!AG76+1+'Grid template'!$B$17))</f>
        <v>#N/A</v>
      </c>
      <c r="T76" s="101" t="e">
        <f>IF($Y$52=FALSE,NA(),IF(ISNUMBER('Data input'!AG76)=FALSE,NA(),'Data input'!$AW$2*'Data input'!AF76))</f>
        <v>#N/A</v>
      </c>
      <c r="U76" s="101" t="e">
        <f>IF($Y$52=FALSE,NA(),(IF(OR(ISNUMBER(Q76)=FALSE,ISNUMBER(R76)=FALSE),NA(),R76-'Data input'!$AW$4*Q76)))</f>
        <v>#N/A</v>
      </c>
      <c r="V76" s="101" t="e">
        <f>IF($Y$52=FALSE,NA(),(IF(OR(ISNUMBER(S76)=FALSE,ISNUMBER(T76)=FALSE),NA(),T76+'Data input'!$AW$4*S76)))</f>
        <v>#N/A</v>
      </c>
      <c r="W76" s="101" t="e">
        <f>IF($Y$52=FALSE,NA(),IF(OR(ISNUMBER(U76)=FALSE,ISNUMBER(V76)=FALSE),NA(),(V76-U76)/(2*'Data input'!$AW$4)))</f>
        <v>#N/A</v>
      </c>
      <c r="X76" s="101" t="e">
        <f>IF($Y$52=FALSE,NA(),IF(OR(ISNUMBER(U76)=FALSE,ISNUMBER(W76)=FALSE),NA(),W76*'Data input'!$AW$4+U76))</f>
        <v>#N/A</v>
      </c>
    </row>
    <row r="77" spans="16:24" x14ac:dyDescent="0.3">
      <c r="P77" s="152" t="str">
        <f>IF(ISBLANK('Data input'!C77)=FALSE,'Data input'!C77,"")</f>
        <v/>
      </c>
      <c r="Q77" s="101" t="e">
        <f>IF($Y$52=FALSE,NA(),IF(OR(ISNUMBER('Data input'!AC77)=FALSE,ISNUMBER('Data input'!AD77)=FALSE),NA(),'Data input'!$AW$3*'Data input'!AC77+'Data input'!AD77))</f>
        <v>#N/A</v>
      </c>
      <c r="R77" s="101" t="e">
        <f>IF($Y$52=FALSE,NA(),IF(ISNUMBER('Data input'!AD77)=FALSE,NA(),'Data input'!$AW$2*'Data input'!AC77))</f>
        <v>#N/A</v>
      </c>
      <c r="S77" s="101" t="e">
        <f>IF($Y$52=FALSE,NA(),IF(OR(ISNUMBER('Data input'!AF77)=FALSE,ISNUMBER('Data input'!AG77)=FALSE),NA(),'Data input'!$AW$3*'Data input'!AF77+'Data input'!AG77+1+'Grid template'!$B$17))</f>
        <v>#N/A</v>
      </c>
      <c r="T77" s="101" t="e">
        <f>IF($Y$52=FALSE,NA(),IF(ISNUMBER('Data input'!AG77)=FALSE,NA(),'Data input'!$AW$2*'Data input'!AF77))</f>
        <v>#N/A</v>
      </c>
      <c r="U77" s="101" t="e">
        <f>IF($Y$52=FALSE,NA(),(IF(OR(ISNUMBER(Q77)=FALSE,ISNUMBER(R77)=FALSE),NA(),R77-'Data input'!$AW$4*Q77)))</f>
        <v>#N/A</v>
      </c>
      <c r="V77" s="101" t="e">
        <f>IF($Y$52=FALSE,NA(),(IF(OR(ISNUMBER(S77)=FALSE,ISNUMBER(T77)=FALSE),NA(),T77+'Data input'!$AW$4*S77)))</f>
        <v>#N/A</v>
      </c>
      <c r="W77" s="101" t="e">
        <f>IF($Y$52=FALSE,NA(),IF(OR(ISNUMBER(U77)=FALSE,ISNUMBER(V77)=FALSE),NA(),(V77-U77)/(2*'Data input'!$AW$4)))</f>
        <v>#N/A</v>
      </c>
      <c r="X77" s="101" t="e">
        <f>IF($Y$52=FALSE,NA(),IF(OR(ISNUMBER(U77)=FALSE,ISNUMBER(W77)=FALSE),NA(),W77*'Data input'!$AW$4+U77))</f>
        <v>#N/A</v>
      </c>
    </row>
    <row r="78" spans="16:24" x14ac:dyDescent="0.3">
      <c r="P78" s="152" t="str">
        <f>IF(ISBLANK('Data input'!C78)=FALSE,'Data input'!C78,"")</f>
        <v/>
      </c>
      <c r="Q78" s="101" t="e">
        <f>IF($Y$52=FALSE,NA(),IF(OR(ISNUMBER('Data input'!AC78)=FALSE,ISNUMBER('Data input'!AD78)=FALSE),NA(),'Data input'!$AW$3*'Data input'!AC78+'Data input'!AD78))</f>
        <v>#N/A</v>
      </c>
      <c r="R78" s="101" t="e">
        <f>IF($Y$52=FALSE,NA(),IF(ISNUMBER('Data input'!AD78)=FALSE,NA(),'Data input'!$AW$2*'Data input'!AC78))</f>
        <v>#N/A</v>
      </c>
      <c r="S78" s="101" t="e">
        <f>IF($Y$52=FALSE,NA(),IF(OR(ISNUMBER('Data input'!AF78)=FALSE,ISNUMBER('Data input'!AG78)=FALSE),NA(),'Data input'!$AW$3*'Data input'!AF78+'Data input'!AG78+1+'Grid template'!$B$17))</f>
        <v>#N/A</v>
      </c>
      <c r="T78" s="101" t="e">
        <f>IF($Y$52=FALSE,NA(),IF(ISNUMBER('Data input'!AG78)=FALSE,NA(),'Data input'!$AW$2*'Data input'!AF78))</f>
        <v>#N/A</v>
      </c>
      <c r="U78" s="101" t="e">
        <f>IF($Y$52=FALSE,NA(),(IF(OR(ISNUMBER(Q78)=FALSE,ISNUMBER(R78)=FALSE),NA(),R78-'Data input'!$AW$4*Q78)))</f>
        <v>#N/A</v>
      </c>
      <c r="V78" s="101" t="e">
        <f>IF($Y$52=FALSE,NA(),(IF(OR(ISNUMBER(S78)=FALSE,ISNUMBER(T78)=FALSE),NA(),T78+'Data input'!$AW$4*S78)))</f>
        <v>#N/A</v>
      </c>
      <c r="W78" s="101" t="e">
        <f>IF($Y$52=FALSE,NA(),IF(OR(ISNUMBER(U78)=FALSE,ISNUMBER(V78)=FALSE),NA(),(V78-U78)/(2*'Data input'!$AW$4)))</f>
        <v>#N/A</v>
      </c>
      <c r="X78" s="101" t="e">
        <f>IF($Y$52=FALSE,NA(),IF(OR(ISNUMBER(U78)=FALSE,ISNUMBER(W78)=FALSE),NA(),W78*'Data input'!$AW$4+U78))</f>
        <v>#N/A</v>
      </c>
    </row>
    <row r="79" spans="16:24" x14ac:dyDescent="0.3">
      <c r="P79" s="152" t="str">
        <f>IF(ISBLANK('Data input'!C79)=FALSE,'Data input'!C79,"")</f>
        <v/>
      </c>
      <c r="Q79" s="101" t="e">
        <f>IF($Y$52=FALSE,NA(),IF(OR(ISNUMBER('Data input'!AC79)=FALSE,ISNUMBER('Data input'!AD79)=FALSE),NA(),'Data input'!$AW$3*'Data input'!AC79+'Data input'!AD79))</f>
        <v>#N/A</v>
      </c>
      <c r="R79" s="101" t="e">
        <f>IF($Y$52=FALSE,NA(),IF(ISNUMBER('Data input'!AD79)=FALSE,NA(),'Data input'!$AW$2*'Data input'!AC79))</f>
        <v>#N/A</v>
      </c>
      <c r="S79" s="101" t="e">
        <f>IF($Y$52=FALSE,NA(),IF(OR(ISNUMBER('Data input'!AF79)=FALSE,ISNUMBER('Data input'!AG79)=FALSE),NA(),'Data input'!$AW$3*'Data input'!AF79+'Data input'!AG79+1+'Grid template'!$B$17))</f>
        <v>#N/A</v>
      </c>
      <c r="T79" s="101" t="e">
        <f>IF($Y$52=FALSE,NA(),IF(ISNUMBER('Data input'!AG79)=FALSE,NA(),'Data input'!$AW$2*'Data input'!AF79))</f>
        <v>#N/A</v>
      </c>
      <c r="U79" s="101" t="e">
        <f>IF($Y$52=FALSE,NA(),(IF(OR(ISNUMBER(Q79)=FALSE,ISNUMBER(R79)=FALSE),NA(),R79-'Data input'!$AW$4*Q79)))</f>
        <v>#N/A</v>
      </c>
      <c r="V79" s="101" t="e">
        <f>IF($Y$52=FALSE,NA(),(IF(OR(ISNUMBER(S79)=FALSE,ISNUMBER(T79)=FALSE),NA(),T79+'Data input'!$AW$4*S79)))</f>
        <v>#N/A</v>
      </c>
      <c r="W79" s="101" t="e">
        <f>IF($Y$52=FALSE,NA(),IF(OR(ISNUMBER(U79)=FALSE,ISNUMBER(V79)=FALSE),NA(),(V79-U79)/(2*'Data input'!$AW$4)))</f>
        <v>#N/A</v>
      </c>
      <c r="X79" s="101" t="e">
        <f>IF($Y$52=FALSE,NA(),IF(OR(ISNUMBER(U79)=FALSE,ISNUMBER(W79)=FALSE),NA(),W79*'Data input'!$AW$4+U79))</f>
        <v>#N/A</v>
      </c>
    </row>
    <row r="80" spans="16:24" x14ac:dyDescent="0.3">
      <c r="P80" s="152" t="str">
        <f>IF(ISBLANK('Data input'!C80)=FALSE,'Data input'!C80,"")</f>
        <v/>
      </c>
      <c r="Q80" s="101" t="e">
        <f>IF($Y$52=FALSE,NA(),IF(OR(ISNUMBER('Data input'!AC80)=FALSE,ISNUMBER('Data input'!AD80)=FALSE),NA(),'Data input'!$AW$3*'Data input'!AC80+'Data input'!AD80))</f>
        <v>#N/A</v>
      </c>
      <c r="R80" s="101" t="e">
        <f>IF($Y$52=FALSE,NA(),IF(ISNUMBER('Data input'!AD80)=FALSE,NA(),'Data input'!$AW$2*'Data input'!AC80))</f>
        <v>#N/A</v>
      </c>
      <c r="S80" s="101" t="e">
        <f>IF($Y$52=FALSE,NA(),IF(OR(ISNUMBER('Data input'!AF80)=FALSE,ISNUMBER('Data input'!AG80)=FALSE),NA(),'Data input'!$AW$3*'Data input'!AF80+'Data input'!AG80+1+'Grid template'!$B$17))</f>
        <v>#N/A</v>
      </c>
      <c r="T80" s="101" t="e">
        <f>IF($Y$52=FALSE,NA(),IF(ISNUMBER('Data input'!AG80)=FALSE,NA(),'Data input'!$AW$2*'Data input'!AF80))</f>
        <v>#N/A</v>
      </c>
      <c r="U80" s="101" t="e">
        <f>IF($Y$52=FALSE,NA(),(IF(OR(ISNUMBER(Q80)=FALSE,ISNUMBER(R80)=FALSE),NA(),R80-'Data input'!$AW$4*Q80)))</f>
        <v>#N/A</v>
      </c>
      <c r="V80" s="101" t="e">
        <f>IF($Y$52=FALSE,NA(),(IF(OR(ISNUMBER(S80)=FALSE,ISNUMBER(T80)=FALSE),NA(),T80+'Data input'!$AW$4*S80)))</f>
        <v>#N/A</v>
      </c>
      <c r="W80" s="101" t="e">
        <f>IF($Y$52=FALSE,NA(),IF(OR(ISNUMBER(U80)=FALSE,ISNUMBER(V80)=FALSE),NA(),(V80-U80)/(2*'Data input'!$AW$4)))</f>
        <v>#N/A</v>
      </c>
      <c r="X80" s="101" t="e">
        <f>IF($Y$52=FALSE,NA(),IF(OR(ISNUMBER(U80)=FALSE,ISNUMBER(W80)=FALSE),NA(),W80*'Data input'!$AW$4+U80))</f>
        <v>#N/A</v>
      </c>
    </row>
    <row r="81" spans="16:24" x14ac:dyDescent="0.3">
      <c r="P81" s="152" t="str">
        <f>IF(ISBLANK('Data input'!C81)=FALSE,'Data input'!C81,"")</f>
        <v/>
      </c>
      <c r="Q81" s="101" t="e">
        <f>IF($Y$52=FALSE,NA(),IF(OR(ISNUMBER('Data input'!AC81)=FALSE,ISNUMBER('Data input'!AD81)=FALSE),NA(),'Data input'!$AW$3*'Data input'!AC81+'Data input'!AD81))</f>
        <v>#N/A</v>
      </c>
      <c r="R81" s="101" t="e">
        <f>IF($Y$52=FALSE,NA(),IF(ISNUMBER('Data input'!AD81)=FALSE,NA(),'Data input'!$AW$2*'Data input'!AC81))</f>
        <v>#N/A</v>
      </c>
      <c r="S81" s="101" t="e">
        <f>IF($Y$52=FALSE,NA(),IF(OR(ISNUMBER('Data input'!AF81)=FALSE,ISNUMBER('Data input'!AG81)=FALSE),NA(),'Data input'!$AW$3*'Data input'!AF81+'Data input'!AG81+1+'Grid template'!$B$17))</f>
        <v>#N/A</v>
      </c>
      <c r="T81" s="101" t="e">
        <f>IF($Y$52=FALSE,NA(),IF(ISNUMBER('Data input'!AG81)=FALSE,NA(),'Data input'!$AW$2*'Data input'!AF81))</f>
        <v>#N/A</v>
      </c>
      <c r="U81" s="101" t="e">
        <f>IF($Y$52=FALSE,NA(),(IF(OR(ISNUMBER(Q81)=FALSE,ISNUMBER(R81)=FALSE),NA(),R81-'Data input'!$AW$4*Q81)))</f>
        <v>#N/A</v>
      </c>
      <c r="V81" s="101" t="e">
        <f>IF($Y$52=FALSE,NA(),(IF(OR(ISNUMBER(S81)=FALSE,ISNUMBER(T81)=FALSE),NA(),T81+'Data input'!$AW$4*S81)))</f>
        <v>#N/A</v>
      </c>
      <c r="W81" s="101" t="e">
        <f>IF($Y$52=FALSE,NA(),IF(OR(ISNUMBER(U81)=FALSE,ISNUMBER(V81)=FALSE),NA(),(V81-U81)/(2*'Data input'!$AW$4)))</f>
        <v>#N/A</v>
      </c>
      <c r="X81" s="101" t="e">
        <f>IF($Y$52=FALSE,NA(),IF(OR(ISNUMBER(U81)=FALSE,ISNUMBER(W81)=FALSE),NA(),W81*'Data input'!$AW$4+U81))</f>
        <v>#N/A</v>
      </c>
    </row>
    <row r="82" spans="16:24" x14ac:dyDescent="0.3">
      <c r="P82" s="152" t="str">
        <f>IF(ISBLANK('Data input'!C82)=FALSE,'Data input'!C82,"")</f>
        <v/>
      </c>
      <c r="Q82" s="101" t="e">
        <f>IF($Y$52=FALSE,NA(),IF(OR(ISNUMBER('Data input'!AC82)=FALSE,ISNUMBER('Data input'!AD82)=FALSE),NA(),'Data input'!$AW$3*'Data input'!AC82+'Data input'!AD82))</f>
        <v>#N/A</v>
      </c>
      <c r="R82" s="101" t="e">
        <f>IF($Y$52=FALSE,NA(),IF(ISNUMBER('Data input'!AD82)=FALSE,NA(),'Data input'!$AW$2*'Data input'!AC82))</f>
        <v>#N/A</v>
      </c>
      <c r="S82" s="101" t="e">
        <f>IF($Y$52=FALSE,NA(),IF(OR(ISNUMBER('Data input'!AF82)=FALSE,ISNUMBER('Data input'!AG82)=FALSE),NA(),'Data input'!$AW$3*'Data input'!AF82+'Data input'!AG82+1+'Grid template'!$B$17))</f>
        <v>#N/A</v>
      </c>
      <c r="T82" s="101" t="e">
        <f>IF($Y$52=FALSE,NA(),IF(ISNUMBER('Data input'!AG82)=FALSE,NA(),'Data input'!$AW$2*'Data input'!AF82))</f>
        <v>#N/A</v>
      </c>
      <c r="U82" s="101" t="e">
        <f>IF($Y$52=FALSE,NA(),(IF(OR(ISNUMBER(Q82)=FALSE,ISNUMBER(R82)=FALSE),NA(),R82-'Data input'!$AW$4*Q82)))</f>
        <v>#N/A</v>
      </c>
      <c r="V82" s="101" t="e">
        <f>IF($Y$52=FALSE,NA(),(IF(OR(ISNUMBER(S82)=FALSE,ISNUMBER(T82)=FALSE),NA(),T82+'Data input'!$AW$4*S82)))</f>
        <v>#N/A</v>
      </c>
      <c r="W82" s="101" t="e">
        <f>IF($Y$52=FALSE,NA(),IF(OR(ISNUMBER(U82)=FALSE,ISNUMBER(V82)=FALSE),NA(),(V82-U82)/(2*'Data input'!$AW$4)))</f>
        <v>#N/A</v>
      </c>
      <c r="X82" s="101" t="e">
        <f>IF($Y$52=FALSE,NA(),IF(OR(ISNUMBER(U82)=FALSE,ISNUMBER(W82)=FALSE),NA(),W82*'Data input'!$AW$4+U82))</f>
        <v>#N/A</v>
      </c>
    </row>
    <row r="83" spans="16:24" x14ac:dyDescent="0.3">
      <c r="P83" s="152" t="str">
        <f>IF(ISBLANK('Data input'!C83)=FALSE,'Data input'!C83,"")</f>
        <v/>
      </c>
      <c r="Q83" s="101" t="e">
        <f>IF($Y$52=FALSE,NA(),IF(OR(ISNUMBER('Data input'!AC83)=FALSE,ISNUMBER('Data input'!AD83)=FALSE),NA(),'Data input'!$AW$3*'Data input'!AC83+'Data input'!AD83))</f>
        <v>#N/A</v>
      </c>
      <c r="R83" s="101" t="e">
        <f>IF($Y$52=FALSE,NA(),IF(ISNUMBER('Data input'!AD83)=FALSE,NA(),'Data input'!$AW$2*'Data input'!AC83))</f>
        <v>#N/A</v>
      </c>
      <c r="S83" s="101" t="e">
        <f>IF($Y$52=FALSE,NA(),IF(OR(ISNUMBER('Data input'!AF83)=FALSE,ISNUMBER('Data input'!AG83)=FALSE),NA(),'Data input'!$AW$3*'Data input'!AF83+'Data input'!AG83+1+'Grid template'!$B$17))</f>
        <v>#N/A</v>
      </c>
      <c r="T83" s="101" t="e">
        <f>IF($Y$52=FALSE,NA(),IF(ISNUMBER('Data input'!AG83)=FALSE,NA(),'Data input'!$AW$2*'Data input'!AF83))</f>
        <v>#N/A</v>
      </c>
      <c r="U83" s="101" t="e">
        <f>IF($Y$52=FALSE,NA(),(IF(OR(ISNUMBER(Q83)=FALSE,ISNUMBER(R83)=FALSE),NA(),R83-'Data input'!$AW$4*Q83)))</f>
        <v>#N/A</v>
      </c>
      <c r="V83" s="101" t="e">
        <f>IF($Y$52=FALSE,NA(),(IF(OR(ISNUMBER(S83)=FALSE,ISNUMBER(T83)=FALSE),NA(),T83+'Data input'!$AW$4*S83)))</f>
        <v>#N/A</v>
      </c>
      <c r="W83" s="101" t="e">
        <f>IF($Y$52=FALSE,NA(),IF(OR(ISNUMBER(U83)=FALSE,ISNUMBER(V83)=FALSE),NA(),(V83-U83)/(2*'Data input'!$AW$4)))</f>
        <v>#N/A</v>
      </c>
      <c r="X83" s="101" t="e">
        <f>IF($Y$52=FALSE,NA(),IF(OR(ISNUMBER(U83)=FALSE,ISNUMBER(W83)=FALSE),NA(),W83*'Data input'!$AW$4+U83))</f>
        <v>#N/A</v>
      </c>
    </row>
    <row r="84" spans="16:24" x14ac:dyDescent="0.3">
      <c r="P84" s="152" t="str">
        <f>IF(ISBLANK('Data input'!C84)=FALSE,'Data input'!C84,"")</f>
        <v/>
      </c>
      <c r="Q84" s="101" t="e">
        <f>IF($Y$52=FALSE,NA(),IF(OR(ISNUMBER('Data input'!AC84)=FALSE,ISNUMBER('Data input'!AD84)=FALSE),NA(),'Data input'!$AW$3*'Data input'!AC84+'Data input'!AD84))</f>
        <v>#N/A</v>
      </c>
      <c r="R84" s="101" t="e">
        <f>IF($Y$52=FALSE,NA(),IF(ISNUMBER('Data input'!AD84)=FALSE,NA(),'Data input'!$AW$2*'Data input'!AC84))</f>
        <v>#N/A</v>
      </c>
      <c r="S84" s="101" t="e">
        <f>IF($Y$52=FALSE,NA(),IF(OR(ISNUMBER('Data input'!AF84)=FALSE,ISNUMBER('Data input'!AG84)=FALSE),NA(),'Data input'!$AW$3*'Data input'!AF84+'Data input'!AG84+1+'Grid template'!$B$17))</f>
        <v>#N/A</v>
      </c>
      <c r="T84" s="101" t="e">
        <f>IF($Y$52=FALSE,NA(),IF(ISNUMBER('Data input'!AG84)=FALSE,NA(),'Data input'!$AW$2*'Data input'!AF84))</f>
        <v>#N/A</v>
      </c>
      <c r="U84" s="101" t="e">
        <f>IF($Y$52=FALSE,NA(),(IF(OR(ISNUMBER(Q84)=FALSE,ISNUMBER(R84)=FALSE),NA(),R84-'Data input'!$AW$4*Q84)))</f>
        <v>#N/A</v>
      </c>
      <c r="V84" s="101" t="e">
        <f>IF($Y$52=FALSE,NA(),(IF(OR(ISNUMBER(S84)=FALSE,ISNUMBER(T84)=FALSE),NA(),T84+'Data input'!$AW$4*S84)))</f>
        <v>#N/A</v>
      </c>
      <c r="W84" s="101" t="e">
        <f>IF($Y$52=FALSE,NA(),IF(OR(ISNUMBER(U84)=FALSE,ISNUMBER(V84)=FALSE),NA(),(V84-U84)/(2*'Data input'!$AW$4)))</f>
        <v>#N/A</v>
      </c>
      <c r="X84" s="101" t="e">
        <f>IF($Y$52=FALSE,NA(),IF(OR(ISNUMBER(U84)=FALSE,ISNUMBER(W84)=FALSE),NA(),W84*'Data input'!$AW$4+U84))</f>
        <v>#N/A</v>
      </c>
    </row>
    <row r="85" spans="16:24" x14ac:dyDescent="0.3">
      <c r="P85" s="152" t="str">
        <f>IF(ISBLANK('Data input'!C85)=FALSE,'Data input'!C85,"")</f>
        <v/>
      </c>
      <c r="Q85" s="101" t="e">
        <f>IF($Y$52=FALSE,NA(),IF(OR(ISNUMBER('Data input'!AC85)=FALSE,ISNUMBER('Data input'!AD85)=FALSE),NA(),'Data input'!$AW$3*'Data input'!AC85+'Data input'!AD85))</f>
        <v>#N/A</v>
      </c>
      <c r="R85" s="101" t="e">
        <f>IF($Y$52=FALSE,NA(),IF(ISNUMBER('Data input'!AD85)=FALSE,NA(),'Data input'!$AW$2*'Data input'!AC85))</f>
        <v>#N/A</v>
      </c>
      <c r="S85" s="101" t="e">
        <f>IF($Y$52=FALSE,NA(),IF(OR(ISNUMBER('Data input'!AF85)=FALSE,ISNUMBER('Data input'!AG85)=FALSE),NA(),'Data input'!$AW$3*'Data input'!AF85+'Data input'!AG85+1+'Grid template'!$B$17))</f>
        <v>#N/A</v>
      </c>
      <c r="T85" s="101" t="e">
        <f>IF($Y$52=FALSE,NA(),IF(ISNUMBER('Data input'!AG85)=FALSE,NA(),'Data input'!$AW$2*'Data input'!AF85))</f>
        <v>#N/A</v>
      </c>
      <c r="U85" s="101" t="e">
        <f>IF($Y$52=FALSE,NA(),(IF(OR(ISNUMBER(Q85)=FALSE,ISNUMBER(R85)=FALSE),NA(),R85-'Data input'!$AW$4*Q85)))</f>
        <v>#N/A</v>
      </c>
      <c r="V85" s="101" t="e">
        <f>IF($Y$52=FALSE,NA(),(IF(OR(ISNUMBER(S85)=FALSE,ISNUMBER(T85)=FALSE),NA(),T85+'Data input'!$AW$4*S85)))</f>
        <v>#N/A</v>
      </c>
      <c r="W85" s="101" t="e">
        <f>IF($Y$52=FALSE,NA(),IF(OR(ISNUMBER(U85)=FALSE,ISNUMBER(V85)=FALSE),NA(),(V85-U85)/(2*'Data input'!$AW$4)))</f>
        <v>#N/A</v>
      </c>
      <c r="X85" s="101" t="e">
        <f>IF($Y$52=FALSE,NA(),IF(OR(ISNUMBER(U85)=FALSE,ISNUMBER(W85)=FALSE),NA(),W85*'Data input'!$AW$4+U85))</f>
        <v>#N/A</v>
      </c>
    </row>
    <row r="86" spans="16:24" x14ac:dyDescent="0.3">
      <c r="P86" s="152" t="str">
        <f>IF(ISBLANK('Data input'!C86)=FALSE,'Data input'!C86,"")</f>
        <v/>
      </c>
      <c r="Q86" s="101" t="e">
        <f>IF($Y$52=FALSE,NA(),IF(OR(ISNUMBER('Data input'!AC86)=FALSE,ISNUMBER('Data input'!AD86)=FALSE),NA(),'Data input'!$AW$3*'Data input'!AC86+'Data input'!AD86))</f>
        <v>#N/A</v>
      </c>
      <c r="R86" s="101" t="e">
        <f>IF($Y$52=FALSE,NA(),IF(ISNUMBER('Data input'!AD86)=FALSE,NA(),'Data input'!$AW$2*'Data input'!AC86))</f>
        <v>#N/A</v>
      </c>
      <c r="S86" s="101" t="e">
        <f>IF($Y$52=FALSE,NA(),IF(OR(ISNUMBER('Data input'!AF86)=FALSE,ISNUMBER('Data input'!AG86)=FALSE),NA(),'Data input'!$AW$3*'Data input'!AF86+'Data input'!AG86+1+'Grid template'!$B$17))</f>
        <v>#N/A</v>
      </c>
      <c r="T86" s="101" t="e">
        <f>IF($Y$52=FALSE,NA(),IF(ISNUMBER('Data input'!AG86)=FALSE,NA(),'Data input'!$AW$2*'Data input'!AF86))</f>
        <v>#N/A</v>
      </c>
      <c r="U86" s="101" t="e">
        <f>IF($Y$52=FALSE,NA(),(IF(OR(ISNUMBER(Q86)=FALSE,ISNUMBER(R86)=FALSE),NA(),R86-'Data input'!$AW$4*Q86)))</f>
        <v>#N/A</v>
      </c>
      <c r="V86" s="101" t="e">
        <f>IF($Y$52=FALSE,NA(),(IF(OR(ISNUMBER(S86)=FALSE,ISNUMBER(T86)=FALSE),NA(),T86+'Data input'!$AW$4*S86)))</f>
        <v>#N/A</v>
      </c>
      <c r="W86" s="101" t="e">
        <f>IF($Y$52=FALSE,NA(),IF(OR(ISNUMBER(U86)=FALSE,ISNUMBER(V86)=FALSE),NA(),(V86-U86)/(2*'Data input'!$AW$4)))</f>
        <v>#N/A</v>
      </c>
      <c r="X86" s="101" t="e">
        <f>IF($Y$52=FALSE,NA(),IF(OR(ISNUMBER(U86)=FALSE,ISNUMBER(W86)=FALSE),NA(),W86*'Data input'!$AW$4+U86))</f>
        <v>#N/A</v>
      </c>
    </row>
    <row r="87" spans="16:24" x14ac:dyDescent="0.3">
      <c r="P87" s="152" t="str">
        <f>IF(ISBLANK('Data input'!C87)=FALSE,'Data input'!C87,"")</f>
        <v/>
      </c>
      <c r="Q87" s="101" t="e">
        <f>IF($Y$52=FALSE,NA(),IF(OR(ISNUMBER('Data input'!AC87)=FALSE,ISNUMBER('Data input'!AD87)=FALSE),NA(),'Data input'!$AW$3*'Data input'!AC87+'Data input'!AD87))</f>
        <v>#N/A</v>
      </c>
      <c r="R87" s="101" t="e">
        <f>IF($Y$52=FALSE,NA(),IF(ISNUMBER('Data input'!AD87)=FALSE,NA(),'Data input'!$AW$2*'Data input'!AC87))</f>
        <v>#N/A</v>
      </c>
      <c r="S87" s="101" t="e">
        <f>IF($Y$52=FALSE,NA(),IF(OR(ISNUMBER('Data input'!AF87)=FALSE,ISNUMBER('Data input'!AG87)=FALSE),NA(),'Data input'!$AW$3*'Data input'!AF87+'Data input'!AG87+1+'Grid template'!$B$17))</f>
        <v>#N/A</v>
      </c>
      <c r="T87" s="101" t="e">
        <f>IF($Y$52=FALSE,NA(),IF(ISNUMBER('Data input'!AG87)=FALSE,NA(),'Data input'!$AW$2*'Data input'!AF87))</f>
        <v>#N/A</v>
      </c>
      <c r="U87" s="101" t="e">
        <f>IF($Y$52=FALSE,NA(),(IF(OR(ISNUMBER(Q87)=FALSE,ISNUMBER(R87)=FALSE),NA(),R87-'Data input'!$AW$4*Q87)))</f>
        <v>#N/A</v>
      </c>
      <c r="V87" s="101" t="e">
        <f>IF($Y$52=FALSE,NA(),(IF(OR(ISNUMBER(S87)=FALSE,ISNUMBER(T87)=FALSE),NA(),T87+'Data input'!$AW$4*S87)))</f>
        <v>#N/A</v>
      </c>
      <c r="W87" s="101" t="e">
        <f>IF($Y$52=FALSE,NA(),IF(OR(ISNUMBER(U87)=FALSE,ISNUMBER(V87)=FALSE),NA(),(V87-U87)/(2*'Data input'!$AW$4)))</f>
        <v>#N/A</v>
      </c>
      <c r="X87" s="101" t="e">
        <f>IF($Y$52=FALSE,NA(),IF(OR(ISNUMBER(U87)=FALSE,ISNUMBER(W87)=FALSE),NA(),W87*'Data input'!$AW$4+U87))</f>
        <v>#N/A</v>
      </c>
    </row>
    <row r="88" spans="16:24" x14ac:dyDescent="0.3">
      <c r="P88" s="152" t="str">
        <f>IF(ISBLANK('Data input'!C88)=FALSE,'Data input'!C88,"")</f>
        <v/>
      </c>
      <c r="Q88" s="101" t="e">
        <f>IF($Y$52=FALSE,NA(),IF(OR(ISNUMBER('Data input'!AC88)=FALSE,ISNUMBER('Data input'!AD88)=FALSE),NA(),'Data input'!$AW$3*'Data input'!AC88+'Data input'!AD88))</f>
        <v>#N/A</v>
      </c>
      <c r="R88" s="101" t="e">
        <f>IF($Y$52=FALSE,NA(),IF(ISNUMBER('Data input'!AD88)=FALSE,NA(),'Data input'!$AW$2*'Data input'!AC88))</f>
        <v>#N/A</v>
      </c>
      <c r="S88" s="101" t="e">
        <f>IF($Y$52=FALSE,NA(),IF(OR(ISNUMBER('Data input'!AF88)=FALSE,ISNUMBER('Data input'!AG88)=FALSE),NA(),'Data input'!$AW$3*'Data input'!AF88+'Data input'!AG88+1+'Grid template'!$B$17))</f>
        <v>#N/A</v>
      </c>
      <c r="T88" s="101" t="e">
        <f>IF($Y$52=FALSE,NA(),IF(ISNUMBER('Data input'!AG88)=FALSE,NA(),'Data input'!$AW$2*'Data input'!AF88))</f>
        <v>#N/A</v>
      </c>
      <c r="U88" s="101" t="e">
        <f>IF($Y$52=FALSE,NA(),(IF(OR(ISNUMBER(Q88)=FALSE,ISNUMBER(R88)=FALSE),NA(),R88-'Data input'!$AW$4*Q88)))</f>
        <v>#N/A</v>
      </c>
      <c r="V88" s="101" t="e">
        <f>IF($Y$52=FALSE,NA(),(IF(OR(ISNUMBER(S88)=FALSE,ISNUMBER(T88)=FALSE),NA(),T88+'Data input'!$AW$4*S88)))</f>
        <v>#N/A</v>
      </c>
      <c r="W88" s="101" t="e">
        <f>IF($Y$52=FALSE,NA(),IF(OR(ISNUMBER(U88)=FALSE,ISNUMBER(V88)=FALSE),NA(),(V88-U88)/(2*'Data input'!$AW$4)))</f>
        <v>#N/A</v>
      </c>
      <c r="X88" s="101" t="e">
        <f>IF($Y$52=FALSE,NA(),IF(OR(ISNUMBER(U88)=FALSE,ISNUMBER(W88)=FALSE),NA(),W88*'Data input'!$AW$4+U88))</f>
        <v>#N/A</v>
      </c>
    </row>
    <row r="89" spans="16:24" x14ac:dyDescent="0.3">
      <c r="P89" s="152" t="str">
        <f>IF(ISBLANK('Data input'!C89)=FALSE,'Data input'!C89,"")</f>
        <v/>
      </c>
      <c r="Q89" s="101" t="e">
        <f>IF($Y$52=FALSE,NA(),IF(OR(ISNUMBER('Data input'!AC89)=FALSE,ISNUMBER('Data input'!AD89)=FALSE),NA(),'Data input'!$AW$3*'Data input'!AC89+'Data input'!AD89))</f>
        <v>#N/A</v>
      </c>
      <c r="R89" s="101" t="e">
        <f>IF($Y$52=FALSE,NA(),IF(ISNUMBER('Data input'!AD89)=FALSE,NA(),'Data input'!$AW$2*'Data input'!AC89))</f>
        <v>#N/A</v>
      </c>
      <c r="S89" s="101" t="e">
        <f>IF($Y$52=FALSE,NA(),IF(OR(ISNUMBER('Data input'!AF89)=FALSE,ISNUMBER('Data input'!AG89)=FALSE),NA(),'Data input'!$AW$3*'Data input'!AF89+'Data input'!AG89+1+'Grid template'!$B$17))</f>
        <v>#N/A</v>
      </c>
      <c r="T89" s="101" t="e">
        <f>IF($Y$52=FALSE,NA(),IF(ISNUMBER('Data input'!AG89)=FALSE,NA(),'Data input'!$AW$2*'Data input'!AF89))</f>
        <v>#N/A</v>
      </c>
      <c r="U89" s="101" t="e">
        <f>IF($Y$52=FALSE,NA(),(IF(OR(ISNUMBER(Q89)=FALSE,ISNUMBER(R89)=FALSE),NA(),R89-'Data input'!$AW$4*Q89)))</f>
        <v>#N/A</v>
      </c>
      <c r="V89" s="101" t="e">
        <f>IF($Y$52=FALSE,NA(),(IF(OR(ISNUMBER(S89)=FALSE,ISNUMBER(T89)=FALSE),NA(),T89+'Data input'!$AW$4*S89)))</f>
        <v>#N/A</v>
      </c>
      <c r="W89" s="101" t="e">
        <f>IF($Y$52=FALSE,NA(),IF(OR(ISNUMBER(U89)=FALSE,ISNUMBER(V89)=FALSE),NA(),(V89-U89)/(2*'Data input'!$AW$4)))</f>
        <v>#N/A</v>
      </c>
      <c r="X89" s="101" t="e">
        <f>IF($Y$52=FALSE,NA(),IF(OR(ISNUMBER(U89)=FALSE,ISNUMBER(W89)=FALSE),NA(),W89*'Data input'!$AW$4+U89))</f>
        <v>#N/A</v>
      </c>
    </row>
    <row r="90" spans="16:24" x14ac:dyDescent="0.3">
      <c r="P90" s="152" t="str">
        <f>IF(ISBLANK('Data input'!C90)=FALSE,'Data input'!C90,"")</f>
        <v/>
      </c>
      <c r="Q90" s="101" t="e">
        <f>IF($Y$52=FALSE,NA(),IF(OR(ISNUMBER('Data input'!AC90)=FALSE,ISNUMBER('Data input'!AD90)=FALSE),NA(),'Data input'!$AW$3*'Data input'!AC90+'Data input'!AD90))</f>
        <v>#N/A</v>
      </c>
      <c r="R90" s="101" t="e">
        <f>IF($Y$52=FALSE,NA(),IF(ISNUMBER('Data input'!AD90)=FALSE,NA(),'Data input'!$AW$2*'Data input'!AC90))</f>
        <v>#N/A</v>
      </c>
      <c r="S90" s="101" t="e">
        <f>IF($Y$52=FALSE,NA(),IF(OR(ISNUMBER('Data input'!AF90)=FALSE,ISNUMBER('Data input'!AG90)=FALSE),NA(),'Data input'!$AW$3*'Data input'!AF90+'Data input'!AG90+1+'Grid template'!$B$17))</f>
        <v>#N/A</v>
      </c>
      <c r="T90" s="101" t="e">
        <f>IF($Y$52=FALSE,NA(),IF(ISNUMBER('Data input'!AG90)=FALSE,NA(),'Data input'!$AW$2*'Data input'!AF90))</f>
        <v>#N/A</v>
      </c>
      <c r="U90" s="101" t="e">
        <f>IF($Y$52=FALSE,NA(),(IF(OR(ISNUMBER(Q90)=FALSE,ISNUMBER(R90)=FALSE),NA(),R90-'Data input'!$AW$4*Q90)))</f>
        <v>#N/A</v>
      </c>
      <c r="V90" s="101" t="e">
        <f>IF($Y$52=FALSE,NA(),(IF(OR(ISNUMBER(S90)=FALSE,ISNUMBER(T90)=FALSE),NA(),T90+'Data input'!$AW$4*S90)))</f>
        <v>#N/A</v>
      </c>
      <c r="W90" s="101" t="e">
        <f>IF($Y$52=FALSE,NA(),IF(OR(ISNUMBER(U90)=FALSE,ISNUMBER(V90)=FALSE),NA(),(V90-U90)/(2*'Data input'!$AW$4)))</f>
        <v>#N/A</v>
      </c>
      <c r="X90" s="101" t="e">
        <f>IF($Y$52=FALSE,NA(),IF(OR(ISNUMBER(U90)=FALSE,ISNUMBER(W90)=FALSE),NA(),W90*'Data input'!$AW$4+U90))</f>
        <v>#N/A</v>
      </c>
    </row>
    <row r="91" spans="16:24" x14ac:dyDescent="0.3">
      <c r="P91" s="152" t="str">
        <f>IF(ISBLANK('Data input'!C91)=FALSE,'Data input'!C91,"")</f>
        <v/>
      </c>
      <c r="Q91" s="101" t="e">
        <f>IF($Y$52=FALSE,NA(),IF(OR(ISNUMBER('Data input'!AC91)=FALSE,ISNUMBER('Data input'!AD91)=FALSE),NA(),'Data input'!$AW$3*'Data input'!AC91+'Data input'!AD91))</f>
        <v>#N/A</v>
      </c>
      <c r="R91" s="101" t="e">
        <f>IF($Y$52=FALSE,NA(),IF(ISNUMBER('Data input'!AD91)=FALSE,NA(),'Data input'!$AW$2*'Data input'!AC91))</f>
        <v>#N/A</v>
      </c>
      <c r="S91" s="101" t="e">
        <f>IF($Y$52=FALSE,NA(),IF(OR(ISNUMBER('Data input'!AF91)=FALSE,ISNUMBER('Data input'!AG91)=FALSE),NA(),'Data input'!$AW$3*'Data input'!AF91+'Data input'!AG91+1+'Grid template'!$B$17))</f>
        <v>#N/A</v>
      </c>
      <c r="T91" s="101" t="e">
        <f>IF($Y$52=FALSE,NA(),IF(ISNUMBER('Data input'!AG91)=FALSE,NA(),'Data input'!$AW$2*'Data input'!AF91))</f>
        <v>#N/A</v>
      </c>
      <c r="U91" s="101" t="e">
        <f>IF($Y$52=FALSE,NA(),(IF(OR(ISNUMBER(Q91)=FALSE,ISNUMBER(R91)=FALSE),NA(),R91-'Data input'!$AW$4*Q91)))</f>
        <v>#N/A</v>
      </c>
      <c r="V91" s="101" t="e">
        <f>IF($Y$52=FALSE,NA(),(IF(OR(ISNUMBER(S91)=FALSE,ISNUMBER(T91)=FALSE),NA(),T91+'Data input'!$AW$4*S91)))</f>
        <v>#N/A</v>
      </c>
      <c r="W91" s="101" t="e">
        <f>IF($Y$52=FALSE,NA(),IF(OR(ISNUMBER(U91)=FALSE,ISNUMBER(V91)=FALSE),NA(),(V91-U91)/(2*'Data input'!$AW$4)))</f>
        <v>#N/A</v>
      </c>
      <c r="X91" s="101" t="e">
        <f>IF($Y$52=FALSE,NA(),IF(OR(ISNUMBER(U91)=FALSE,ISNUMBER(W91)=FALSE),NA(),W91*'Data input'!$AW$4+U91))</f>
        <v>#N/A</v>
      </c>
    </row>
    <row r="92" spans="16:24" x14ac:dyDescent="0.3">
      <c r="P92" s="152" t="str">
        <f>IF(ISBLANK('Data input'!C92)=FALSE,'Data input'!C92,"")</f>
        <v/>
      </c>
      <c r="Q92" s="101" t="e">
        <f>IF($Y$52=FALSE,NA(),IF(OR(ISNUMBER('Data input'!AC92)=FALSE,ISNUMBER('Data input'!AD92)=FALSE),NA(),'Data input'!$AW$3*'Data input'!AC92+'Data input'!AD92))</f>
        <v>#N/A</v>
      </c>
      <c r="R92" s="101" t="e">
        <f>IF($Y$52=FALSE,NA(),IF(ISNUMBER('Data input'!AD92)=FALSE,NA(),'Data input'!$AW$2*'Data input'!AC92))</f>
        <v>#N/A</v>
      </c>
      <c r="S92" s="101" t="e">
        <f>IF($Y$52=FALSE,NA(),IF(OR(ISNUMBER('Data input'!AF92)=FALSE,ISNUMBER('Data input'!AG92)=FALSE),NA(),'Data input'!$AW$3*'Data input'!AF92+'Data input'!AG92+1+'Grid template'!$B$17))</f>
        <v>#N/A</v>
      </c>
      <c r="T92" s="101" t="e">
        <f>IF($Y$52=FALSE,NA(),IF(ISNUMBER('Data input'!AG92)=FALSE,NA(),'Data input'!$AW$2*'Data input'!AF92))</f>
        <v>#N/A</v>
      </c>
      <c r="U92" s="101" t="e">
        <f>IF($Y$52=FALSE,NA(),(IF(OR(ISNUMBER(Q92)=FALSE,ISNUMBER(R92)=FALSE),NA(),R92-'Data input'!$AW$4*Q92)))</f>
        <v>#N/A</v>
      </c>
      <c r="V92" s="101" t="e">
        <f>IF($Y$52=FALSE,NA(),(IF(OR(ISNUMBER(S92)=FALSE,ISNUMBER(T92)=FALSE),NA(),T92+'Data input'!$AW$4*S92)))</f>
        <v>#N/A</v>
      </c>
      <c r="W92" s="101" t="e">
        <f>IF($Y$52=FALSE,NA(),IF(OR(ISNUMBER(U92)=FALSE,ISNUMBER(V92)=FALSE),NA(),(V92-U92)/(2*'Data input'!$AW$4)))</f>
        <v>#N/A</v>
      </c>
      <c r="X92" s="101" t="e">
        <f>IF($Y$52=FALSE,NA(),IF(OR(ISNUMBER(U92)=FALSE,ISNUMBER(W92)=FALSE),NA(),W92*'Data input'!$AW$4+U92))</f>
        <v>#N/A</v>
      </c>
    </row>
    <row r="93" spans="16:24" x14ac:dyDescent="0.3">
      <c r="P93" s="152" t="str">
        <f>IF(ISBLANK('Data input'!C93)=FALSE,'Data input'!C93,"")</f>
        <v/>
      </c>
      <c r="Q93" s="101" t="e">
        <f>IF($Y$52=FALSE,NA(),IF(OR(ISNUMBER('Data input'!AC93)=FALSE,ISNUMBER('Data input'!AD93)=FALSE),NA(),'Data input'!$AW$3*'Data input'!AC93+'Data input'!AD93))</f>
        <v>#N/A</v>
      </c>
      <c r="R93" s="101" t="e">
        <f>IF($Y$52=FALSE,NA(),IF(ISNUMBER('Data input'!AD93)=FALSE,NA(),'Data input'!$AW$2*'Data input'!AC93))</f>
        <v>#N/A</v>
      </c>
      <c r="S93" s="101" t="e">
        <f>IF($Y$52=FALSE,NA(),IF(OR(ISNUMBER('Data input'!AF93)=FALSE,ISNUMBER('Data input'!AG93)=FALSE),NA(),'Data input'!$AW$3*'Data input'!AF93+'Data input'!AG93+1+'Grid template'!$B$17))</f>
        <v>#N/A</v>
      </c>
      <c r="T93" s="101" t="e">
        <f>IF($Y$52=FALSE,NA(),IF(ISNUMBER('Data input'!AG93)=FALSE,NA(),'Data input'!$AW$2*'Data input'!AF93))</f>
        <v>#N/A</v>
      </c>
      <c r="U93" s="101" t="e">
        <f>IF($Y$52=FALSE,NA(),(IF(OR(ISNUMBER(Q93)=FALSE,ISNUMBER(R93)=FALSE),NA(),R93-'Data input'!$AW$4*Q93)))</f>
        <v>#N/A</v>
      </c>
      <c r="V93" s="101" t="e">
        <f>IF($Y$52=FALSE,NA(),(IF(OR(ISNUMBER(S93)=FALSE,ISNUMBER(T93)=FALSE),NA(),T93+'Data input'!$AW$4*S93)))</f>
        <v>#N/A</v>
      </c>
      <c r="W93" s="101" t="e">
        <f>IF($Y$52=FALSE,NA(),IF(OR(ISNUMBER(U93)=FALSE,ISNUMBER(V93)=FALSE),NA(),(V93-U93)/(2*'Data input'!$AW$4)))</f>
        <v>#N/A</v>
      </c>
      <c r="X93" s="101" t="e">
        <f>IF($Y$52=FALSE,NA(),IF(OR(ISNUMBER(U93)=FALSE,ISNUMBER(W93)=FALSE),NA(),W93*'Data input'!$AW$4+U93))</f>
        <v>#N/A</v>
      </c>
    </row>
    <row r="94" spans="16:24" x14ac:dyDescent="0.3">
      <c r="P94" s="152" t="str">
        <f>IF(ISBLANK('Data input'!C94)=FALSE,'Data input'!C94,"")</f>
        <v/>
      </c>
      <c r="Q94" s="101" t="e">
        <f>IF($Y$52=FALSE,NA(),IF(OR(ISNUMBER('Data input'!AC94)=FALSE,ISNUMBER('Data input'!AD94)=FALSE),NA(),'Data input'!$AW$3*'Data input'!AC94+'Data input'!AD94))</f>
        <v>#N/A</v>
      </c>
      <c r="R94" s="101" t="e">
        <f>IF($Y$52=FALSE,NA(),IF(ISNUMBER('Data input'!AD94)=FALSE,NA(),'Data input'!$AW$2*'Data input'!AC94))</f>
        <v>#N/A</v>
      </c>
      <c r="S94" s="101" t="e">
        <f>IF($Y$52=FALSE,NA(),IF(OR(ISNUMBER('Data input'!AF94)=FALSE,ISNUMBER('Data input'!AG94)=FALSE),NA(),'Data input'!$AW$3*'Data input'!AF94+'Data input'!AG94+1+'Grid template'!$B$17))</f>
        <v>#N/A</v>
      </c>
      <c r="T94" s="101" t="e">
        <f>IF($Y$52=FALSE,NA(),IF(ISNUMBER('Data input'!AG94)=FALSE,NA(),'Data input'!$AW$2*'Data input'!AF94))</f>
        <v>#N/A</v>
      </c>
      <c r="U94" s="101" t="e">
        <f>IF($Y$52=FALSE,NA(),(IF(OR(ISNUMBER(Q94)=FALSE,ISNUMBER(R94)=FALSE),NA(),R94-'Data input'!$AW$4*Q94)))</f>
        <v>#N/A</v>
      </c>
      <c r="V94" s="101" t="e">
        <f>IF($Y$52=FALSE,NA(),(IF(OR(ISNUMBER(S94)=FALSE,ISNUMBER(T94)=FALSE),NA(),T94+'Data input'!$AW$4*S94)))</f>
        <v>#N/A</v>
      </c>
      <c r="W94" s="101" t="e">
        <f>IF($Y$52=FALSE,NA(),IF(OR(ISNUMBER(U94)=FALSE,ISNUMBER(V94)=FALSE),NA(),(V94-U94)/(2*'Data input'!$AW$4)))</f>
        <v>#N/A</v>
      </c>
      <c r="X94" s="101" t="e">
        <f>IF($Y$52=FALSE,NA(),IF(OR(ISNUMBER(U94)=FALSE,ISNUMBER(W94)=FALSE),NA(),W94*'Data input'!$AW$4+U94))</f>
        <v>#N/A</v>
      </c>
    </row>
    <row r="95" spans="16:24" x14ac:dyDescent="0.3">
      <c r="P95" s="152" t="str">
        <f>IF(ISBLANK('Data input'!C95)=FALSE,'Data input'!C95,"")</f>
        <v/>
      </c>
      <c r="Q95" s="101" t="e">
        <f>IF($Y$52=FALSE,NA(),IF(OR(ISNUMBER('Data input'!AC95)=FALSE,ISNUMBER('Data input'!AD95)=FALSE),NA(),'Data input'!$AW$3*'Data input'!AC95+'Data input'!AD95))</f>
        <v>#N/A</v>
      </c>
      <c r="R95" s="101" t="e">
        <f>IF($Y$52=FALSE,NA(),IF(ISNUMBER('Data input'!AD95)=FALSE,NA(),'Data input'!$AW$2*'Data input'!AC95))</f>
        <v>#N/A</v>
      </c>
      <c r="S95" s="101" t="e">
        <f>IF($Y$52=FALSE,NA(),IF(OR(ISNUMBER('Data input'!AF95)=FALSE,ISNUMBER('Data input'!AG95)=FALSE),NA(),'Data input'!$AW$3*'Data input'!AF95+'Data input'!AG95+1+'Grid template'!$B$17))</f>
        <v>#N/A</v>
      </c>
      <c r="T95" s="101" t="e">
        <f>IF($Y$52=FALSE,NA(),IF(ISNUMBER('Data input'!AG95)=FALSE,NA(),'Data input'!$AW$2*'Data input'!AF95))</f>
        <v>#N/A</v>
      </c>
      <c r="U95" s="101" t="e">
        <f>IF($Y$52=FALSE,NA(),(IF(OR(ISNUMBER(Q95)=FALSE,ISNUMBER(R95)=FALSE),NA(),R95-'Data input'!$AW$4*Q95)))</f>
        <v>#N/A</v>
      </c>
      <c r="V95" s="101" t="e">
        <f>IF($Y$52=FALSE,NA(),(IF(OR(ISNUMBER(S95)=FALSE,ISNUMBER(T95)=FALSE),NA(),T95+'Data input'!$AW$4*S95)))</f>
        <v>#N/A</v>
      </c>
      <c r="W95" s="101" t="e">
        <f>IF($Y$52=FALSE,NA(),IF(OR(ISNUMBER(U95)=FALSE,ISNUMBER(V95)=FALSE),NA(),(V95-U95)/(2*'Data input'!$AW$4)))</f>
        <v>#N/A</v>
      </c>
      <c r="X95" s="101" t="e">
        <f>IF($Y$52=FALSE,NA(),IF(OR(ISNUMBER(U95)=FALSE,ISNUMBER(W95)=FALSE),NA(),W95*'Data input'!$AW$4+U95))</f>
        <v>#N/A</v>
      </c>
    </row>
    <row r="96" spans="16:24" x14ac:dyDescent="0.3">
      <c r="P96" s="152" t="str">
        <f>IF(ISBLANK('Data input'!C96)=FALSE,'Data input'!C96,"")</f>
        <v/>
      </c>
      <c r="Q96" s="101" t="e">
        <f>IF($Y$52=FALSE,NA(),IF(OR(ISNUMBER('Data input'!AC96)=FALSE,ISNUMBER('Data input'!AD96)=FALSE),NA(),'Data input'!$AW$3*'Data input'!AC96+'Data input'!AD96))</f>
        <v>#N/A</v>
      </c>
      <c r="R96" s="101" t="e">
        <f>IF($Y$52=FALSE,NA(),IF(ISNUMBER('Data input'!AD96)=FALSE,NA(),'Data input'!$AW$2*'Data input'!AC96))</f>
        <v>#N/A</v>
      </c>
      <c r="S96" s="101" t="e">
        <f>IF($Y$52=FALSE,NA(),IF(OR(ISNUMBER('Data input'!AF96)=FALSE,ISNUMBER('Data input'!AG96)=FALSE),NA(),'Data input'!$AW$3*'Data input'!AF96+'Data input'!AG96+1+'Grid template'!$B$17))</f>
        <v>#N/A</v>
      </c>
      <c r="T96" s="101" t="e">
        <f>IF($Y$52=FALSE,NA(),IF(ISNUMBER('Data input'!AG96)=FALSE,NA(),'Data input'!$AW$2*'Data input'!AF96))</f>
        <v>#N/A</v>
      </c>
      <c r="U96" s="101" t="e">
        <f>IF($Y$52=FALSE,NA(),(IF(OR(ISNUMBER(Q96)=FALSE,ISNUMBER(R96)=FALSE),NA(),R96-'Data input'!$AW$4*Q96)))</f>
        <v>#N/A</v>
      </c>
      <c r="V96" s="101" t="e">
        <f>IF($Y$52=FALSE,NA(),(IF(OR(ISNUMBER(S96)=FALSE,ISNUMBER(T96)=FALSE),NA(),T96+'Data input'!$AW$4*S96)))</f>
        <v>#N/A</v>
      </c>
      <c r="W96" s="101" t="e">
        <f>IF($Y$52=FALSE,NA(),IF(OR(ISNUMBER(U96)=FALSE,ISNUMBER(V96)=FALSE),NA(),(V96-U96)/(2*'Data input'!$AW$4)))</f>
        <v>#N/A</v>
      </c>
      <c r="X96" s="101" t="e">
        <f>IF($Y$52=FALSE,NA(),IF(OR(ISNUMBER(U96)=FALSE,ISNUMBER(W96)=FALSE),NA(),W96*'Data input'!$AW$4+U96))</f>
        <v>#N/A</v>
      </c>
    </row>
    <row r="97" spans="15:25" x14ac:dyDescent="0.3">
      <c r="P97" s="152" t="str">
        <f>IF(ISBLANK('Data input'!C97)=FALSE,'Data input'!C97,"")</f>
        <v/>
      </c>
      <c r="Q97" s="101" t="e">
        <f>IF($Y$52=FALSE,NA(),IF(OR(ISNUMBER('Data input'!AC97)=FALSE,ISNUMBER('Data input'!AD97)=FALSE),NA(),'Data input'!$AW$3*'Data input'!AC97+'Data input'!AD97))</f>
        <v>#N/A</v>
      </c>
      <c r="R97" s="101" t="e">
        <f>IF($Y$52=FALSE,NA(),IF(ISNUMBER('Data input'!AD97)=FALSE,NA(),'Data input'!$AW$2*'Data input'!AC97))</f>
        <v>#N/A</v>
      </c>
      <c r="S97" s="101" t="e">
        <f>IF($Y$52=FALSE,NA(),IF(OR(ISNUMBER('Data input'!AF97)=FALSE,ISNUMBER('Data input'!AG97)=FALSE),NA(),'Data input'!$AW$3*'Data input'!AF97+'Data input'!AG97+1+'Grid template'!$B$17))</f>
        <v>#N/A</v>
      </c>
      <c r="T97" s="101" t="e">
        <f>IF($Y$52=FALSE,NA(),IF(ISNUMBER('Data input'!AG97)=FALSE,NA(),'Data input'!$AW$2*'Data input'!AF97))</f>
        <v>#N/A</v>
      </c>
      <c r="U97" s="101" t="e">
        <f>IF($Y$52=FALSE,NA(),(IF(OR(ISNUMBER(Q97)=FALSE,ISNUMBER(R97)=FALSE),NA(),R97-'Data input'!$AW$4*Q97)))</f>
        <v>#N/A</v>
      </c>
      <c r="V97" s="101" t="e">
        <f>IF($Y$52=FALSE,NA(),(IF(OR(ISNUMBER(S97)=FALSE,ISNUMBER(T97)=FALSE),NA(),T97+'Data input'!$AW$4*S97)))</f>
        <v>#N/A</v>
      </c>
      <c r="W97" s="101" t="e">
        <f>IF($Y$52=FALSE,NA(),IF(OR(ISNUMBER(U97)=FALSE,ISNUMBER(V97)=FALSE),NA(),(V97-U97)/(2*'Data input'!$AW$4)))</f>
        <v>#N/A</v>
      </c>
      <c r="X97" s="101" t="e">
        <f>IF($Y$52=FALSE,NA(),IF(OR(ISNUMBER(U97)=FALSE,ISNUMBER(W97)=FALSE),NA(),W97*'Data input'!$AW$4+U97))</f>
        <v>#N/A</v>
      </c>
    </row>
    <row r="98" spans="15:25" x14ac:dyDescent="0.3">
      <c r="P98" s="152" t="str">
        <f>IF(ISBLANK('Data input'!C98)=FALSE,'Data input'!C98,"")</f>
        <v/>
      </c>
      <c r="Q98" s="101" t="e">
        <f>IF($Y$52=FALSE,NA(),IF(OR(ISNUMBER('Data input'!AC98)=FALSE,ISNUMBER('Data input'!AD98)=FALSE),NA(),'Data input'!$AW$3*'Data input'!AC98+'Data input'!AD98))</f>
        <v>#N/A</v>
      </c>
      <c r="R98" s="101" t="e">
        <f>IF($Y$52=FALSE,NA(),IF(ISNUMBER('Data input'!AD98)=FALSE,NA(),'Data input'!$AW$2*'Data input'!AC98))</f>
        <v>#N/A</v>
      </c>
      <c r="S98" s="101" t="e">
        <f>IF($Y$52=FALSE,NA(),IF(OR(ISNUMBER('Data input'!AF98)=FALSE,ISNUMBER('Data input'!AG98)=FALSE),NA(),'Data input'!$AW$3*'Data input'!AF98+'Data input'!AG98+1+'Grid template'!$B$17))</f>
        <v>#N/A</v>
      </c>
      <c r="T98" s="101" t="e">
        <f>IF($Y$52=FALSE,NA(),IF(ISNUMBER('Data input'!AG98)=FALSE,NA(),'Data input'!$AW$2*'Data input'!AF98))</f>
        <v>#N/A</v>
      </c>
      <c r="U98" s="101" t="e">
        <f>IF($Y$52=FALSE,NA(),(IF(OR(ISNUMBER(Q98)=FALSE,ISNUMBER(R98)=FALSE),NA(),R98-'Data input'!$AW$4*Q98)))</f>
        <v>#N/A</v>
      </c>
      <c r="V98" s="101" t="e">
        <f>IF($Y$52=FALSE,NA(),(IF(OR(ISNUMBER(S98)=FALSE,ISNUMBER(T98)=FALSE),NA(),T98+'Data input'!$AW$4*S98)))</f>
        <v>#N/A</v>
      </c>
      <c r="W98" s="101" t="e">
        <f>IF($Y$52=FALSE,NA(),IF(OR(ISNUMBER(U98)=FALSE,ISNUMBER(V98)=FALSE),NA(),(V98-U98)/(2*'Data input'!$AW$4)))</f>
        <v>#N/A</v>
      </c>
      <c r="X98" s="101" t="e">
        <f>IF($Y$52=FALSE,NA(),IF(OR(ISNUMBER(U98)=FALSE,ISNUMBER(W98)=FALSE),NA(),W98*'Data input'!$AW$4+U98))</f>
        <v>#N/A</v>
      </c>
    </row>
    <row r="99" spans="15:25" x14ac:dyDescent="0.3">
      <c r="P99" s="152" t="str">
        <f>IF(ISBLANK('Data input'!C99)=FALSE,'Data input'!C99,"")</f>
        <v/>
      </c>
      <c r="Q99" s="101" t="e">
        <f>IF($Y$52=FALSE,NA(),IF(OR(ISNUMBER('Data input'!AC99)=FALSE,ISNUMBER('Data input'!AD99)=FALSE),NA(),'Data input'!$AW$3*'Data input'!AC99+'Data input'!AD99))</f>
        <v>#N/A</v>
      </c>
      <c r="R99" s="101" t="e">
        <f>IF($Y$52=FALSE,NA(),IF(ISNUMBER('Data input'!AD99)=FALSE,NA(),'Data input'!$AW$2*'Data input'!AC99))</f>
        <v>#N/A</v>
      </c>
      <c r="S99" s="101" t="e">
        <f>IF($Y$52=FALSE,NA(),IF(OR(ISNUMBER('Data input'!AF99)=FALSE,ISNUMBER('Data input'!AG99)=FALSE),NA(),'Data input'!$AW$3*'Data input'!AF99+'Data input'!AG99+1+'Grid template'!$B$17))</f>
        <v>#N/A</v>
      </c>
      <c r="T99" s="101" t="e">
        <f>IF($Y$52=FALSE,NA(),IF(ISNUMBER('Data input'!AG99)=FALSE,NA(),'Data input'!$AW$2*'Data input'!AF99))</f>
        <v>#N/A</v>
      </c>
      <c r="U99" s="101" t="e">
        <f>IF($Y$52=FALSE,NA(),(IF(OR(ISNUMBER(Q99)=FALSE,ISNUMBER(R99)=FALSE),NA(),R99-'Data input'!$AW$4*Q99)))</f>
        <v>#N/A</v>
      </c>
      <c r="V99" s="101" t="e">
        <f>IF($Y$52=FALSE,NA(),(IF(OR(ISNUMBER(S99)=FALSE,ISNUMBER(T99)=FALSE),NA(),T99+'Data input'!$AW$4*S99)))</f>
        <v>#N/A</v>
      </c>
      <c r="W99" s="101" t="e">
        <f>IF($Y$52=FALSE,NA(),IF(OR(ISNUMBER(U99)=FALSE,ISNUMBER(V99)=FALSE),NA(),(V99-U99)/(2*'Data input'!$AW$4)))</f>
        <v>#N/A</v>
      </c>
      <c r="X99" s="101" t="e">
        <f>IF($Y$52=FALSE,NA(),IF(OR(ISNUMBER(U99)=FALSE,ISNUMBER(W99)=FALSE),NA(),W99*'Data input'!$AW$4+U99))</f>
        <v>#N/A</v>
      </c>
    </row>
    <row r="100" spans="15:25" x14ac:dyDescent="0.3">
      <c r="P100" s="152" t="str">
        <f>IF(ISBLANK('Data input'!C100)=FALSE,'Data input'!C100,"")</f>
        <v/>
      </c>
      <c r="Q100" s="101" t="e">
        <f>IF($Y$52=FALSE,NA(),IF(OR(ISNUMBER('Data input'!AC100)=FALSE,ISNUMBER('Data input'!AD100)=FALSE),NA(),'Data input'!$AW$3*'Data input'!AC100+'Data input'!AD100))</f>
        <v>#N/A</v>
      </c>
      <c r="R100" s="101" t="e">
        <f>IF($Y$52=FALSE,NA(),IF(ISNUMBER('Data input'!AD100)=FALSE,NA(),'Data input'!$AW$2*'Data input'!AC100))</f>
        <v>#N/A</v>
      </c>
      <c r="S100" s="101" t="e">
        <f>IF($Y$52=FALSE,NA(),IF(OR(ISNUMBER('Data input'!AF100)=FALSE,ISNUMBER('Data input'!AG100)=FALSE),NA(),'Data input'!$AW$3*'Data input'!AF100+'Data input'!AG100+1+'Grid template'!$B$17))</f>
        <v>#N/A</v>
      </c>
      <c r="T100" s="101" t="e">
        <f>IF($Y$52=FALSE,NA(),IF(ISNUMBER('Data input'!AG100)=FALSE,NA(),'Data input'!$AW$2*'Data input'!AF100))</f>
        <v>#N/A</v>
      </c>
      <c r="U100" s="101" t="e">
        <f>IF($Y$52=FALSE,NA(),(IF(OR(ISNUMBER(Q100)=FALSE,ISNUMBER(R100)=FALSE),NA(),R100-'Data input'!$AW$4*Q100)))</f>
        <v>#N/A</v>
      </c>
      <c r="V100" s="101" t="e">
        <f>IF($Y$52=FALSE,NA(),(IF(OR(ISNUMBER(S100)=FALSE,ISNUMBER(T100)=FALSE),NA(),T100+'Data input'!$AW$4*S100)))</f>
        <v>#N/A</v>
      </c>
      <c r="W100" s="101" t="e">
        <f>IF($Y$52=FALSE,NA(),IF(OR(ISNUMBER(U100)=FALSE,ISNUMBER(V100)=FALSE),NA(),(V100-U100)/(2*'Data input'!$AW$4)))</f>
        <v>#N/A</v>
      </c>
      <c r="X100" s="101" t="e">
        <f>IF($Y$52=FALSE,NA(),IF(OR(ISNUMBER(U100)=FALSE,ISNUMBER(W100)=FALSE),NA(),W100*'Data input'!$AW$4+U100))</f>
        <v>#N/A</v>
      </c>
    </row>
    <row r="101" spans="15:25" x14ac:dyDescent="0.3">
      <c r="P101" s="152" t="str">
        <f>IF(ISBLANK('Data input'!C101)=FALSE,'Data input'!C101,"")</f>
        <v/>
      </c>
      <c r="Q101" s="101" t="e">
        <f>IF($Y$52=FALSE,NA(),IF(OR(ISNUMBER('Data input'!AC101)=FALSE,ISNUMBER('Data input'!AD101)=FALSE),NA(),'Data input'!$AW$3*'Data input'!AC101+'Data input'!AD101))</f>
        <v>#N/A</v>
      </c>
      <c r="R101" s="101" t="e">
        <f>IF($Y$52=FALSE,NA(),IF(ISNUMBER('Data input'!AD101)=FALSE,NA(),'Data input'!$AW$2*'Data input'!AC101))</f>
        <v>#N/A</v>
      </c>
      <c r="S101" s="101" t="e">
        <f>IF($Y$52=FALSE,NA(),IF(OR(ISNUMBER('Data input'!AF101)=FALSE,ISNUMBER('Data input'!AG101)=FALSE),NA(),'Data input'!$AW$3*'Data input'!AF101+'Data input'!AG101+1+'Grid template'!$B$17))</f>
        <v>#N/A</v>
      </c>
      <c r="T101" s="101" t="e">
        <f>IF($Y$52=FALSE,NA(),IF(ISNUMBER('Data input'!AG101)=FALSE,NA(),'Data input'!$AW$2*'Data input'!AF101))</f>
        <v>#N/A</v>
      </c>
      <c r="U101" s="101" t="e">
        <f>IF($Y$52=FALSE,NA(),(IF(OR(ISNUMBER(Q101)=FALSE,ISNUMBER(R101)=FALSE),NA(),R101-'Data input'!$AW$4*Q101)))</f>
        <v>#N/A</v>
      </c>
      <c r="V101" s="101" t="e">
        <f>IF($Y$52=FALSE,NA(),(IF(OR(ISNUMBER(S101)=FALSE,ISNUMBER(T101)=FALSE),NA(),T101+'Data input'!$AW$4*S101)))</f>
        <v>#N/A</v>
      </c>
      <c r="W101" s="101" t="e">
        <f>IF($Y$52=FALSE,NA(),IF(OR(ISNUMBER(U101)=FALSE,ISNUMBER(V101)=FALSE),NA(),(V101-U101)/(2*'Data input'!$AW$4)))</f>
        <v>#N/A</v>
      </c>
      <c r="X101" s="101" t="e">
        <f>IF($Y$52=FALSE,NA(),IF(OR(ISNUMBER(U101)=FALSE,ISNUMBER(W101)=FALSE),NA(),W101*'Data input'!$AW$4+U101))</f>
        <v>#N/A</v>
      </c>
    </row>
    <row r="102" spans="15:25" x14ac:dyDescent="0.3">
      <c r="O102" s="1" t="str">
        <f>CONCATENATE("Names ",Series_3)</f>
        <v>Names Series 3</v>
      </c>
      <c r="P102" s="153" t="str">
        <f>IF(ISBLANK('Data input'!C102)=FALSE,'Data input'!C102,"")</f>
        <v/>
      </c>
      <c r="Q102" s="102" t="e">
        <f>IF($Y$102=FALSE,NA(),IF(OR(ISNUMBER('Data input'!AC102)=FALSE,ISNUMBER('Data input'!AD102)=FALSE),NA(),'Data input'!$AW$3*'Data input'!AC102+'Data input'!AD102))</f>
        <v>#N/A</v>
      </c>
      <c r="R102" s="102" t="e">
        <f>IF($Y$102=FALSE,NA(),IF(ISNUMBER('Data input'!AD102)=FALSE,NA(),'Data input'!$AW$2*'Data input'!AC102))</f>
        <v>#N/A</v>
      </c>
      <c r="S102" s="102" t="e">
        <f>IF($Y$102=FALSE,NA(),IF(OR(ISNUMBER('Data input'!AF102)=FALSE,ISNUMBER('Data input'!AG102)=FALSE),NA(),'Data input'!$AW$3*'Data input'!AF102+'Data input'!AG102+1+'Grid template'!$B$17))</f>
        <v>#N/A</v>
      </c>
      <c r="T102" s="102" t="e">
        <f>IF($Y$102=FALSE,NA(),IF(ISNUMBER('Data input'!AG102)=FALSE,NA(),'Data input'!$AW$2*'Data input'!AF102))</f>
        <v>#N/A</v>
      </c>
      <c r="U102" s="102" t="e">
        <f>IF($Y$102=FALSE,NA(),(IF(OR(ISNUMBER(Q102)=FALSE,ISNUMBER(R102)=FALSE),NA(),R102-'Data input'!$AW$4*Q102)))</f>
        <v>#N/A</v>
      </c>
      <c r="V102" s="102" t="e">
        <f>IF($Y$102=FALSE,NA(),(IF(OR(ISNUMBER(S102)=FALSE,ISNUMBER(T102)=FALSE),NA(),T102+'Data input'!$AW$4*S102)))</f>
        <v>#N/A</v>
      </c>
      <c r="W102" s="102" t="e">
        <f>IF($Y$102=FALSE,NA(),IF(OR(ISNUMBER(U102)=FALSE,ISNUMBER(V102)=FALSE),NA(),(V102-U102)/(2*'Data input'!$AW$4)))</f>
        <v>#N/A</v>
      </c>
      <c r="X102" s="102" t="e">
        <f>IF($Y$102=FALSE,NA(),IF(OR(ISNUMBER(U102)=FALSE,ISNUMBER(W102)=FALSE),NA(),W102*'Data input'!$AW$4+U102))</f>
        <v>#N/A</v>
      </c>
      <c r="Y102" s="98" t="b">
        <v>0</v>
      </c>
    </row>
    <row r="103" spans="15:25" x14ac:dyDescent="0.3">
      <c r="P103" s="153" t="str">
        <f>IF(ISBLANK('Data input'!C103)=FALSE,'Data input'!C103,"")</f>
        <v/>
      </c>
      <c r="Q103" s="102" t="e">
        <f>IF($Y$102=FALSE,NA(),IF(OR(ISNUMBER('Data input'!AC103)=FALSE,ISNUMBER('Data input'!AD103)=FALSE),NA(),'Data input'!$AW$3*'Data input'!AC103+'Data input'!AD103))</f>
        <v>#N/A</v>
      </c>
      <c r="R103" s="102" t="e">
        <f>IF($Y$102=FALSE,NA(),IF(ISNUMBER('Data input'!AD103)=FALSE,NA(),'Data input'!$AW$2*'Data input'!AC103))</f>
        <v>#N/A</v>
      </c>
      <c r="S103" s="102" t="e">
        <f>IF($Y$102=FALSE,NA(),IF(OR(ISNUMBER('Data input'!AF103)=FALSE,ISNUMBER('Data input'!AG103)=FALSE),NA(),'Data input'!$AW$3*'Data input'!AF103+'Data input'!AG103+1+'Grid template'!$B$17))</f>
        <v>#N/A</v>
      </c>
      <c r="T103" s="102" t="e">
        <f>IF($Y$102=FALSE,NA(),IF(ISNUMBER('Data input'!AG103)=FALSE,NA(),'Data input'!$AW$2*'Data input'!AF103))</f>
        <v>#N/A</v>
      </c>
      <c r="U103" s="102" t="e">
        <f>IF($Y$102=FALSE,NA(),(IF(OR(ISNUMBER(Q103)=FALSE,ISNUMBER(R103)=FALSE),NA(),R103-'Data input'!$AW$4*Q103)))</f>
        <v>#N/A</v>
      </c>
      <c r="V103" s="102" t="e">
        <f>IF($Y$102=FALSE,NA(),(IF(OR(ISNUMBER(S103)=FALSE,ISNUMBER(T103)=FALSE),NA(),T103+'Data input'!$AW$4*S103)))</f>
        <v>#N/A</v>
      </c>
      <c r="W103" s="102" t="e">
        <f>IF($Y$102=FALSE,NA(),IF(OR(ISNUMBER(U103)=FALSE,ISNUMBER(V103)=FALSE),NA(),(V103-U103)/(2*'Data input'!$AW$4)))</f>
        <v>#N/A</v>
      </c>
      <c r="X103" s="102" t="e">
        <f>IF($Y$102=FALSE,NA(),IF(OR(ISNUMBER(U103)=FALSE,ISNUMBER(W103)=FALSE),NA(),W103*'Data input'!$AW$4+U103))</f>
        <v>#N/A</v>
      </c>
    </row>
    <row r="104" spans="15:25" x14ac:dyDescent="0.3">
      <c r="P104" s="153" t="str">
        <f>IF(ISBLANK('Data input'!C104)=FALSE,'Data input'!C104,"")</f>
        <v/>
      </c>
      <c r="Q104" s="102" t="e">
        <f>IF($Y$102=FALSE,NA(),IF(OR(ISNUMBER('Data input'!AC104)=FALSE,ISNUMBER('Data input'!AD104)=FALSE),NA(),'Data input'!$AW$3*'Data input'!AC104+'Data input'!AD104))</f>
        <v>#N/A</v>
      </c>
      <c r="R104" s="102" t="e">
        <f>IF($Y$102=FALSE,NA(),IF(ISNUMBER('Data input'!AD104)=FALSE,NA(),'Data input'!$AW$2*'Data input'!AC104))</f>
        <v>#N/A</v>
      </c>
      <c r="S104" s="102" t="e">
        <f>IF($Y$102=FALSE,NA(),IF(OR(ISNUMBER('Data input'!AF104)=FALSE,ISNUMBER('Data input'!AG104)=FALSE),NA(),'Data input'!$AW$3*'Data input'!AF104+'Data input'!AG104+1+'Grid template'!$B$17))</f>
        <v>#N/A</v>
      </c>
      <c r="T104" s="102" t="e">
        <f>IF($Y$102=FALSE,NA(),IF(ISNUMBER('Data input'!AG104)=FALSE,NA(),'Data input'!$AW$2*'Data input'!AF104))</f>
        <v>#N/A</v>
      </c>
      <c r="U104" s="102" t="e">
        <f>IF($Y$102=FALSE,NA(),(IF(OR(ISNUMBER(Q104)=FALSE,ISNUMBER(R104)=FALSE),NA(),R104-'Data input'!$AW$4*Q104)))</f>
        <v>#N/A</v>
      </c>
      <c r="V104" s="102" t="e">
        <f>IF($Y$102=FALSE,NA(),(IF(OR(ISNUMBER(S104)=FALSE,ISNUMBER(T104)=FALSE),NA(),T104+'Data input'!$AW$4*S104)))</f>
        <v>#N/A</v>
      </c>
      <c r="W104" s="102" t="e">
        <f>IF($Y$102=FALSE,NA(),IF(OR(ISNUMBER(U104)=FALSE,ISNUMBER(V104)=FALSE),NA(),(V104-U104)/(2*'Data input'!$AW$4)))</f>
        <v>#N/A</v>
      </c>
      <c r="X104" s="102" t="e">
        <f>IF($Y$102=FALSE,NA(),IF(OR(ISNUMBER(U104)=FALSE,ISNUMBER(W104)=FALSE),NA(),W104*'Data input'!$AW$4+U104))</f>
        <v>#N/A</v>
      </c>
    </row>
    <row r="105" spans="15:25" x14ac:dyDescent="0.3">
      <c r="P105" s="153" t="str">
        <f>IF(ISBLANK('Data input'!C105)=FALSE,'Data input'!C105,"")</f>
        <v/>
      </c>
      <c r="Q105" s="102" t="e">
        <f>IF($Y$102=FALSE,NA(),IF(OR(ISNUMBER('Data input'!AC105)=FALSE,ISNUMBER('Data input'!AD105)=FALSE),NA(),'Data input'!$AW$3*'Data input'!AC105+'Data input'!AD105))</f>
        <v>#N/A</v>
      </c>
      <c r="R105" s="102" t="e">
        <f>IF($Y$102=FALSE,NA(),IF(ISNUMBER('Data input'!AD105)=FALSE,NA(),'Data input'!$AW$2*'Data input'!AC105))</f>
        <v>#N/A</v>
      </c>
      <c r="S105" s="102" t="e">
        <f>IF($Y$102=FALSE,NA(),IF(OR(ISNUMBER('Data input'!AF105)=FALSE,ISNUMBER('Data input'!AG105)=FALSE),NA(),'Data input'!$AW$3*'Data input'!AF105+'Data input'!AG105+1+'Grid template'!$B$17))</f>
        <v>#N/A</v>
      </c>
      <c r="T105" s="102" t="e">
        <f>IF($Y$102=FALSE,NA(),IF(ISNUMBER('Data input'!AG105)=FALSE,NA(),'Data input'!$AW$2*'Data input'!AF105))</f>
        <v>#N/A</v>
      </c>
      <c r="U105" s="102" t="e">
        <f>IF($Y$102=FALSE,NA(),(IF(OR(ISNUMBER(Q105)=FALSE,ISNUMBER(R105)=FALSE),NA(),R105-'Data input'!$AW$4*Q105)))</f>
        <v>#N/A</v>
      </c>
      <c r="V105" s="102" t="e">
        <f>IF($Y$102=FALSE,NA(),(IF(OR(ISNUMBER(S105)=FALSE,ISNUMBER(T105)=FALSE),NA(),T105+'Data input'!$AW$4*S105)))</f>
        <v>#N/A</v>
      </c>
      <c r="W105" s="102" t="e">
        <f>IF($Y$102=FALSE,NA(),IF(OR(ISNUMBER(U105)=FALSE,ISNUMBER(V105)=FALSE),NA(),(V105-U105)/(2*'Data input'!$AW$4)))</f>
        <v>#N/A</v>
      </c>
      <c r="X105" s="102" t="e">
        <f>IF($Y$102=FALSE,NA(),IF(OR(ISNUMBER(U105)=FALSE,ISNUMBER(W105)=FALSE),NA(),W105*'Data input'!$AW$4+U105))</f>
        <v>#N/A</v>
      </c>
    </row>
    <row r="106" spans="15:25" x14ac:dyDescent="0.3">
      <c r="P106" s="153" t="str">
        <f>IF(ISBLANK('Data input'!C106)=FALSE,'Data input'!C106,"")</f>
        <v/>
      </c>
      <c r="Q106" s="102" t="e">
        <f>IF($Y$102=FALSE,NA(),IF(OR(ISNUMBER('Data input'!AC106)=FALSE,ISNUMBER('Data input'!AD106)=FALSE),NA(),'Data input'!$AW$3*'Data input'!AC106+'Data input'!AD106))</f>
        <v>#N/A</v>
      </c>
      <c r="R106" s="102" t="e">
        <f>IF($Y$102=FALSE,NA(),IF(ISNUMBER('Data input'!AD106)=FALSE,NA(),'Data input'!$AW$2*'Data input'!AC106))</f>
        <v>#N/A</v>
      </c>
      <c r="S106" s="102" t="e">
        <f>IF($Y$102=FALSE,NA(),IF(OR(ISNUMBER('Data input'!AF106)=FALSE,ISNUMBER('Data input'!AG106)=FALSE),NA(),'Data input'!$AW$3*'Data input'!AF106+'Data input'!AG106+1+'Grid template'!$B$17))</f>
        <v>#N/A</v>
      </c>
      <c r="T106" s="102" t="e">
        <f>IF($Y$102=FALSE,NA(),IF(ISNUMBER('Data input'!AG106)=FALSE,NA(),'Data input'!$AW$2*'Data input'!AF106))</f>
        <v>#N/A</v>
      </c>
      <c r="U106" s="102" t="e">
        <f>IF($Y$102=FALSE,NA(),(IF(OR(ISNUMBER(Q106)=FALSE,ISNUMBER(R106)=FALSE),NA(),R106-'Data input'!$AW$4*Q106)))</f>
        <v>#N/A</v>
      </c>
      <c r="V106" s="102" t="e">
        <f>IF($Y$102=FALSE,NA(),(IF(OR(ISNUMBER(S106)=FALSE,ISNUMBER(T106)=FALSE),NA(),T106+'Data input'!$AW$4*S106)))</f>
        <v>#N/A</v>
      </c>
      <c r="W106" s="102" t="e">
        <f>IF($Y$102=FALSE,NA(),IF(OR(ISNUMBER(U106)=FALSE,ISNUMBER(V106)=FALSE),NA(),(V106-U106)/(2*'Data input'!$AW$4)))</f>
        <v>#N/A</v>
      </c>
      <c r="X106" s="102" t="e">
        <f>IF($Y$102=FALSE,NA(),IF(OR(ISNUMBER(U106)=FALSE,ISNUMBER(W106)=FALSE),NA(),W106*'Data input'!$AW$4+U106))</f>
        <v>#N/A</v>
      </c>
    </row>
    <row r="107" spans="15:25" x14ac:dyDescent="0.3">
      <c r="P107" s="153" t="str">
        <f>IF(ISBLANK('Data input'!C107)=FALSE,'Data input'!C107,"")</f>
        <v/>
      </c>
      <c r="Q107" s="102" t="e">
        <f>IF($Y$102=FALSE,NA(),IF(OR(ISNUMBER('Data input'!AC107)=FALSE,ISNUMBER('Data input'!AD107)=FALSE),NA(),'Data input'!$AW$3*'Data input'!AC107+'Data input'!AD107))</f>
        <v>#N/A</v>
      </c>
      <c r="R107" s="102" t="e">
        <f>IF($Y$102=FALSE,NA(),IF(ISNUMBER('Data input'!AD107)=FALSE,NA(),'Data input'!$AW$2*'Data input'!AC107))</f>
        <v>#N/A</v>
      </c>
      <c r="S107" s="102" t="e">
        <f>IF($Y$102=FALSE,NA(),IF(OR(ISNUMBER('Data input'!AF107)=FALSE,ISNUMBER('Data input'!AG107)=FALSE),NA(),'Data input'!$AW$3*'Data input'!AF107+'Data input'!AG107+1+'Grid template'!$B$17))</f>
        <v>#N/A</v>
      </c>
      <c r="T107" s="102" t="e">
        <f>IF($Y$102=FALSE,NA(),IF(ISNUMBER('Data input'!AG107)=FALSE,NA(),'Data input'!$AW$2*'Data input'!AF107))</f>
        <v>#N/A</v>
      </c>
      <c r="U107" s="102" t="e">
        <f>IF($Y$102=FALSE,NA(),(IF(OR(ISNUMBER(Q107)=FALSE,ISNUMBER(R107)=FALSE),NA(),R107-'Data input'!$AW$4*Q107)))</f>
        <v>#N/A</v>
      </c>
      <c r="V107" s="102" t="e">
        <f>IF($Y$102=FALSE,NA(),(IF(OR(ISNUMBER(S107)=FALSE,ISNUMBER(T107)=FALSE),NA(),T107+'Data input'!$AW$4*S107)))</f>
        <v>#N/A</v>
      </c>
      <c r="W107" s="102" t="e">
        <f>IF($Y$102=FALSE,NA(),IF(OR(ISNUMBER(U107)=FALSE,ISNUMBER(V107)=FALSE),NA(),(V107-U107)/(2*'Data input'!$AW$4)))</f>
        <v>#N/A</v>
      </c>
      <c r="X107" s="102" t="e">
        <f>IF($Y$102=FALSE,NA(),IF(OR(ISNUMBER(U107)=FALSE,ISNUMBER(W107)=FALSE),NA(),W107*'Data input'!$AW$4+U107))</f>
        <v>#N/A</v>
      </c>
    </row>
    <row r="108" spans="15:25" x14ac:dyDescent="0.3">
      <c r="P108" s="153" t="str">
        <f>IF(ISBLANK('Data input'!C108)=FALSE,'Data input'!C108,"")</f>
        <v/>
      </c>
      <c r="Q108" s="102" t="e">
        <f>IF($Y$102=FALSE,NA(),IF(OR(ISNUMBER('Data input'!AC108)=FALSE,ISNUMBER('Data input'!AD108)=FALSE),NA(),'Data input'!$AW$3*'Data input'!AC108+'Data input'!AD108))</f>
        <v>#N/A</v>
      </c>
      <c r="R108" s="102" t="e">
        <f>IF($Y$102=FALSE,NA(),IF(ISNUMBER('Data input'!AD108)=FALSE,NA(),'Data input'!$AW$2*'Data input'!AC108))</f>
        <v>#N/A</v>
      </c>
      <c r="S108" s="102" t="e">
        <f>IF($Y$102=FALSE,NA(),IF(OR(ISNUMBER('Data input'!AF108)=FALSE,ISNUMBER('Data input'!AG108)=FALSE),NA(),'Data input'!$AW$3*'Data input'!AF108+'Data input'!AG108+1+'Grid template'!$B$17))</f>
        <v>#N/A</v>
      </c>
      <c r="T108" s="102" t="e">
        <f>IF($Y$102=FALSE,NA(),IF(ISNUMBER('Data input'!AG108)=FALSE,NA(),'Data input'!$AW$2*'Data input'!AF108))</f>
        <v>#N/A</v>
      </c>
      <c r="U108" s="102" t="e">
        <f>IF($Y$102=FALSE,NA(),(IF(OR(ISNUMBER(Q108)=FALSE,ISNUMBER(R108)=FALSE),NA(),R108-'Data input'!$AW$4*Q108)))</f>
        <v>#N/A</v>
      </c>
      <c r="V108" s="102" t="e">
        <f>IF($Y$102=FALSE,NA(),(IF(OR(ISNUMBER(S108)=FALSE,ISNUMBER(T108)=FALSE),NA(),T108+'Data input'!$AW$4*S108)))</f>
        <v>#N/A</v>
      </c>
      <c r="W108" s="102" t="e">
        <f>IF($Y$102=FALSE,NA(),IF(OR(ISNUMBER(U108)=FALSE,ISNUMBER(V108)=FALSE),NA(),(V108-U108)/(2*'Data input'!$AW$4)))</f>
        <v>#N/A</v>
      </c>
      <c r="X108" s="102" t="e">
        <f>IF($Y$102=FALSE,NA(),IF(OR(ISNUMBER(U108)=FALSE,ISNUMBER(W108)=FALSE),NA(),W108*'Data input'!$AW$4+U108))</f>
        <v>#N/A</v>
      </c>
    </row>
    <row r="109" spans="15:25" x14ac:dyDescent="0.3">
      <c r="P109" s="153" t="str">
        <f>IF(ISBLANK('Data input'!C109)=FALSE,'Data input'!C109,"")</f>
        <v/>
      </c>
      <c r="Q109" s="102" t="e">
        <f>IF($Y$102=FALSE,NA(),IF(OR(ISNUMBER('Data input'!AC109)=FALSE,ISNUMBER('Data input'!AD109)=FALSE),NA(),'Data input'!$AW$3*'Data input'!AC109+'Data input'!AD109))</f>
        <v>#N/A</v>
      </c>
      <c r="R109" s="102" t="e">
        <f>IF($Y$102=FALSE,NA(),IF(ISNUMBER('Data input'!AD109)=FALSE,NA(),'Data input'!$AW$2*'Data input'!AC109))</f>
        <v>#N/A</v>
      </c>
      <c r="S109" s="102" t="e">
        <f>IF($Y$102=FALSE,NA(),IF(OR(ISNUMBER('Data input'!AF109)=FALSE,ISNUMBER('Data input'!AG109)=FALSE),NA(),'Data input'!$AW$3*'Data input'!AF109+'Data input'!AG109+1+'Grid template'!$B$17))</f>
        <v>#N/A</v>
      </c>
      <c r="T109" s="102" t="e">
        <f>IF($Y$102=FALSE,NA(),IF(ISNUMBER('Data input'!AG109)=FALSE,NA(),'Data input'!$AW$2*'Data input'!AF109))</f>
        <v>#N/A</v>
      </c>
      <c r="U109" s="102" t="e">
        <f>IF($Y$102=FALSE,NA(),(IF(OR(ISNUMBER(Q109)=FALSE,ISNUMBER(R109)=FALSE),NA(),R109-'Data input'!$AW$4*Q109)))</f>
        <v>#N/A</v>
      </c>
      <c r="V109" s="102" t="e">
        <f>IF($Y$102=FALSE,NA(),(IF(OR(ISNUMBER(S109)=FALSE,ISNUMBER(T109)=FALSE),NA(),T109+'Data input'!$AW$4*S109)))</f>
        <v>#N/A</v>
      </c>
      <c r="W109" s="102" t="e">
        <f>IF($Y$102=FALSE,NA(),IF(OR(ISNUMBER(U109)=FALSE,ISNUMBER(V109)=FALSE),NA(),(V109-U109)/(2*'Data input'!$AW$4)))</f>
        <v>#N/A</v>
      </c>
      <c r="X109" s="102" t="e">
        <f>IF($Y$102=FALSE,NA(),IF(OR(ISNUMBER(U109)=FALSE,ISNUMBER(W109)=FALSE),NA(),W109*'Data input'!$AW$4+U109))</f>
        <v>#N/A</v>
      </c>
    </row>
    <row r="110" spans="15:25" x14ac:dyDescent="0.3">
      <c r="P110" s="153" t="str">
        <f>IF(ISBLANK('Data input'!C110)=FALSE,'Data input'!C110,"")</f>
        <v/>
      </c>
      <c r="Q110" s="102" t="e">
        <f>IF($Y$102=FALSE,NA(),IF(OR(ISNUMBER('Data input'!AC110)=FALSE,ISNUMBER('Data input'!AD110)=FALSE),NA(),'Data input'!$AW$3*'Data input'!AC110+'Data input'!AD110))</f>
        <v>#N/A</v>
      </c>
      <c r="R110" s="102" t="e">
        <f>IF($Y$102=FALSE,NA(),IF(ISNUMBER('Data input'!AD110)=FALSE,NA(),'Data input'!$AW$2*'Data input'!AC110))</f>
        <v>#N/A</v>
      </c>
      <c r="S110" s="102" t="e">
        <f>IF($Y$102=FALSE,NA(),IF(OR(ISNUMBER('Data input'!AF110)=FALSE,ISNUMBER('Data input'!AG110)=FALSE),NA(),'Data input'!$AW$3*'Data input'!AF110+'Data input'!AG110+1+'Grid template'!$B$17))</f>
        <v>#N/A</v>
      </c>
      <c r="T110" s="102" t="e">
        <f>IF($Y$102=FALSE,NA(),IF(ISNUMBER('Data input'!AG110)=FALSE,NA(),'Data input'!$AW$2*'Data input'!AF110))</f>
        <v>#N/A</v>
      </c>
      <c r="U110" s="102" t="e">
        <f>IF($Y$102=FALSE,NA(),(IF(OR(ISNUMBER(Q110)=FALSE,ISNUMBER(R110)=FALSE),NA(),R110-'Data input'!$AW$4*Q110)))</f>
        <v>#N/A</v>
      </c>
      <c r="V110" s="102" t="e">
        <f>IF($Y$102=FALSE,NA(),(IF(OR(ISNUMBER(S110)=FALSE,ISNUMBER(T110)=FALSE),NA(),T110+'Data input'!$AW$4*S110)))</f>
        <v>#N/A</v>
      </c>
      <c r="W110" s="102" t="e">
        <f>IF($Y$102=FALSE,NA(),IF(OR(ISNUMBER(U110)=FALSE,ISNUMBER(V110)=FALSE),NA(),(V110-U110)/(2*'Data input'!$AW$4)))</f>
        <v>#N/A</v>
      </c>
      <c r="X110" s="102" t="e">
        <f>IF($Y$102=FALSE,NA(),IF(OR(ISNUMBER(U110)=FALSE,ISNUMBER(W110)=FALSE),NA(),W110*'Data input'!$AW$4+U110))</f>
        <v>#N/A</v>
      </c>
    </row>
    <row r="111" spans="15:25" x14ac:dyDescent="0.3">
      <c r="P111" s="153" t="str">
        <f>IF(ISBLANK('Data input'!C111)=FALSE,'Data input'!C111,"")</f>
        <v/>
      </c>
      <c r="Q111" s="102" t="e">
        <f>IF($Y$102=FALSE,NA(),IF(OR(ISNUMBER('Data input'!AC111)=FALSE,ISNUMBER('Data input'!AD111)=FALSE),NA(),'Data input'!$AW$3*'Data input'!AC111+'Data input'!AD111))</f>
        <v>#N/A</v>
      </c>
      <c r="R111" s="102" t="e">
        <f>IF($Y$102=FALSE,NA(),IF(ISNUMBER('Data input'!AD111)=FALSE,NA(),'Data input'!$AW$2*'Data input'!AC111))</f>
        <v>#N/A</v>
      </c>
      <c r="S111" s="102" t="e">
        <f>IF($Y$102=FALSE,NA(),IF(OR(ISNUMBER('Data input'!AF111)=FALSE,ISNUMBER('Data input'!AG111)=FALSE),NA(),'Data input'!$AW$3*'Data input'!AF111+'Data input'!AG111+1+'Grid template'!$B$17))</f>
        <v>#N/A</v>
      </c>
      <c r="T111" s="102" t="e">
        <f>IF($Y$102=FALSE,NA(),IF(ISNUMBER('Data input'!AG111)=FALSE,NA(),'Data input'!$AW$2*'Data input'!AF111))</f>
        <v>#N/A</v>
      </c>
      <c r="U111" s="102" t="e">
        <f>IF($Y$102=FALSE,NA(),(IF(OR(ISNUMBER(Q111)=FALSE,ISNUMBER(R111)=FALSE),NA(),R111-'Data input'!$AW$4*Q111)))</f>
        <v>#N/A</v>
      </c>
      <c r="V111" s="102" t="e">
        <f>IF($Y$102=FALSE,NA(),(IF(OR(ISNUMBER(S111)=FALSE,ISNUMBER(T111)=FALSE),NA(),T111+'Data input'!$AW$4*S111)))</f>
        <v>#N/A</v>
      </c>
      <c r="W111" s="102" t="e">
        <f>IF($Y$102=FALSE,NA(),IF(OR(ISNUMBER(U111)=FALSE,ISNUMBER(V111)=FALSE),NA(),(V111-U111)/(2*'Data input'!$AW$4)))</f>
        <v>#N/A</v>
      </c>
      <c r="X111" s="102" t="e">
        <f>IF($Y$102=FALSE,NA(),IF(OR(ISNUMBER(U111)=FALSE,ISNUMBER(W111)=FALSE),NA(),W111*'Data input'!$AW$4+U111))</f>
        <v>#N/A</v>
      </c>
    </row>
    <row r="112" spans="15:25" x14ac:dyDescent="0.3">
      <c r="P112" s="153" t="str">
        <f>IF(ISBLANK('Data input'!C112)=FALSE,'Data input'!C112,"")</f>
        <v/>
      </c>
      <c r="Q112" s="102" t="e">
        <f>IF($Y$102=FALSE,NA(),IF(OR(ISNUMBER('Data input'!AC112)=FALSE,ISNUMBER('Data input'!AD112)=FALSE),NA(),'Data input'!$AW$3*'Data input'!AC112+'Data input'!AD112))</f>
        <v>#N/A</v>
      </c>
      <c r="R112" s="102" t="e">
        <f>IF($Y$102=FALSE,NA(),IF(ISNUMBER('Data input'!AD112)=FALSE,NA(),'Data input'!$AW$2*'Data input'!AC112))</f>
        <v>#N/A</v>
      </c>
      <c r="S112" s="102" t="e">
        <f>IF($Y$102=FALSE,NA(),IF(OR(ISNUMBER('Data input'!AF112)=FALSE,ISNUMBER('Data input'!AG112)=FALSE),NA(),'Data input'!$AW$3*'Data input'!AF112+'Data input'!AG112+1+'Grid template'!$B$17))</f>
        <v>#N/A</v>
      </c>
      <c r="T112" s="102" t="e">
        <f>IF($Y$102=FALSE,NA(),IF(ISNUMBER('Data input'!AG112)=FALSE,NA(),'Data input'!$AW$2*'Data input'!AF112))</f>
        <v>#N/A</v>
      </c>
      <c r="U112" s="102" t="e">
        <f>IF($Y$102=FALSE,NA(),(IF(OR(ISNUMBER(Q112)=FALSE,ISNUMBER(R112)=FALSE),NA(),R112-'Data input'!$AW$4*Q112)))</f>
        <v>#N/A</v>
      </c>
      <c r="V112" s="102" t="e">
        <f>IF($Y$102=FALSE,NA(),(IF(OR(ISNUMBER(S112)=FALSE,ISNUMBER(T112)=FALSE),NA(),T112+'Data input'!$AW$4*S112)))</f>
        <v>#N/A</v>
      </c>
      <c r="W112" s="102" t="e">
        <f>IF($Y$102=FALSE,NA(),IF(OR(ISNUMBER(U112)=FALSE,ISNUMBER(V112)=FALSE),NA(),(V112-U112)/(2*'Data input'!$AW$4)))</f>
        <v>#N/A</v>
      </c>
      <c r="X112" s="102" t="e">
        <f>IF($Y$102=FALSE,NA(),IF(OR(ISNUMBER(U112)=FALSE,ISNUMBER(W112)=FALSE),NA(),W112*'Data input'!$AW$4+U112))</f>
        <v>#N/A</v>
      </c>
    </row>
    <row r="113" spans="16:24" x14ac:dyDescent="0.3">
      <c r="P113" s="153" t="str">
        <f>IF(ISBLANK('Data input'!C113)=FALSE,'Data input'!C113,"")</f>
        <v/>
      </c>
      <c r="Q113" s="102" t="e">
        <f>IF($Y$102=FALSE,NA(),IF(OR(ISNUMBER('Data input'!AC113)=FALSE,ISNUMBER('Data input'!AD113)=FALSE),NA(),'Data input'!$AW$3*'Data input'!AC113+'Data input'!AD113))</f>
        <v>#N/A</v>
      </c>
      <c r="R113" s="102" t="e">
        <f>IF($Y$102=FALSE,NA(),IF(ISNUMBER('Data input'!AD113)=FALSE,NA(),'Data input'!$AW$2*'Data input'!AC113))</f>
        <v>#N/A</v>
      </c>
      <c r="S113" s="102" t="e">
        <f>IF($Y$102=FALSE,NA(),IF(OR(ISNUMBER('Data input'!AF113)=FALSE,ISNUMBER('Data input'!AG113)=FALSE),NA(),'Data input'!$AW$3*'Data input'!AF113+'Data input'!AG113+1+'Grid template'!$B$17))</f>
        <v>#N/A</v>
      </c>
      <c r="T113" s="102" t="e">
        <f>IF($Y$102=FALSE,NA(),IF(ISNUMBER('Data input'!AG113)=FALSE,NA(),'Data input'!$AW$2*'Data input'!AF113))</f>
        <v>#N/A</v>
      </c>
      <c r="U113" s="102" t="e">
        <f>IF($Y$102=FALSE,NA(),(IF(OR(ISNUMBER(Q113)=FALSE,ISNUMBER(R113)=FALSE),NA(),R113-'Data input'!$AW$4*Q113)))</f>
        <v>#N/A</v>
      </c>
      <c r="V113" s="102" t="e">
        <f>IF($Y$102=FALSE,NA(),(IF(OR(ISNUMBER(S113)=FALSE,ISNUMBER(T113)=FALSE),NA(),T113+'Data input'!$AW$4*S113)))</f>
        <v>#N/A</v>
      </c>
      <c r="W113" s="102" t="e">
        <f>IF($Y$102=FALSE,NA(),IF(OR(ISNUMBER(U113)=FALSE,ISNUMBER(V113)=FALSE),NA(),(V113-U113)/(2*'Data input'!$AW$4)))</f>
        <v>#N/A</v>
      </c>
      <c r="X113" s="102" t="e">
        <f>IF($Y$102=FALSE,NA(),IF(OR(ISNUMBER(U113)=FALSE,ISNUMBER(W113)=FALSE),NA(),W113*'Data input'!$AW$4+U113))</f>
        <v>#N/A</v>
      </c>
    </row>
    <row r="114" spans="16:24" x14ac:dyDescent="0.3">
      <c r="P114" s="153" t="str">
        <f>IF(ISBLANK('Data input'!C114)=FALSE,'Data input'!C114,"")</f>
        <v/>
      </c>
      <c r="Q114" s="102" t="e">
        <f>IF($Y$102=FALSE,NA(),IF(OR(ISNUMBER('Data input'!AC114)=FALSE,ISNUMBER('Data input'!AD114)=FALSE),NA(),'Data input'!$AW$3*'Data input'!AC114+'Data input'!AD114))</f>
        <v>#N/A</v>
      </c>
      <c r="R114" s="102" t="e">
        <f>IF($Y$102=FALSE,NA(),IF(ISNUMBER('Data input'!AD114)=FALSE,NA(),'Data input'!$AW$2*'Data input'!AC114))</f>
        <v>#N/A</v>
      </c>
      <c r="S114" s="102" t="e">
        <f>IF($Y$102=FALSE,NA(),IF(OR(ISNUMBER('Data input'!AF114)=FALSE,ISNUMBER('Data input'!AG114)=FALSE),NA(),'Data input'!$AW$3*'Data input'!AF114+'Data input'!AG114+1+'Grid template'!$B$17))</f>
        <v>#N/A</v>
      </c>
      <c r="T114" s="102" t="e">
        <f>IF($Y$102=FALSE,NA(),IF(ISNUMBER('Data input'!AG114)=FALSE,NA(),'Data input'!$AW$2*'Data input'!AF114))</f>
        <v>#N/A</v>
      </c>
      <c r="U114" s="102" t="e">
        <f>IF($Y$102=FALSE,NA(),(IF(OR(ISNUMBER(Q114)=FALSE,ISNUMBER(R114)=FALSE),NA(),R114-'Data input'!$AW$4*Q114)))</f>
        <v>#N/A</v>
      </c>
      <c r="V114" s="102" t="e">
        <f>IF($Y$102=FALSE,NA(),(IF(OR(ISNUMBER(S114)=FALSE,ISNUMBER(T114)=FALSE),NA(),T114+'Data input'!$AW$4*S114)))</f>
        <v>#N/A</v>
      </c>
      <c r="W114" s="102" t="e">
        <f>IF($Y$102=FALSE,NA(),IF(OR(ISNUMBER(U114)=FALSE,ISNUMBER(V114)=FALSE),NA(),(V114-U114)/(2*'Data input'!$AW$4)))</f>
        <v>#N/A</v>
      </c>
      <c r="X114" s="102" t="e">
        <f>IF($Y$102=FALSE,NA(),IF(OR(ISNUMBER(U114)=FALSE,ISNUMBER(W114)=FALSE),NA(),W114*'Data input'!$AW$4+U114))</f>
        <v>#N/A</v>
      </c>
    </row>
    <row r="115" spans="16:24" x14ac:dyDescent="0.3">
      <c r="P115" s="153" t="str">
        <f>IF(ISBLANK('Data input'!C115)=FALSE,'Data input'!C115,"")</f>
        <v/>
      </c>
      <c r="Q115" s="102" t="e">
        <f>IF($Y$102=FALSE,NA(),IF(OR(ISNUMBER('Data input'!AC115)=FALSE,ISNUMBER('Data input'!AD115)=FALSE),NA(),'Data input'!$AW$3*'Data input'!AC115+'Data input'!AD115))</f>
        <v>#N/A</v>
      </c>
      <c r="R115" s="102" t="e">
        <f>IF($Y$102=FALSE,NA(),IF(ISNUMBER('Data input'!AD115)=FALSE,NA(),'Data input'!$AW$2*'Data input'!AC115))</f>
        <v>#N/A</v>
      </c>
      <c r="S115" s="102" t="e">
        <f>IF($Y$102=FALSE,NA(),IF(OR(ISNUMBER('Data input'!AF115)=FALSE,ISNUMBER('Data input'!AG115)=FALSE),NA(),'Data input'!$AW$3*'Data input'!AF115+'Data input'!AG115+1+'Grid template'!$B$17))</f>
        <v>#N/A</v>
      </c>
      <c r="T115" s="102" t="e">
        <f>IF($Y$102=FALSE,NA(),IF(ISNUMBER('Data input'!AG115)=FALSE,NA(),'Data input'!$AW$2*'Data input'!AF115))</f>
        <v>#N/A</v>
      </c>
      <c r="U115" s="102" t="e">
        <f>IF($Y$102=FALSE,NA(),(IF(OR(ISNUMBER(Q115)=FALSE,ISNUMBER(R115)=FALSE),NA(),R115-'Data input'!$AW$4*Q115)))</f>
        <v>#N/A</v>
      </c>
      <c r="V115" s="102" t="e">
        <f>IF($Y$102=FALSE,NA(),(IF(OR(ISNUMBER(S115)=FALSE,ISNUMBER(T115)=FALSE),NA(),T115+'Data input'!$AW$4*S115)))</f>
        <v>#N/A</v>
      </c>
      <c r="W115" s="102" t="e">
        <f>IF($Y$102=FALSE,NA(),IF(OR(ISNUMBER(U115)=FALSE,ISNUMBER(V115)=FALSE),NA(),(V115-U115)/(2*'Data input'!$AW$4)))</f>
        <v>#N/A</v>
      </c>
      <c r="X115" s="102" t="e">
        <f>IF($Y$102=FALSE,NA(),IF(OR(ISNUMBER(U115)=FALSE,ISNUMBER(W115)=FALSE),NA(),W115*'Data input'!$AW$4+U115))</f>
        <v>#N/A</v>
      </c>
    </row>
    <row r="116" spans="16:24" x14ac:dyDescent="0.3">
      <c r="P116" s="153" t="str">
        <f>IF(ISBLANK('Data input'!C116)=FALSE,'Data input'!C116,"")</f>
        <v/>
      </c>
      <c r="Q116" s="102" t="e">
        <f>IF($Y$102=FALSE,NA(),IF(OR(ISNUMBER('Data input'!AC116)=FALSE,ISNUMBER('Data input'!AD116)=FALSE),NA(),'Data input'!$AW$3*'Data input'!AC116+'Data input'!AD116))</f>
        <v>#N/A</v>
      </c>
      <c r="R116" s="102" t="e">
        <f>IF($Y$102=FALSE,NA(),IF(ISNUMBER('Data input'!AD116)=FALSE,NA(),'Data input'!$AW$2*'Data input'!AC116))</f>
        <v>#N/A</v>
      </c>
      <c r="S116" s="102" t="e">
        <f>IF($Y$102=FALSE,NA(),IF(OR(ISNUMBER('Data input'!AF116)=FALSE,ISNUMBER('Data input'!AG116)=FALSE),NA(),'Data input'!$AW$3*'Data input'!AF116+'Data input'!AG116+1+'Grid template'!$B$17))</f>
        <v>#N/A</v>
      </c>
      <c r="T116" s="102" t="e">
        <f>IF($Y$102=FALSE,NA(),IF(ISNUMBER('Data input'!AG116)=FALSE,NA(),'Data input'!$AW$2*'Data input'!AF116))</f>
        <v>#N/A</v>
      </c>
      <c r="U116" s="102" t="e">
        <f>IF($Y$102=FALSE,NA(),(IF(OR(ISNUMBER(Q116)=FALSE,ISNUMBER(R116)=FALSE),NA(),R116-'Data input'!$AW$4*Q116)))</f>
        <v>#N/A</v>
      </c>
      <c r="V116" s="102" t="e">
        <f>IF($Y$102=FALSE,NA(),(IF(OR(ISNUMBER(S116)=FALSE,ISNUMBER(T116)=FALSE),NA(),T116+'Data input'!$AW$4*S116)))</f>
        <v>#N/A</v>
      </c>
      <c r="W116" s="102" t="e">
        <f>IF($Y$102=FALSE,NA(),IF(OR(ISNUMBER(U116)=FALSE,ISNUMBER(V116)=FALSE),NA(),(V116-U116)/(2*'Data input'!$AW$4)))</f>
        <v>#N/A</v>
      </c>
      <c r="X116" s="102" t="e">
        <f>IF($Y$102=FALSE,NA(),IF(OR(ISNUMBER(U116)=FALSE,ISNUMBER(W116)=FALSE),NA(),W116*'Data input'!$AW$4+U116))</f>
        <v>#N/A</v>
      </c>
    </row>
    <row r="117" spans="16:24" x14ac:dyDescent="0.3">
      <c r="P117" s="153" t="str">
        <f>IF(ISBLANK('Data input'!C117)=FALSE,'Data input'!C117,"")</f>
        <v/>
      </c>
      <c r="Q117" s="102" t="e">
        <f>IF($Y$102=FALSE,NA(),IF(OR(ISNUMBER('Data input'!AC117)=FALSE,ISNUMBER('Data input'!AD117)=FALSE),NA(),'Data input'!$AW$3*'Data input'!AC117+'Data input'!AD117))</f>
        <v>#N/A</v>
      </c>
      <c r="R117" s="102" t="e">
        <f>IF($Y$102=FALSE,NA(),IF(ISNUMBER('Data input'!AD117)=FALSE,NA(),'Data input'!$AW$2*'Data input'!AC117))</f>
        <v>#N/A</v>
      </c>
      <c r="S117" s="102" t="e">
        <f>IF($Y$102=FALSE,NA(),IF(OR(ISNUMBER('Data input'!AF117)=FALSE,ISNUMBER('Data input'!AG117)=FALSE),NA(),'Data input'!$AW$3*'Data input'!AF117+'Data input'!AG117+1+'Grid template'!$B$17))</f>
        <v>#N/A</v>
      </c>
      <c r="T117" s="102" t="e">
        <f>IF($Y$102=FALSE,NA(),IF(ISNUMBER('Data input'!AG117)=FALSE,NA(),'Data input'!$AW$2*'Data input'!AF117))</f>
        <v>#N/A</v>
      </c>
      <c r="U117" s="102" t="e">
        <f>IF($Y$102=FALSE,NA(),(IF(OR(ISNUMBER(Q117)=FALSE,ISNUMBER(R117)=FALSE),NA(),R117-'Data input'!$AW$4*Q117)))</f>
        <v>#N/A</v>
      </c>
      <c r="V117" s="102" t="e">
        <f>IF($Y$102=FALSE,NA(),(IF(OR(ISNUMBER(S117)=FALSE,ISNUMBER(T117)=FALSE),NA(),T117+'Data input'!$AW$4*S117)))</f>
        <v>#N/A</v>
      </c>
      <c r="W117" s="102" t="e">
        <f>IF($Y$102=FALSE,NA(),IF(OR(ISNUMBER(U117)=FALSE,ISNUMBER(V117)=FALSE),NA(),(V117-U117)/(2*'Data input'!$AW$4)))</f>
        <v>#N/A</v>
      </c>
      <c r="X117" s="102" t="e">
        <f>IF($Y$102=FALSE,NA(),IF(OR(ISNUMBER(U117)=FALSE,ISNUMBER(W117)=FALSE),NA(),W117*'Data input'!$AW$4+U117))</f>
        <v>#N/A</v>
      </c>
    </row>
    <row r="118" spans="16:24" x14ac:dyDescent="0.3">
      <c r="P118" s="153" t="str">
        <f>IF(ISBLANK('Data input'!C118)=FALSE,'Data input'!C118,"")</f>
        <v/>
      </c>
      <c r="Q118" s="102" t="e">
        <f>IF($Y$102=FALSE,NA(),IF(OR(ISNUMBER('Data input'!AC118)=FALSE,ISNUMBER('Data input'!AD118)=FALSE),NA(),'Data input'!$AW$3*'Data input'!AC118+'Data input'!AD118))</f>
        <v>#N/A</v>
      </c>
      <c r="R118" s="102" t="e">
        <f>IF($Y$102=FALSE,NA(),IF(ISNUMBER('Data input'!AD118)=FALSE,NA(),'Data input'!$AW$2*'Data input'!AC118))</f>
        <v>#N/A</v>
      </c>
      <c r="S118" s="102" t="e">
        <f>IF($Y$102=FALSE,NA(),IF(OR(ISNUMBER('Data input'!AF118)=FALSE,ISNUMBER('Data input'!AG118)=FALSE),NA(),'Data input'!$AW$3*'Data input'!AF118+'Data input'!AG118+1+'Grid template'!$B$17))</f>
        <v>#N/A</v>
      </c>
      <c r="T118" s="102" t="e">
        <f>IF($Y$102=FALSE,NA(),IF(ISNUMBER('Data input'!AG118)=FALSE,NA(),'Data input'!$AW$2*'Data input'!AF118))</f>
        <v>#N/A</v>
      </c>
      <c r="U118" s="102" t="e">
        <f>IF($Y$102=FALSE,NA(),(IF(OR(ISNUMBER(Q118)=FALSE,ISNUMBER(R118)=FALSE),NA(),R118-'Data input'!$AW$4*Q118)))</f>
        <v>#N/A</v>
      </c>
      <c r="V118" s="102" t="e">
        <f>IF($Y$102=FALSE,NA(),(IF(OR(ISNUMBER(S118)=FALSE,ISNUMBER(T118)=FALSE),NA(),T118+'Data input'!$AW$4*S118)))</f>
        <v>#N/A</v>
      </c>
      <c r="W118" s="102" t="e">
        <f>IF($Y$102=FALSE,NA(),IF(OR(ISNUMBER(U118)=FALSE,ISNUMBER(V118)=FALSE),NA(),(V118-U118)/(2*'Data input'!$AW$4)))</f>
        <v>#N/A</v>
      </c>
      <c r="X118" s="102" t="e">
        <f>IF($Y$102=FALSE,NA(),IF(OR(ISNUMBER(U118)=FALSE,ISNUMBER(W118)=FALSE),NA(),W118*'Data input'!$AW$4+U118))</f>
        <v>#N/A</v>
      </c>
    </row>
    <row r="119" spans="16:24" x14ac:dyDescent="0.3">
      <c r="P119" s="153" t="str">
        <f>IF(ISBLANK('Data input'!C119)=FALSE,'Data input'!C119,"")</f>
        <v/>
      </c>
      <c r="Q119" s="102" t="e">
        <f>IF($Y$102=FALSE,NA(),IF(OR(ISNUMBER('Data input'!AC119)=FALSE,ISNUMBER('Data input'!AD119)=FALSE),NA(),'Data input'!$AW$3*'Data input'!AC119+'Data input'!AD119))</f>
        <v>#N/A</v>
      </c>
      <c r="R119" s="102" t="e">
        <f>IF($Y$102=FALSE,NA(),IF(ISNUMBER('Data input'!AD119)=FALSE,NA(),'Data input'!$AW$2*'Data input'!AC119))</f>
        <v>#N/A</v>
      </c>
      <c r="S119" s="102" t="e">
        <f>IF($Y$102=FALSE,NA(),IF(OR(ISNUMBER('Data input'!AF119)=FALSE,ISNUMBER('Data input'!AG119)=FALSE),NA(),'Data input'!$AW$3*'Data input'!AF119+'Data input'!AG119+1+'Grid template'!$B$17))</f>
        <v>#N/A</v>
      </c>
      <c r="T119" s="102" t="e">
        <f>IF($Y$102=FALSE,NA(),IF(ISNUMBER('Data input'!AG119)=FALSE,NA(),'Data input'!$AW$2*'Data input'!AF119))</f>
        <v>#N/A</v>
      </c>
      <c r="U119" s="102" t="e">
        <f>IF($Y$102=FALSE,NA(),(IF(OR(ISNUMBER(Q119)=FALSE,ISNUMBER(R119)=FALSE),NA(),R119-'Data input'!$AW$4*Q119)))</f>
        <v>#N/A</v>
      </c>
      <c r="V119" s="102" t="e">
        <f>IF($Y$102=FALSE,NA(),(IF(OR(ISNUMBER(S119)=FALSE,ISNUMBER(T119)=FALSE),NA(),T119+'Data input'!$AW$4*S119)))</f>
        <v>#N/A</v>
      </c>
      <c r="W119" s="102" t="e">
        <f>IF($Y$102=FALSE,NA(),IF(OR(ISNUMBER(U119)=FALSE,ISNUMBER(V119)=FALSE),NA(),(V119-U119)/(2*'Data input'!$AW$4)))</f>
        <v>#N/A</v>
      </c>
      <c r="X119" s="102" t="e">
        <f>IF($Y$102=FALSE,NA(),IF(OR(ISNUMBER(U119)=FALSE,ISNUMBER(W119)=FALSE),NA(),W119*'Data input'!$AW$4+U119))</f>
        <v>#N/A</v>
      </c>
    </row>
    <row r="120" spans="16:24" x14ac:dyDescent="0.3">
      <c r="P120" s="153" t="str">
        <f>IF(ISBLANK('Data input'!C120)=FALSE,'Data input'!C120,"")</f>
        <v/>
      </c>
      <c r="Q120" s="102" t="e">
        <f>IF($Y$102=FALSE,NA(),IF(OR(ISNUMBER('Data input'!AC120)=FALSE,ISNUMBER('Data input'!AD120)=FALSE),NA(),'Data input'!$AW$3*'Data input'!AC120+'Data input'!AD120))</f>
        <v>#N/A</v>
      </c>
      <c r="R120" s="102" t="e">
        <f>IF($Y$102=FALSE,NA(),IF(ISNUMBER('Data input'!AD120)=FALSE,NA(),'Data input'!$AW$2*'Data input'!AC120))</f>
        <v>#N/A</v>
      </c>
      <c r="S120" s="102" t="e">
        <f>IF($Y$102=FALSE,NA(),IF(OR(ISNUMBER('Data input'!AF120)=FALSE,ISNUMBER('Data input'!AG120)=FALSE),NA(),'Data input'!$AW$3*'Data input'!AF120+'Data input'!AG120+1+'Grid template'!$B$17))</f>
        <v>#N/A</v>
      </c>
      <c r="T120" s="102" t="e">
        <f>IF($Y$102=FALSE,NA(),IF(ISNUMBER('Data input'!AG120)=FALSE,NA(),'Data input'!$AW$2*'Data input'!AF120))</f>
        <v>#N/A</v>
      </c>
      <c r="U120" s="102" t="e">
        <f>IF($Y$102=FALSE,NA(),(IF(OR(ISNUMBER(Q120)=FALSE,ISNUMBER(R120)=FALSE),NA(),R120-'Data input'!$AW$4*Q120)))</f>
        <v>#N/A</v>
      </c>
      <c r="V120" s="102" t="e">
        <f>IF($Y$102=FALSE,NA(),(IF(OR(ISNUMBER(S120)=FALSE,ISNUMBER(T120)=FALSE),NA(),T120+'Data input'!$AW$4*S120)))</f>
        <v>#N/A</v>
      </c>
      <c r="W120" s="102" t="e">
        <f>IF($Y$102=FALSE,NA(),IF(OR(ISNUMBER(U120)=FALSE,ISNUMBER(V120)=FALSE),NA(),(V120-U120)/(2*'Data input'!$AW$4)))</f>
        <v>#N/A</v>
      </c>
      <c r="X120" s="102" t="e">
        <f>IF($Y$102=FALSE,NA(),IF(OR(ISNUMBER(U120)=FALSE,ISNUMBER(W120)=FALSE),NA(),W120*'Data input'!$AW$4+U120))</f>
        <v>#N/A</v>
      </c>
    </row>
    <row r="121" spans="16:24" x14ac:dyDescent="0.3">
      <c r="P121" s="153" t="str">
        <f>IF(ISBLANK('Data input'!C121)=FALSE,'Data input'!C121,"")</f>
        <v/>
      </c>
      <c r="Q121" s="102" t="e">
        <f>IF($Y$102=FALSE,NA(),IF(OR(ISNUMBER('Data input'!AC121)=FALSE,ISNUMBER('Data input'!AD121)=FALSE),NA(),'Data input'!$AW$3*'Data input'!AC121+'Data input'!AD121))</f>
        <v>#N/A</v>
      </c>
      <c r="R121" s="102" t="e">
        <f>IF($Y$102=FALSE,NA(),IF(ISNUMBER('Data input'!AD121)=FALSE,NA(),'Data input'!$AW$2*'Data input'!AC121))</f>
        <v>#N/A</v>
      </c>
      <c r="S121" s="102" t="e">
        <f>IF($Y$102=FALSE,NA(),IF(OR(ISNUMBER('Data input'!AF121)=FALSE,ISNUMBER('Data input'!AG121)=FALSE),NA(),'Data input'!$AW$3*'Data input'!AF121+'Data input'!AG121+1+'Grid template'!$B$17))</f>
        <v>#N/A</v>
      </c>
      <c r="T121" s="102" t="e">
        <f>IF($Y$102=FALSE,NA(),IF(ISNUMBER('Data input'!AG121)=FALSE,NA(),'Data input'!$AW$2*'Data input'!AF121))</f>
        <v>#N/A</v>
      </c>
      <c r="U121" s="102" t="e">
        <f>IF($Y$102=FALSE,NA(),(IF(OR(ISNUMBER(Q121)=FALSE,ISNUMBER(R121)=FALSE),NA(),R121-'Data input'!$AW$4*Q121)))</f>
        <v>#N/A</v>
      </c>
      <c r="V121" s="102" t="e">
        <f>IF($Y$102=FALSE,NA(),(IF(OR(ISNUMBER(S121)=FALSE,ISNUMBER(T121)=FALSE),NA(),T121+'Data input'!$AW$4*S121)))</f>
        <v>#N/A</v>
      </c>
      <c r="W121" s="102" t="e">
        <f>IF($Y$102=FALSE,NA(),IF(OR(ISNUMBER(U121)=FALSE,ISNUMBER(V121)=FALSE),NA(),(V121-U121)/(2*'Data input'!$AW$4)))</f>
        <v>#N/A</v>
      </c>
      <c r="X121" s="102" t="e">
        <f>IF($Y$102=FALSE,NA(),IF(OR(ISNUMBER(U121)=FALSE,ISNUMBER(W121)=FALSE),NA(),W121*'Data input'!$AW$4+U121))</f>
        <v>#N/A</v>
      </c>
    </row>
    <row r="122" spans="16:24" x14ac:dyDescent="0.3">
      <c r="P122" s="153" t="str">
        <f>IF(ISBLANK('Data input'!C122)=FALSE,'Data input'!C122,"")</f>
        <v/>
      </c>
      <c r="Q122" s="102" t="e">
        <f>IF($Y$102=FALSE,NA(),IF(OR(ISNUMBER('Data input'!AC122)=FALSE,ISNUMBER('Data input'!AD122)=FALSE),NA(),'Data input'!$AW$3*'Data input'!AC122+'Data input'!AD122))</f>
        <v>#N/A</v>
      </c>
      <c r="R122" s="102" t="e">
        <f>IF($Y$102=FALSE,NA(),IF(ISNUMBER('Data input'!AD122)=FALSE,NA(),'Data input'!$AW$2*'Data input'!AC122))</f>
        <v>#N/A</v>
      </c>
      <c r="S122" s="102" t="e">
        <f>IF($Y$102=FALSE,NA(),IF(OR(ISNUMBER('Data input'!AF122)=FALSE,ISNUMBER('Data input'!AG122)=FALSE),NA(),'Data input'!$AW$3*'Data input'!AF122+'Data input'!AG122+1+'Grid template'!$B$17))</f>
        <v>#N/A</v>
      </c>
      <c r="T122" s="102" t="e">
        <f>IF($Y$102=FALSE,NA(),IF(ISNUMBER('Data input'!AG122)=FALSE,NA(),'Data input'!$AW$2*'Data input'!AF122))</f>
        <v>#N/A</v>
      </c>
      <c r="U122" s="102" t="e">
        <f>IF($Y$102=FALSE,NA(),(IF(OR(ISNUMBER(Q122)=FALSE,ISNUMBER(R122)=FALSE),NA(),R122-'Data input'!$AW$4*Q122)))</f>
        <v>#N/A</v>
      </c>
      <c r="V122" s="102" t="e">
        <f>IF($Y$102=FALSE,NA(),(IF(OR(ISNUMBER(S122)=FALSE,ISNUMBER(T122)=FALSE),NA(),T122+'Data input'!$AW$4*S122)))</f>
        <v>#N/A</v>
      </c>
      <c r="W122" s="102" t="e">
        <f>IF($Y$102=FALSE,NA(),IF(OR(ISNUMBER(U122)=FALSE,ISNUMBER(V122)=FALSE),NA(),(V122-U122)/(2*'Data input'!$AW$4)))</f>
        <v>#N/A</v>
      </c>
      <c r="X122" s="102" t="e">
        <f>IF($Y$102=FALSE,NA(),IF(OR(ISNUMBER(U122)=FALSE,ISNUMBER(W122)=FALSE),NA(),W122*'Data input'!$AW$4+U122))</f>
        <v>#N/A</v>
      </c>
    </row>
    <row r="123" spans="16:24" x14ac:dyDescent="0.3">
      <c r="P123" s="153" t="str">
        <f>IF(ISBLANK('Data input'!C123)=FALSE,'Data input'!C123,"")</f>
        <v/>
      </c>
      <c r="Q123" s="102" t="e">
        <f>IF($Y$102=FALSE,NA(),IF(OR(ISNUMBER('Data input'!AC123)=FALSE,ISNUMBER('Data input'!AD123)=FALSE),NA(),'Data input'!$AW$3*'Data input'!AC123+'Data input'!AD123))</f>
        <v>#N/A</v>
      </c>
      <c r="R123" s="102" t="e">
        <f>IF($Y$102=FALSE,NA(),IF(ISNUMBER('Data input'!AD123)=FALSE,NA(),'Data input'!$AW$2*'Data input'!AC123))</f>
        <v>#N/A</v>
      </c>
      <c r="S123" s="102" t="e">
        <f>IF($Y$102=FALSE,NA(),IF(OR(ISNUMBER('Data input'!AF123)=FALSE,ISNUMBER('Data input'!AG123)=FALSE),NA(),'Data input'!$AW$3*'Data input'!AF123+'Data input'!AG123+1+'Grid template'!$B$17))</f>
        <v>#N/A</v>
      </c>
      <c r="T123" s="102" t="e">
        <f>IF($Y$102=FALSE,NA(),IF(ISNUMBER('Data input'!AG123)=FALSE,NA(),'Data input'!$AW$2*'Data input'!AF123))</f>
        <v>#N/A</v>
      </c>
      <c r="U123" s="102" t="e">
        <f>IF($Y$102=FALSE,NA(),(IF(OR(ISNUMBER(Q123)=FALSE,ISNUMBER(R123)=FALSE),NA(),R123-'Data input'!$AW$4*Q123)))</f>
        <v>#N/A</v>
      </c>
      <c r="V123" s="102" t="e">
        <f>IF($Y$102=FALSE,NA(),(IF(OR(ISNUMBER(S123)=FALSE,ISNUMBER(T123)=FALSE),NA(),T123+'Data input'!$AW$4*S123)))</f>
        <v>#N/A</v>
      </c>
      <c r="W123" s="102" t="e">
        <f>IF($Y$102=FALSE,NA(),IF(OR(ISNUMBER(U123)=FALSE,ISNUMBER(V123)=FALSE),NA(),(V123-U123)/(2*'Data input'!$AW$4)))</f>
        <v>#N/A</v>
      </c>
      <c r="X123" s="102" t="e">
        <f>IF($Y$102=FALSE,NA(),IF(OR(ISNUMBER(U123)=FALSE,ISNUMBER(W123)=FALSE),NA(),W123*'Data input'!$AW$4+U123))</f>
        <v>#N/A</v>
      </c>
    </row>
    <row r="124" spans="16:24" x14ac:dyDescent="0.3">
      <c r="P124" s="153" t="str">
        <f>IF(ISBLANK('Data input'!C124)=FALSE,'Data input'!C124,"")</f>
        <v/>
      </c>
      <c r="Q124" s="102" t="e">
        <f>IF($Y$102=FALSE,NA(),IF(OR(ISNUMBER('Data input'!AC124)=FALSE,ISNUMBER('Data input'!AD124)=FALSE),NA(),'Data input'!$AW$3*'Data input'!AC124+'Data input'!AD124))</f>
        <v>#N/A</v>
      </c>
      <c r="R124" s="102" t="e">
        <f>IF($Y$102=FALSE,NA(),IF(ISNUMBER('Data input'!AD124)=FALSE,NA(),'Data input'!$AW$2*'Data input'!AC124))</f>
        <v>#N/A</v>
      </c>
      <c r="S124" s="102" t="e">
        <f>IF($Y$102=FALSE,NA(),IF(OR(ISNUMBER('Data input'!AF124)=FALSE,ISNUMBER('Data input'!AG124)=FALSE),NA(),'Data input'!$AW$3*'Data input'!AF124+'Data input'!AG124+1+'Grid template'!$B$17))</f>
        <v>#N/A</v>
      </c>
      <c r="T124" s="102" t="e">
        <f>IF($Y$102=FALSE,NA(),IF(ISNUMBER('Data input'!AG124)=FALSE,NA(),'Data input'!$AW$2*'Data input'!AF124))</f>
        <v>#N/A</v>
      </c>
      <c r="U124" s="102" t="e">
        <f>IF($Y$102=FALSE,NA(),(IF(OR(ISNUMBER(Q124)=FALSE,ISNUMBER(R124)=FALSE),NA(),R124-'Data input'!$AW$4*Q124)))</f>
        <v>#N/A</v>
      </c>
      <c r="V124" s="102" t="e">
        <f>IF($Y$102=FALSE,NA(),(IF(OR(ISNUMBER(S124)=FALSE,ISNUMBER(T124)=FALSE),NA(),T124+'Data input'!$AW$4*S124)))</f>
        <v>#N/A</v>
      </c>
      <c r="W124" s="102" t="e">
        <f>IF($Y$102=FALSE,NA(),IF(OR(ISNUMBER(U124)=FALSE,ISNUMBER(V124)=FALSE),NA(),(V124-U124)/(2*'Data input'!$AW$4)))</f>
        <v>#N/A</v>
      </c>
      <c r="X124" s="102" t="e">
        <f>IF($Y$102=FALSE,NA(),IF(OR(ISNUMBER(U124)=FALSE,ISNUMBER(W124)=FALSE),NA(),W124*'Data input'!$AW$4+U124))</f>
        <v>#N/A</v>
      </c>
    </row>
    <row r="125" spans="16:24" x14ac:dyDescent="0.3">
      <c r="P125" s="153" t="str">
        <f>IF(ISBLANK('Data input'!C125)=FALSE,'Data input'!C125,"")</f>
        <v/>
      </c>
      <c r="Q125" s="102" t="e">
        <f>IF($Y$102=FALSE,NA(),IF(OR(ISNUMBER('Data input'!AC125)=FALSE,ISNUMBER('Data input'!AD125)=FALSE),NA(),'Data input'!$AW$3*'Data input'!AC125+'Data input'!AD125))</f>
        <v>#N/A</v>
      </c>
      <c r="R125" s="102" t="e">
        <f>IF($Y$102=FALSE,NA(),IF(ISNUMBER('Data input'!AD125)=FALSE,NA(),'Data input'!$AW$2*'Data input'!AC125))</f>
        <v>#N/A</v>
      </c>
      <c r="S125" s="102" t="e">
        <f>IF($Y$102=FALSE,NA(),IF(OR(ISNUMBER('Data input'!AF125)=FALSE,ISNUMBER('Data input'!AG125)=FALSE),NA(),'Data input'!$AW$3*'Data input'!AF125+'Data input'!AG125+1+'Grid template'!$B$17))</f>
        <v>#N/A</v>
      </c>
      <c r="T125" s="102" t="e">
        <f>IF($Y$102=FALSE,NA(),IF(ISNUMBER('Data input'!AG125)=FALSE,NA(),'Data input'!$AW$2*'Data input'!AF125))</f>
        <v>#N/A</v>
      </c>
      <c r="U125" s="102" t="e">
        <f>IF($Y$102=FALSE,NA(),(IF(OR(ISNUMBER(Q125)=FALSE,ISNUMBER(R125)=FALSE),NA(),R125-'Data input'!$AW$4*Q125)))</f>
        <v>#N/A</v>
      </c>
      <c r="V125" s="102" t="e">
        <f>IF($Y$102=FALSE,NA(),(IF(OR(ISNUMBER(S125)=FALSE,ISNUMBER(T125)=FALSE),NA(),T125+'Data input'!$AW$4*S125)))</f>
        <v>#N/A</v>
      </c>
      <c r="W125" s="102" t="e">
        <f>IF($Y$102=FALSE,NA(),IF(OR(ISNUMBER(U125)=FALSE,ISNUMBER(V125)=FALSE),NA(),(V125-U125)/(2*'Data input'!$AW$4)))</f>
        <v>#N/A</v>
      </c>
      <c r="X125" s="102" t="e">
        <f>IF($Y$102=FALSE,NA(),IF(OR(ISNUMBER(U125)=FALSE,ISNUMBER(W125)=FALSE),NA(),W125*'Data input'!$AW$4+U125))</f>
        <v>#N/A</v>
      </c>
    </row>
    <row r="126" spans="16:24" x14ac:dyDescent="0.3">
      <c r="P126" s="153" t="str">
        <f>IF(ISBLANK('Data input'!C126)=FALSE,'Data input'!C126,"")</f>
        <v/>
      </c>
      <c r="Q126" s="102" t="e">
        <f>IF($Y$102=FALSE,NA(),IF(OR(ISNUMBER('Data input'!AC126)=FALSE,ISNUMBER('Data input'!AD126)=FALSE),NA(),'Data input'!$AW$3*'Data input'!AC126+'Data input'!AD126))</f>
        <v>#N/A</v>
      </c>
      <c r="R126" s="102" t="e">
        <f>IF($Y$102=FALSE,NA(),IF(ISNUMBER('Data input'!AD126)=FALSE,NA(),'Data input'!$AW$2*'Data input'!AC126))</f>
        <v>#N/A</v>
      </c>
      <c r="S126" s="102" t="e">
        <f>IF($Y$102=FALSE,NA(),IF(OR(ISNUMBER('Data input'!AF126)=FALSE,ISNUMBER('Data input'!AG126)=FALSE),NA(),'Data input'!$AW$3*'Data input'!AF126+'Data input'!AG126+1+'Grid template'!$B$17))</f>
        <v>#N/A</v>
      </c>
      <c r="T126" s="102" t="e">
        <f>IF($Y$102=FALSE,NA(),IF(ISNUMBER('Data input'!AG126)=FALSE,NA(),'Data input'!$AW$2*'Data input'!AF126))</f>
        <v>#N/A</v>
      </c>
      <c r="U126" s="102" t="e">
        <f>IF($Y$102=FALSE,NA(),(IF(OR(ISNUMBER(Q126)=FALSE,ISNUMBER(R126)=FALSE),NA(),R126-'Data input'!$AW$4*Q126)))</f>
        <v>#N/A</v>
      </c>
      <c r="V126" s="102" t="e">
        <f>IF($Y$102=FALSE,NA(),(IF(OR(ISNUMBER(S126)=FALSE,ISNUMBER(T126)=FALSE),NA(),T126+'Data input'!$AW$4*S126)))</f>
        <v>#N/A</v>
      </c>
      <c r="W126" s="102" t="e">
        <f>IF($Y$102=FALSE,NA(),IF(OR(ISNUMBER(U126)=FALSE,ISNUMBER(V126)=FALSE),NA(),(V126-U126)/(2*'Data input'!$AW$4)))</f>
        <v>#N/A</v>
      </c>
      <c r="X126" s="102" t="e">
        <f>IF($Y$102=FALSE,NA(),IF(OR(ISNUMBER(U126)=FALSE,ISNUMBER(W126)=FALSE),NA(),W126*'Data input'!$AW$4+U126))</f>
        <v>#N/A</v>
      </c>
    </row>
    <row r="127" spans="16:24" x14ac:dyDescent="0.3">
      <c r="P127" s="153" t="str">
        <f>IF(ISBLANK('Data input'!C127)=FALSE,'Data input'!C127,"")</f>
        <v/>
      </c>
      <c r="Q127" s="102" t="e">
        <f>IF($Y$102=FALSE,NA(),IF(OR(ISNUMBER('Data input'!AC127)=FALSE,ISNUMBER('Data input'!AD127)=FALSE),NA(),'Data input'!$AW$3*'Data input'!AC127+'Data input'!AD127))</f>
        <v>#N/A</v>
      </c>
      <c r="R127" s="102" t="e">
        <f>IF($Y$102=FALSE,NA(),IF(ISNUMBER('Data input'!AD127)=FALSE,NA(),'Data input'!$AW$2*'Data input'!AC127))</f>
        <v>#N/A</v>
      </c>
      <c r="S127" s="102" t="e">
        <f>IF($Y$102=FALSE,NA(),IF(OR(ISNUMBER('Data input'!AF127)=FALSE,ISNUMBER('Data input'!AG127)=FALSE),NA(),'Data input'!$AW$3*'Data input'!AF127+'Data input'!AG127+1+'Grid template'!$B$17))</f>
        <v>#N/A</v>
      </c>
      <c r="T127" s="102" t="e">
        <f>IF($Y$102=FALSE,NA(),IF(ISNUMBER('Data input'!AG127)=FALSE,NA(),'Data input'!$AW$2*'Data input'!AF127))</f>
        <v>#N/A</v>
      </c>
      <c r="U127" s="102" t="e">
        <f>IF($Y$102=FALSE,NA(),(IF(OR(ISNUMBER(Q127)=FALSE,ISNUMBER(R127)=FALSE),NA(),R127-'Data input'!$AW$4*Q127)))</f>
        <v>#N/A</v>
      </c>
      <c r="V127" s="102" t="e">
        <f>IF($Y$102=FALSE,NA(),(IF(OR(ISNUMBER(S127)=FALSE,ISNUMBER(T127)=FALSE),NA(),T127+'Data input'!$AW$4*S127)))</f>
        <v>#N/A</v>
      </c>
      <c r="W127" s="102" t="e">
        <f>IF($Y$102=FALSE,NA(),IF(OR(ISNUMBER(U127)=FALSE,ISNUMBER(V127)=FALSE),NA(),(V127-U127)/(2*'Data input'!$AW$4)))</f>
        <v>#N/A</v>
      </c>
      <c r="X127" s="102" t="e">
        <f>IF($Y$102=FALSE,NA(),IF(OR(ISNUMBER(U127)=FALSE,ISNUMBER(W127)=FALSE),NA(),W127*'Data input'!$AW$4+U127))</f>
        <v>#N/A</v>
      </c>
    </row>
    <row r="128" spans="16:24" x14ac:dyDescent="0.3">
      <c r="P128" s="153" t="str">
        <f>IF(ISBLANK('Data input'!C128)=FALSE,'Data input'!C128,"")</f>
        <v/>
      </c>
      <c r="Q128" s="102" t="e">
        <f>IF($Y$102=FALSE,NA(),IF(OR(ISNUMBER('Data input'!AC128)=FALSE,ISNUMBER('Data input'!AD128)=FALSE),NA(),'Data input'!$AW$3*'Data input'!AC128+'Data input'!AD128))</f>
        <v>#N/A</v>
      </c>
      <c r="R128" s="102" t="e">
        <f>IF($Y$102=FALSE,NA(),IF(ISNUMBER('Data input'!AD128)=FALSE,NA(),'Data input'!$AW$2*'Data input'!AC128))</f>
        <v>#N/A</v>
      </c>
      <c r="S128" s="102" t="e">
        <f>IF($Y$102=FALSE,NA(),IF(OR(ISNUMBER('Data input'!AF128)=FALSE,ISNUMBER('Data input'!AG128)=FALSE),NA(),'Data input'!$AW$3*'Data input'!AF128+'Data input'!AG128+1+'Grid template'!$B$17))</f>
        <v>#N/A</v>
      </c>
      <c r="T128" s="102" t="e">
        <f>IF($Y$102=FALSE,NA(),IF(ISNUMBER('Data input'!AG128)=FALSE,NA(),'Data input'!$AW$2*'Data input'!AF128))</f>
        <v>#N/A</v>
      </c>
      <c r="U128" s="102" t="e">
        <f>IF($Y$102=FALSE,NA(),(IF(OR(ISNUMBER(Q128)=FALSE,ISNUMBER(R128)=FALSE),NA(),R128-'Data input'!$AW$4*Q128)))</f>
        <v>#N/A</v>
      </c>
      <c r="V128" s="102" t="e">
        <f>IF($Y$102=FALSE,NA(),(IF(OR(ISNUMBER(S128)=FALSE,ISNUMBER(T128)=FALSE),NA(),T128+'Data input'!$AW$4*S128)))</f>
        <v>#N/A</v>
      </c>
      <c r="W128" s="102" t="e">
        <f>IF($Y$102=FALSE,NA(),IF(OR(ISNUMBER(U128)=FALSE,ISNUMBER(V128)=FALSE),NA(),(V128-U128)/(2*'Data input'!$AW$4)))</f>
        <v>#N/A</v>
      </c>
      <c r="X128" s="102" t="e">
        <f>IF($Y$102=FALSE,NA(),IF(OR(ISNUMBER(U128)=FALSE,ISNUMBER(W128)=FALSE),NA(),W128*'Data input'!$AW$4+U128))</f>
        <v>#N/A</v>
      </c>
    </row>
    <row r="129" spans="16:24" x14ac:dyDescent="0.3">
      <c r="P129" s="153" t="str">
        <f>IF(ISBLANK('Data input'!C129)=FALSE,'Data input'!C129,"")</f>
        <v/>
      </c>
      <c r="Q129" s="102" t="e">
        <f>IF($Y$102=FALSE,NA(),IF(OR(ISNUMBER('Data input'!AC129)=FALSE,ISNUMBER('Data input'!AD129)=FALSE),NA(),'Data input'!$AW$3*'Data input'!AC129+'Data input'!AD129))</f>
        <v>#N/A</v>
      </c>
      <c r="R129" s="102" t="e">
        <f>IF($Y$102=FALSE,NA(),IF(ISNUMBER('Data input'!AD129)=FALSE,NA(),'Data input'!$AW$2*'Data input'!AC129))</f>
        <v>#N/A</v>
      </c>
      <c r="S129" s="102" t="e">
        <f>IF($Y$102=FALSE,NA(),IF(OR(ISNUMBER('Data input'!AF129)=FALSE,ISNUMBER('Data input'!AG129)=FALSE),NA(),'Data input'!$AW$3*'Data input'!AF129+'Data input'!AG129+1+'Grid template'!$B$17))</f>
        <v>#N/A</v>
      </c>
      <c r="T129" s="102" t="e">
        <f>IF($Y$102=FALSE,NA(),IF(ISNUMBER('Data input'!AG129)=FALSE,NA(),'Data input'!$AW$2*'Data input'!AF129))</f>
        <v>#N/A</v>
      </c>
      <c r="U129" s="102" t="e">
        <f>IF($Y$102=FALSE,NA(),(IF(OR(ISNUMBER(Q129)=FALSE,ISNUMBER(R129)=FALSE),NA(),R129-'Data input'!$AW$4*Q129)))</f>
        <v>#N/A</v>
      </c>
      <c r="V129" s="102" t="e">
        <f>IF($Y$102=FALSE,NA(),(IF(OR(ISNUMBER(S129)=FALSE,ISNUMBER(T129)=FALSE),NA(),T129+'Data input'!$AW$4*S129)))</f>
        <v>#N/A</v>
      </c>
      <c r="W129" s="102" t="e">
        <f>IF($Y$102=FALSE,NA(),IF(OR(ISNUMBER(U129)=FALSE,ISNUMBER(V129)=FALSE),NA(),(V129-U129)/(2*'Data input'!$AW$4)))</f>
        <v>#N/A</v>
      </c>
      <c r="X129" s="102" t="e">
        <f>IF($Y$102=FALSE,NA(),IF(OR(ISNUMBER(U129)=FALSE,ISNUMBER(W129)=FALSE),NA(),W129*'Data input'!$AW$4+U129))</f>
        <v>#N/A</v>
      </c>
    </row>
    <row r="130" spans="16:24" x14ac:dyDescent="0.3">
      <c r="P130" s="153" t="str">
        <f>IF(ISBLANK('Data input'!C130)=FALSE,'Data input'!C130,"")</f>
        <v/>
      </c>
      <c r="Q130" s="102" t="e">
        <f>IF($Y$102=FALSE,NA(),IF(OR(ISNUMBER('Data input'!AC130)=FALSE,ISNUMBER('Data input'!AD130)=FALSE),NA(),'Data input'!$AW$3*'Data input'!AC130+'Data input'!AD130))</f>
        <v>#N/A</v>
      </c>
      <c r="R130" s="102" t="e">
        <f>IF($Y$102=FALSE,NA(),IF(ISNUMBER('Data input'!AD130)=FALSE,NA(),'Data input'!$AW$2*'Data input'!AC130))</f>
        <v>#N/A</v>
      </c>
      <c r="S130" s="102" t="e">
        <f>IF($Y$102=FALSE,NA(),IF(OR(ISNUMBER('Data input'!AF130)=FALSE,ISNUMBER('Data input'!AG130)=FALSE),NA(),'Data input'!$AW$3*'Data input'!AF130+'Data input'!AG130+1+'Grid template'!$B$17))</f>
        <v>#N/A</v>
      </c>
      <c r="T130" s="102" t="e">
        <f>IF($Y$102=FALSE,NA(),IF(ISNUMBER('Data input'!AG130)=FALSE,NA(),'Data input'!$AW$2*'Data input'!AF130))</f>
        <v>#N/A</v>
      </c>
      <c r="U130" s="102" t="e">
        <f>IF($Y$102=FALSE,NA(),(IF(OR(ISNUMBER(Q130)=FALSE,ISNUMBER(R130)=FALSE),NA(),R130-'Data input'!$AW$4*Q130)))</f>
        <v>#N/A</v>
      </c>
      <c r="V130" s="102" t="e">
        <f>IF($Y$102=FALSE,NA(),(IF(OR(ISNUMBER(S130)=FALSE,ISNUMBER(T130)=FALSE),NA(),T130+'Data input'!$AW$4*S130)))</f>
        <v>#N/A</v>
      </c>
      <c r="W130" s="102" t="e">
        <f>IF($Y$102=FALSE,NA(),IF(OR(ISNUMBER(U130)=FALSE,ISNUMBER(V130)=FALSE),NA(),(V130-U130)/(2*'Data input'!$AW$4)))</f>
        <v>#N/A</v>
      </c>
      <c r="X130" s="102" t="e">
        <f>IF($Y$102=FALSE,NA(),IF(OR(ISNUMBER(U130)=FALSE,ISNUMBER(W130)=FALSE),NA(),W130*'Data input'!$AW$4+U130))</f>
        <v>#N/A</v>
      </c>
    </row>
    <row r="131" spans="16:24" x14ac:dyDescent="0.3">
      <c r="P131" s="153" t="str">
        <f>IF(ISBLANK('Data input'!C131)=FALSE,'Data input'!C131,"")</f>
        <v/>
      </c>
      <c r="Q131" s="102" t="e">
        <f>IF($Y$102=FALSE,NA(),IF(OR(ISNUMBER('Data input'!AC131)=FALSE,ISNUMBER('Data input'!AD131)=FALSE),NA(),'Data input'!$AW$3*'Data input'!AC131+'Data input'!AD131))</f>
        <v>#N/A</v>
      </c>
      <c r="R131" s="102" t="e">
        <f>IF($Y$102=FALSE,NA(),IF(ISNUMBER('Data input'!AD131)=FALSE,NA(),'Data input'!$AW$2*'Data input'!AC131))</f>
        <v>#N/A</v>
      </c>
      <c r="S131" s="102" t="e">
        <f>IF($Y$102=FALSE,NA(),IF(OR(ISNUMBER('Data input'!AF131)=FALSE,ISNUMBER('Data input'!AG131)=FALSE),NA(),'Data input'!$AW$3*'Data input'!AF131+'Data input'!AG131+1+'Grid template'!$B$17))</f>
        <v>#N/A</v>
      </c>
      <c r="T131" s="102" t="e">
        <f>IF($Y$102=FALSE,NA(),IF(ISNUMBER('Data input'!AG131)=FALSE,NA(),'Data input'!$AW$2*'Data input'!AF131))</f>
        <v>#N/A</v>
      </c>
      <c r="U131" s="102" t="e">
        <f>IF($Y$102=FALSE,NA(),(IF(OR(ISNUMBER(Q131)=FALSE,ISNUMBER(R131)=FALSE),NA(),R131-'Data input'!$AW$4*Q131)))</f>
        <v>#N/A</v>
      </c>
      <c r="V131" s="102" t="e">
        <f>IF($Y$102=FALSE,NA(),(IF(OR(ISNUMBER(S131)=FALSE,ISNUMBER(T131)=FALSE),NA(),T131+'Data input'!$AW$4*S131)))</f>
        <v>#N/A</v>
      </c>
      <c r="W131" s="102" t="e">
        <f>IF($Y$102=FALSE,NA(),IF(OR(ISNUMBER(U131)=FALSE,ISNUMBER(V131)=FALSE),NA(),(V131-U131)/(2*'Data input'!$AW$4)))</f>
        <v>#N/A</v>
      </c>
      <c r="X131" s="102" t="e">
        <f>IF($Y$102=FALSE,NA(),IF(OR(ISNUMBER(U131)=FALSE,ISNUMBER(W131)=FALSE),NA(),W131*'Data input'!$AW$4+U131))</f>
        <v>#N/A</v>
      </c>
    </row>
    <row r="132" spans="16:24" x14ac:dyDescent="0.3">
      <c r="P132" s="153" t="str">
        <f>IF(ISBLANK('Data input'!C132)=FALSE,'Data input'!C132,"")</f>
        <v/>
      </c>
      <c r="Q132" s="102" t="e">
        <f>IF($Y$102=FALSE,NA(),IF(OR(ISNUMBER('Data input'!AC132)=FALSE,ISNUMBER('Data input'!AD132)=FALSE),NA(),'Data input'!$AW$3*'Data input'!AC132+'Data input'!AD132))</f>
        <v>#N/A</v>
      </c>
      <c r="R132" s="102" t="e">
        <f>IF($Y$102=FALSE,NA(),IF(ISNUMBER('Data input'!AD132)=FALSE,NA(),'Data input'!$AW$2*'Data input'!AC132))</f>
        <v>#N/A</v>
      </c>
      <c r="S132" s="102" t="e">
        <f>IF($Y$102=FALSE,NA(),IF(OR(ISNUMBER('Data input'!AF132)=FALSE,ISNUMBER('Data input'!AG132)=FALSE),NA(),'Data input'!$AW$3*'Data input'!AF132+'Data input'!AG132+1+'Grid template'!$B$17))</f>
        <v>#N/A</v>
      </c>
      <c r="T132" s="102" t="e">
        <f>IF($Y$102=FALSE,NA(),IF(ISNUMBER('Data input'!AG132)=FALSE,NA(),'Data input'!$AW$2*'Data input'!AF132))</f>
        <v>#N/A</v>
      </c>
      <c r="U132" s="102" t="e">
        <f>IF($Y$102=FALSE,NA(),(IF(OR(ISNUMBER(Q132)=FALSE,ISNUMBER(R132)=FALSE),NA(),R132-'Data input'!$AW$4*Q132)))</f>
        <v>#N/A</v>
      </c>
      <c r="V132" s="102" t="e">
        <f>IF($Y$102=FALSE,NA(),(IF(OR(ISNUMBER(S132)=FALSE,ISNUMBER(T132)=FALSE),NA(),T132+'Data input'!$AW$4*S132)))</f>
        <v>#N/A</v>
      </c>
      <c r="W132" s="102" t="e">
        <f>IF($Y$102=FALSE,NA(),IF(OR(ISNUMBER(U132)=FALSE,ISNUMBER(V132)=FALSE),NA(),(V132-U132)/(2*'Data input'!$AW$4)))</f>
        <v>#N/A</v>
      </c>
      <c r="X132" s="102" t="e">
        <f>IF($Y$102=FALSE,NA(),IF(OR(ISNUMBER(U132)=FALSE,ISNUMBER(W132)=FALSE),NA(),W132*'Data input'!$AW$4+U132))</f>
        <v>#N/A</v>
      </c>
    </row>
    <row r="133" spans="16:24" x14ac:dyDescent="0.3">
      <c r="P133" s="153" t="str">
        <f>IF(ISBLANK('Data input'!C133)=FALSE,'Data input'!C133,"")</f>
        <v/>
      </c>
      <c r="Q133" s="102" t="e">
        <f>IF($Y$102=FALSE,NA(),IF(OR(ISNUMBER('Data input'!AC133)=FALSE,ISNUMBER('Data input'!AD133)=FALSE),NA(),'Data input'!$AW$3*'Data input'!AC133+'Data input'!AD133))</f>
        <v>#N/A</v>
      </c>
      <c r="R133" s="102" t="e">
        <f>IF($Y$102=FALSE,NA(),IF(ISNUMBER('Data input'!AD133)=FALSE,NA(),'Data input'!$AW$2*'Data input'!AC133))</f>
        <v>#N/A</v>
      </c>
      <c r="S133" s="102" t="e">
        <f>IF($Y$102=FALSE,NA(),IF(OR(ISNUMBER('Data input'!AF133)=FALSE,ISNUMBER('Data input'!AG133)=FALSE),NA(),'Data input'!$AW$3*'Data input'!AF133+'Data input'!AG133+1+'Grid template'!$B$17))</f>
        <v>#N/A</v>
      </c>
      <c r="T133" s="102" t="e">
        <f>IF($Y$102=FALSE,NA(),IF(ISNUMBER('Data input'!AG133)=FALSE,NA(),'Data input'!$AW$2*'Data input'!AF133))</f>
        <v>#N/A</v>
      </c>
      <c r="U133" s="102" t="e">
        <f>IF($Y$102=FALSE,NA(),(IF(OR(ISNUMBER(Q133)=FALSE,ISNUMBER(R133)=FALSE),NA(),R133-'Data input'!$AW$4*Q133)))</f>
        <v>#N/A</v>
      </c>
      <c r="V133" s="102" t="e">
        <f>IF($Y$102=FALSE,NA(),(IF(OR(ISNUMBER(S133)=FALSE,ISNUMBER(T133)=FALSE),NA(),T133+'Data input'!$AW$4*S133)))</f>
        <v>#N/A</v>
      </c>
      <c r="W133" s="102" t="e">
        <f>IF($Y$102=FALSE,NA(),IF(OR(ISNUMBER(U133)=FALSE,ISNUMBER(V133)=FALSE),NA(),(V133-U133)/(2*'Data input'!$AW$4)))</f>
        <v>#N/A</v>
      </c>
      <c r="X133" s="102" t="e">
        <f>IF($Y$102=FALSE,NA(),IF(OR(ISNUMBER(U133)=FALSE,ISNUMBER(W133)=FALSE),NA(),W133*'Data input'!$AW$4+U133))</f>
        <v>#N/A</v>
      </c>
    </row>
    <row r="134" spans="16:24" x14ac:dyDescent="0.3">
      <c r="P134" s="153" t="str">
        <f>IF(ISBLANK('Data input'!C134)=FALSE,'Data input'!C134,"")</f>
        <v/>
      </c>
      <c r="Q134" s="102" t="e">
        <f>IF($Y$102=FALSE,NA(),IF(OR(ISNUMBER('Data input'!AC134)=FALSE,ISNUMBER('Data input'!AD134)=FALSE),NA(),'Data input'!$AW$3*'Data input'!AC134+'Data input'!AD134))</f>
        <v>#N/A</v>
      </c>
      <c r="R134" s="102" t="e">
        <f>IF($Y$102=FALSE,NA(),IF(ISNUMBER('Data input'!AD134)=FALSE,NA(),'Data input'!$AW$2*'Data input'!AC134))</f>
        <v>#N/A</v>
      </c>
      <c r="S134" s="102" t="e">
        <f>IF($Y$102=FALSE,NA(),IF(OR(ISNUMBER('Data input'!AF134)=FALSE,ISNUMBER('Data input'!AG134)=FALSE),NA(),'Data input'!$AW$3*'Data input'!AF134+'Data input'!AG134+1+'Grid template'!$B$17))</f>
        <v>#N/A</v>
      </c>
      <c r="T134" s="102" t="e">
        <f>IF($Y$102=FALSE,NA(),IF(ISNUMBER('Data input'!AG134)=FALSE,NA(),'Data input'!$AW$2*'Data input'!AF134))</f>
        <v>#N/A</v>
      </c>
      <c r="U134" s="102" t="e">
        <f>IF($Y$102=FALSE,NA(),(IF(OR(ISNUMBER(Q134)=FALSE,ISNUMBER(R134)=FALSE),NA(),R134-'Data input'!$AW$4*Q134)))</f>
        <v>#N/A</v>
      </c>
      <c r="V134" s="102" t="e">
        <f>IF($Y$102=FALSE,NA(),(IF(OR(ISNUMBER(S134)=FALSE,ISNUMBER(T134)=FALSE),NA(),T134+'Data input'!$AW$4*S134)))</f>
        <v>#N/A</v>
      </c>
      <c r="W134" s="102" t="e">
        <f>IF($Y$102=FALSE,NA(),IF(OR(ISNUMBER(U134)=FALSE,ISNUMBER(V134)=FALSE),NA(),(V134-U134)/(2*'Data input'!$AW$4)))</f>
        <v>#N/A</v>
      </c>
      <c r="X134" s="102" t="e">
        <f>IF($Y$102=FALSE,NA(),IF(OR(ISNUMBER(U134)=FALSE,ISNUMBER(W134)=FALSE),NA(),W134*'Data input'!$AW$4+U134))</f>
        <v>#N/A</v>
      </c>
    </row>
    <row r="135" spans="16:24" x14ac:dyDescent="0.3">
      <c r="P135" s="153" t="str">
        <f>IF(ISBLANK('Data input'!C135)=FALSE,'Data input'!C135,"")</f>
        <v/>
      </c>
      <c r="Q135" s="102" t="e">
        <f>IF($Y$102=FALSE,NA(),IF(OR(ISNUMBER('Data input'!AC135)=FALSE,ISNUMBER('Data input'!AD135)=FALSE),NA(),'Data input'!$AW$3*'Data input'!AC135+'Data input'!AD135))</f>
        <v>#N/A</v>
      </c>
      <c r="R135" s="102" t="e">
        <f>IF($Y$102=FALSE,NA(),IF(ISNUMBER('Data input'!AD135)=FALSE,NA(),'Data input'!$AW$2*'Data input'!AC135))</f>
        <v>#N/A</v>
      </c>
      <c r="S135" s="102" t="e">
        <f>IF($Y$102=FALSE,NA(),IF(OR(ISNUMBER('Data input'!AF135)=FALSE,ISNUMBER('Data input'!AG135)=FALSE),NA(),'Data input'!$AW$3*'Data input'!AF135+'Data input'!AG135+1+'Grid template'!$B$17))</f>
        <v>#N/A</v>
      </c>
      <c r="T135" s="102" t="e">
        <f>IF($Y$102=FALSE,NA(),IF(ISNUMBER('Data input'!AG135)=FALSE,NA(),'Data input'!$AW$2*'Data input'!AF135))</f>
        <v>#N/A</v>
      </c>
      <c r="U135" s="102" t="e">
        <f>IF($Y$102=FALSE,NA(),(IF(OR(ISNUMBER(Q135)=FALSE,ISNUMBER(R135)=FALSE),NA(),R135-'Data input'!$AW$4*Q135)))</f>
        <v>#N/A</v>
      </c>
      <c r="V135" s="102" t="e">
        <f>IF($Y$102=FALSE,NA(),(IF(OR(ISNUMBER(S135)=FALSE,ISNUMBER(T135)=FALSE),NA(),T135+'Data input'!$AW$4*S135)))</f>
        <v>#N/A</v>
      </c>
      <c r="W135" s="102" t="e">
        <f>IF($Y$102=FALSE,NA(),IF(OR(ISNUMBER(U135)=FALSE,ISNUMBER(V135)=FALSE),NA(),(V135-U135)/(2*'Data input'!$AW$4)))</f>
        <v>#N/A</v>
      </c>
      <c r="X135" s="102" t="e">
        <f>IF($Y$102=FALSE,NA(),IF(OR(ISNUMBER(U135)=FALSE,ISNUMBER(W135)=FALSE),NA(),W135*'Data input'!$AW$4+U135))</f>
        <v>#N/A</v>
      </c>
    </row>
    <row r="136" spans="16:24" x14ac:dyDescent="0.3">
      <c r="P136" s="153" t="str">
        <f>IF(ISBLANK('Data input'!C136)=FALSE,'Data input'!C136,"")</f>
        <v/>
      </c>
      <c r="Q136" s="102" t="e">
        <f>IF($Y$102=FALSE,NA(),IF(OR(ISNUMBER('Data input'!AC136)=FALSE,ISNUMBER('Data input'!AD136)=FALSE),NA(),'Data input'!$AW$3*'Data input'!AC136+'Data input'!AD136))</f>
        <v>#N/A</v>
      </c>
      <c r="R136" s="102" t="e">
        <f>IF($Y$102=FALSE,NA(),IF(ISNUMBER('Data input'!AD136)=FALSE,NA(),'Data input'!$AW$2*'Data input'!AC136))</f>
        <v>#N/A</v>
      </c>
      <c r="S136" s="102" t="e">
        <f>IF($Y$102=FALSE,NA(),IF(OR(ISNUMBER('Data input'!AF136)=FALSE,ISNUMBER('Data input'!AG136)=FALSE),NA(),'Data input'!$AW$3*'Data input'!AF136+'Data input'!AG136+1+'Grid template'!$B$17))</f>
        <v>#N/A</v>
      </c>
      <c r="T136" s="102" t="e">
        <f>IF($Y$102=FALSE,NA(),IF(ISNUMBER('Data input'!AG136)=FALSE,NA(),'Data input'!$AW$2*'Data input'!AF136))</f>
        <v>#N/A</v>
      </c>
      <c r="U136" s="102" t="e">
        <f>IF($Y$102=FALSE,NA(),(IF(OR(ISNUMBER(Q136)=FALSE,ISNUMBER(R136)=FALSE),NA(),R136-'Data input'!$AW$4*Q136)))</f>
        <v>#N/A</v>
      </c>
      <c r="V136" s="102" t="e">
        <f>IF($Y$102=FALSE,NA(),(IF(OR(ISNUMBER(S136)=FALSE,ISNUMBER(T136)=FALSE),NA(),T136+'Data input'!$AW$4*S136)))</f>
        <v>#N/A</v>
      </c>
      <c r="W136" s="102" t="e">
        <f>IF($Y$102=FALSE,NA(),IF(OR(ISNUMBER(U136)=FALSE,ISNUMBER(V136)=FALSE),NA(),(V136-U136)/(2*'Data input'!$AW$4)))</f>
        <v>#N/A</v>
      </c>
      <c r="X136" s="102" t="e">
        <f>IF($Y$102=FALSE,NA(),IF(OR(ISNUMBER(U136)=FALSE,ISNUMBER(W136)=FALSE),NA(),W136*'Data input'!$AW$4+U136))</f>
        <v>#N/A</v>
      </c>
    </row>
    <row r="137" spans="16:24" x14ac:dyDescent="0.3">
      <c r="P137" s="153" t="str">
        <f>IF(ISBLANK('Data input'!C137)=FALSE,'Data input'!C137,"")</f>
        <v/>
      </c>
      <c r="Q137" s="102" t="e">
        <f>IF($Y$102=FALSE,NA(),IF(OR(ISNUMBER('Data input'!AC137)=FALSE,ISNUMBER('Data input'!AD137)=FALSE),NA(),'Data input'!$AW$3*'Data input'!AC137+'Data input'!AD137))</f>
        <v>#N/A</v>
      </c>
      <c r="R137" s="102" t="e">
        <f>IF($Y$102=FALSE,NA(),IF(ISNUMBER('Data input'!AD137)=FALSE,NA(),'Data input'!$AW$2*'Data input'!AC137))</f>
        <v>#N/A</v>
      </c>
      <c r="S137" s="102" t="e">
        <f>IF($Y$102=FALSE,NA(),IF(OR(ISNUMBER('Data input'!AF137)=FALSE,ISNUMBER('Data input'!AG137)=FALSE),NA(),'Data input'!$AW$3*'Data input'!AF137+'Data input'!AG137+1+'Grid template'!$B$17))</f>
        <v>#N/A</v>
      </c>
      <c r="T137" s="102" t="e">
        <f>IF($Y$102=FALSE,NA(),IF(ISNUMBER('Data input'!AG137)=FALSE,NA(),'Data input'!$AW$2*'Data input'!AF137))</f>
        <v>#N/A</v>
      </c>
      <c r="U137" s="102" t="e">
        <f>IF($Y$102=FALSE,NA(),(IF(OR(ISNUMBER(Q137)=FALSE,ISNUMBER(R137)=FALSE),NA(),R137-'Data input'!$AW$4*Q137)))</f>
        <v>#N/A</v>
      </c>
      <c r="V137" s="102" t="e">
        <f>IF($Y$102=FALSE,NA(),(IF(OR(ISNUMBER(S137)=FALSE,ISNUMBER(T137)=FALSE),NA(),T137+'Data input'!$AW$4*S137)))</f>
        <v>#N/A</v>
      </c>
      <c r="W137" s="102" t="e">
        <f>IF($Y$102=FALSE,NA(),IF(OR(ISNUMBER(U137)=FALSE,ISNUMBER(V137)=FALSE),NA(),(V137-U137)/(2*'Data input'!$AW$4)))</f>
        <v>#N/A</v>
      </c>
      <c r="X137" s="102" t="e">
        <f>IF($Y$102=FALSE,NA(),IF(OR(ISNUMBER(U137)=FALSE,ISNUMBER(W137)=FALSE),NA(),W137*'Data input'!$AW$4+U137))</f>
        <v>#N/A</v>
      </c>
    </row>
    <row r="138" spans="16:24" x14ac:dyDescent="0.3">
      <c r="P138" s="153" t="str">
        <f>IF(ISBLANK('Data input'!C138)=FALSE,'Data input'!C138,"")</f>
        <v/>
      </c>
      <c r="Q138" s="102" t="e">
        <f>IF($Y$102=FALSE,NA(),IF(OR(ISNUMBER('Data input'!AC138)=FALSE,ISNUMBER('Data input'!AD138)=FALSE),NA(),'Data input'!$AW$3*'Data input'!AC138+'Data input'!AD138))</f>
        <v>#N/A</v>
      </c>
      <c r="R138" s="102" t="e">
        <f>IF($Y$102=FALSE,NA(),IF(ISNUMBER('Data input'!AD138)=FALSE,NA(),'Data input'!$AW$2*'Data input'!AC138))</f>
        <v>#N/A</v>
      </c>
      <c r="S138" s="102" t="e">
        <f>IF($Y$102=FALSE,NA(),IF(OR(ISNUMBER('Data input'!AF138)=FALSE,ISNUMBER('Data input'!AG138)=FALSE),NA(),'Data input'!$AW$3*'Data input'!AF138+'Data input'!AG138+1+'Grid template'!$B$17))</f>
        <v>#N/A</v>
      </c>
      <c r="T138" s="102" t="e">
        <f>IF($Y$102=FALSE,NA(),IF(ISNUMBER('Data input'!AG138)=FALSE,NA(),'Data input'!$AW$2*'Data input'!AF138))</f>
        <v>#N/A</v>
      </c>
      <c r="U138" s="102" t="e">
        <f>IF($Y$102=FALSE,NA(),(IF(OR(ISNUMBER(Q138)=FALSE,ISNUMBER(R138)=FALSE),NA(),R138-'Data input'!$AW$4*Q138)))</f>
        <v>#N/A</v>
      </c>
      <c r="V138" s="102" t="e">
        <f>IF($Y$102=FALSE,NA(),(IF(OR(ISNUMBER(S138)=FALSE,ISNUMBER(T138)=FALSE),NA(),T138+'Data input'!$AW$4*S138)))</f>
        <v>#N/A</v>
      </c>
      <c r="W138" s="102" t="e">
        <f>IF($Y$102=FALSE,NA(),IF(OR(ISNUMBER(U138)=FALSE,ISNUMBER(V138)=FALSE),NA(),(V138-U138)/(2*'Data input'!$AW$4)))</f>
        <v>#N/A</v>
      </c>
      <c r="X138" s="102" t="e">
        <f>IF($Y$102=FALSE,NA(),IF(OR(ISNUMBER(U138)=FALSE,ISNUMBER(W138)=FALSE),NA(),W138*'Data input'!$AW$4+U138))</f>
        <v>#N/A</v>
      </c>
    </row>
    <row r="139" spans="16:24" x14ac:dyDescent="0.3">
      <c r="P139" s="153" t="str">
        <f>IF(ISBLANK('Data input'!C139)=FALSE,'Data input'!C139,"")</f>
        <v/>
      </c>
      <c r="Q139" s="102" t="e">
        <f>IF($Y$102=FALSE,NA(),IF(OR(ISNUMBER('Data input'!AC139)=FALSE,ISNUMBER('Data input'!AD139)=FALSE),NA(),'Data input'!$AW$3*'Data input'!AC139+'Data input'!AD139))</f>
        <v>#N/A</v>
      </c>
      <c r="R139" s="102" t="e">
        <f>IF($Y$102=FALSE,NA(),IF(ISNUMBER('Data input'!AD139)=FALSE,NA(),'Data input'!$AW$2*'Data input'!AC139))</f>
        <v>#N/A</v>
      </c>
      <c r="S139" s="102" t="e">
        <f>IF($Y$102=FALSE,NA(),IF(OR(ISNUMBER('Data input'!AF139)=FALSE,ISNUMBER('Data input'!AG139)=FALSE),NA(),'Data input'!$AW$3*'Data input'!AF139+'Data input'!AG139+1+'Grid template'!$B$17))</f>
        <v>#N/A</v>
      </c>
      <c r="T139" s="102" t="e">
        <f>IF($Y$102=FALSE,NA(),IF(ISNUMBER('Data input'!AG139)=FALSE,NA(),'Data input'!$AW$2*'Data input'!AF139))</f>
        <v>#N/A</v>
      </c>
      <c r="U139" s="102" t="e">
        <f>IF($Y$102=FALSE,NA(),(IF(OR(ISNUMBER(Q139)=FALSE,ISNUMBER(R139)=FALSE),NA(),R139-'Data input'!$AW$4*Q139)))</f>
        <v>#N/A</v>
      </c>
      <c r="V139" s="102" t="e">
        <f>IF($Y$102=FALSE,NA(),(IF(OR(ISNUMBER(S139)=FALSE,ISNUMBER(T139)=FALSE),NA(),T139+'Data input'!$AW$4*S139)))</f>
        <v>#N/A</v>
      </c>
      <c r="W139" s="102" t="e">
        <f>IF($Y$102=FALSE,NA(),IF(OR(ISNUMBER(U139)=FALSE,ISNUMBER(V139)=FALSE),NA(),(V139-U139)/(2*'Data input'!$AW$4)))</f>
        <v>#N/A</v>
      </c>
      <c r="X139" s="102" t="e">
        <f>IF($Y$102=FALSE,NA(),IF(OR(ISNUMBER(U139)=FALSE,ISNUMBER(W139)=FALSE),NA(),W139*'Data input'!$AW$4+U139))</f>
        <v>#N/A</v>
      </c>
    </row>
    <row r="140" spans="16:24" x14ac:dyDescent="0.3">
      <c r="P140" s="153" t="str">
        <f>IF(ISBLANK('Data input'!C140)=FALSE,'Data input'!C140,"")</f>
        <v/>
      </c>
      <c r="Q140" s="102" t="e">
        <f>IF($Y$102=FALSE,NA(),IF(OR(ISNUMBER('Data input'!AC140)=FALSE,ISNUMBER('Data input'!AD140)=FALSE),NA(),'Data input'!$AW$3*'Data input'!AC140+'Data input'!AD140))</f>
        <v>#N/A</v>
      </c>
      <c r="R140" s="102" t="e">
        <f>IF($Y$102=FALSE,NA(),IF(ISNUMBER('Data input'!AD140)=FALSE,NA(),'Data input'!$AW$2*'Data input'!AC140))</f>
        <v>#N/A</v>
      </c>
      <c r="S140" s="102" t="e">
        <f>IF($Y$102=FALSE,NA(),IF(OR(ISNUMBER('Data input'!AF140)=FALSE,ISNUMBER('Data input'!AG140)=FALSE),NA(),'Data input'!$AW$3*'Data input'!AF140+'Data input'!AG140+1+'Grid template'!$B$17))</f>
        <v>#N/A</v>
      </c>
      <c r="T140" s="102" t="e">
        <f>IF($Y$102=FALSE,NA(),IF(ISNUMBER('Data input'!AG140)=FALSE,NA(),'Data input'!$AW$2*'Data input'!AF140))</f>
        <v>#N/A</v>
      </c>
      <c r="U140" s="102" t="e">
        <f>IF($Y$102=FALSE,NA(),(IF(OR(ISNUMBER(Q140)=FALSE,ISNUMBER(R140)=FALSE),NA(),R140-'Data input'!$AW$4*Q140)))</f>
        <v>#N/A</v>
      </c>
      <c r="V140" s="102" t="e">
        <f>IF($Y$102=FALSE,NA(),(IF(OR(ISNUMBER(S140)=FALSE,ISNUMBER(T140)=FALSE),NA(),T140+'Data input'!$AW$4*S140)))</f>
        <v>#N/A</v>
      </c>
      <c r="W140" s="102" t="e">
        <f>IF($Y$102=FALSE,NA(),IF(OR(ISNUMBER(U140)=FALSE,ISNUMBER(V140)=FALSE),NA(),(V140-U140)/(2*'Data input'!$AW$4)))</f>
        <v>#N/A</v>
      </c>
      <c r="X140" s="102" t="e">
        <f>IF($Y$102=FALSE,NA(),IF(OR(ISNUMBER(U140)=FALSE,ISNUMBER(W140)=FALSE),NA(),W140*'Data input'!$AW$4+U140))</f>
        <v>#N/A</v>
      </c>
    </row>
    <row r="141" spans="16:24" x14ac:dyDescent="0.3">
      <c r="P141" s="153" t="str">
        <f>IF(ISBLANK('Data input'!C141)=FALSE,'Data input'!C141,"")</f>
        <v/>
      </c>
      <c r="Q141" s="102" t="e">
        <f>IF($Y$102=FALSE,NA(),IF(OR(ISNUMBER('Data input'!AC141)=FALSE,ISNUMBER('Data input'!AD141)=FALSE),NA(),'Data input'!$AW$3*'Data input'!AC141+'Data input'!AD141))</f>
        <v>#N/A</v>
      </c>
      <c r="R141" s="102" t="e">
        <f>IF($Y$102=FALSE,NA(),IF(ISNUMBER('Data input'!AD141)=FALSE,NA(),'Data input'!$AW$2*'Data input'!AC141))</f>
        <v>#N/A</v>
      </c>
      <c r="S141" s="102" t="e">
        <f>IF($Y$102=FALSE,NA(),IF(OR(ISNUMBER('Data input'!AF141)=FALSE,ISNUMBER('Data input'!AG141)=FALSE),NA(),'Data input'!$AW$3*'Data input'!AF141+'Data input'!AG141+1+'Grid template'!$B$17))</f>
        <v>#N/A</v>
      </c>
      <c r="T141" s="102" t="e">
        <f>IF($Y$102=FALSE,NA(),IF(ISNUMBER('Data input'!AG141)=FALSE,NA(),'Data input'!$AW$2*'Data input'!AF141))</f>
        <v>#N/A</v>
      </c>
      <c r="U141" s="102" t="e">
        <f>IF($Y$102=FALSE,NA(),(IF(OR(ISNUMBER(Q141)=FALSE,ISNUMBER(R141)=FALSE),NA(),R141-'Data input'!$AW$4*Q141)))</f>
        <v>#N/A</v>
      </c>
      <c r="V141" s="102" t="e">
        <f>IF($Y$102=FALSE,NA(),(IF(OR(ISNUMBER(S141)=FALSE,ISNUMBER(T141)=FALSE),NA(),T141+'Data input'!$AW$4*S141)))</f>
        <v>#N/A</v>
      </c>
      <c r="W141" s="102" t="e">
        <f>IF($Y$102=FALSE,NA(),IF(OR(ISNUMBER(U141)=FALSE,ISNUMBER(V141)=FALSE),NA(),(V141-U141)/(2*'Data input'!$AW$4)))</f>
        <v>#N/A</v>
      </c>
      <c r="X141" s="102" t="e">
        <f>IF($Y$102=FALSE,NA(),IF(OR(ISNUMBER(U141)=FALSE,ISNUMBER(W141)=FALSE),NA(),W141*'Data input'!$AW$4+U141))</f>
        <v>#N/A</v>
      </c>
    </row>
    <row r="142" spans="16:24" x14ac:dyDescent="0.3">
      <c r="P142" s="153" t="str">
        <f>IF(ISBLANK('Data input'!C142)=FALSE,'Data input'!C142,"")</f>
        <v/>
      </c>
      <c r="Q142" s="102" t="e">
        <f>IF($Y$102=FALSE,NA(),IF(OR(ISNUMBER('Data input'!AC142)=FALSE,ISNUMBER('Data input'!AD142)=FALSE),NA(),'Data input'!$AW$3*'Data input'!AC142+'Data input'!AD142))</f>
        <v>#N/A</v>
      </c>
      <c r="R142" s="102" t="e">
        <f>IF($Y$102=FALSE,NA(),IF(ISNUMBER('Data input'!AD142)=FALSE,NA(),'Data input'!$AW$2*'Data input'!AC142))</f>
        <v>#N/A</v>
      </c>
      <c r="S142" s="102" t="e">
        <f>IF($Y$102=FALSE,NA(),IF(OR(ISNUMBER('Data input'!AF142)=FALSE,ISNUMBER('Data input'!AG142)=FALSE),NA(),'Data input'!$AW$3*'Data input'!AF142+'Data input'!AG142+1+'Grid template'!$B$17))</f>
        <v>#N/A</v>
      </c>
      <c r="T142" s="102" t="e">
        <f>IF($Y$102=FALSE,NA(),IF(ISNUMBER('Data input'!AG142)=FALSE,NA(),'Data input'!$AW$2*'Data input'!AF142))</f>
        <v>#N/A</v>
      </c>
      <c r="U142" s="102" t="e">
        <f>IF($Y$102=FALSE,NA(),(IF(OR(ISNUMBER(Q142)=FALSE,ISNUMBER(R142)=FALSE),NA(),R142-'Data input'!$AW$4*Q142)))</f>
        <v>#N/A</v>
      </c>
      <c r="V142" s="102" t="e">
        <f>IF($Y$102=FALSE,NA(),(IF(OR(ISNUMBER(S142)=FALSE,ISNUMBER(T142)=FALSE),NA(),T142+'Data input'!$AW$4*S142)))</f>
        <v>#N/A</v>
      </c>
      <c r="W142" s="102" t="e">
        <f>IF($Y$102=FALSE,NA(),IF(OR(ISNUMBER(U142)=FALSE,ISNUMBER(V142)=FALSE),NA(),(V142-U142)/(2*'Data input'!$AW$4)))</f>
        <v>#N/A</v>
      </c>
      <c r="X142" s="102" t="e">
        <f>IF($Y$102=FALSE,NA(),IF(OR(ISNUMBER(U142)=FALSE,ISNUMBER(W142)=FALSE),NA(),W142*'Data input'!$AW$4+U142))</f>
        <v>#N/A</v>
      </c>
    </row>
    <row r="143" spans="16:24" x14ac:dyDescent="0.3">
      <c r="P143" s="153" t="str">
        <f>IF(ISBLANK('Data input'!C143)=FALSE,'Data input'!C143,"")</f>
        <v/>
      </c>
      <c r="Q143" s="102" t="e">
        <f>IF($Y$102=FALSE,NA(),IF(OR(ISNUMBER('Data input'!AC143)=FALSE,ISNUMBER('Data input'!AD143)=FALSE),NA(),'Data input'!$AW$3*'Data input'!AC143+'Data input'!AD143))</f>
        <v>#N/A</v>
      </c>
      <c r="R143" s="102" t="e">
        <f>IF($Y$102=FALSE,NA(),IF(ISNUMBER('Data input'!AD143)=FALSE,NA(),'Data input'!$AW$2*'Data input'!AC143))</f>
        <v>#N/A</v>
      </c>
      <c r="S143" s="102" t="e">
        <f>IF($Y$102=FALSE,NA(),IF(OR(ISNUMBER('Data input'!AF143)=FALSE,ISNUMBER('Data input'!AG143)=FALSE),NA(),'Data input'!$AW$3*'Data input'!AF143+'Data input'!AG143+1+'Grid template'!$B$17))</f>
        <v>#N/A</v>
      </c>
      <c r="T143" s="102" t="e">
        <f>IF($Y$102=FALSE,NA(),IF(ISNUMBER('Data input'!AG143)=FALSE,NA(),'Data input'!$AW$2*'Data input'!AF143))</f>
        <v>#N/A</v>
      </c>
      <c r="U143" s="102" t="e">
        <f>IF($Y$102=FALSE,NA(),(IF(OR(ISNUMBER(Q143)=FALSE,ISNUMBER(R143)=FALSE),NA(),R143-'Data input'!$AW$4*Q143)))</f>
        <v>#N/A</v>
      </c>
      <c r="V143" s="102" t="e">
        <f>IF($Y$102=FALSE,NA(),(IF(OR(ISNUMBER(S143)=FALSE,ISNUMBER(T143)=FALSE),NA(),T143+'Data input'!$AW$4*S143)))</f>
        <v>#N/A</v>
      </c>
      <c r="W143" s="102" t="e">
        <f>IF($Y$102=FALSE,NA(),IF(OR(ISNUMBER(U143)=FALSE,ISNUMBER(V143)=FALSE),NA(),(V143-U143)/(2*'Data input'!$AW$4)))</f>
        <v>#N/A</v>
      </c>
      <c r="X143" s="102" t="e">
        <f>IF($Y$102=FALSE,NA(),IF(OR(ISNUMBER(U143)=FALSE,ISNUMBER(W143)=FALSE),NA(),W143*'Data input'!$AW$4+U143))</f>
        <v>#N/A</v>
      </c>
    </row>
    <row r="144" spans="16:24" x14ac:dyDescent="0.3">
      <c r="P144" s="153" t="str">
        <f>IF(ISBLANK('Data input'!C144)=FALSE,'Data input'!C144,"")</f>
        <v/>
      </c>
      <c r="Q144" s="102" t="e">
        <f>IF($Y$102=FALSE,NA(),IF(OR(ISNUMBER('Data input'!AC144)=FALSE,ISNUMBER('Data input'!AD144)=FALSE),NA(),'Data input'!$AW$3*'Data input'!AC144+'Data input'!AD144))</f>
        <v>#N/A</v>
      </c>
      <c r="R144" s="102" t="e">
        <f>IF($Y$102=FALSE,NA(),IF(ISNUMBER('Data input'!AD144)=FALSE,NA(),'Data input'!$AW$2*'Data input'!AC144))</f>
        <v>#N/A</v>
      </c>
      <c r="S144" s="102" t="e">
        <f>IF($Y$102=FALSE,NA(),IF(OR(ISNUMBER('Data input'!AF144)=FALSE,ISNUMBER('Data input'!AG144)=FALSE),NA(),'Data input'!$AW$3*'Data input'!AF144+'Data input'!AG144+1+'Grid template'!$B$17))</f>
        <v>#N/A</v>
      </c>
      <c r="T144" s="102" t="e">
        <f>IF($Y$102=FALSE,NA(),IF(ISNUMBER('Data input'!AG144)=FALSE,NA(),'Data input'!$AW$2*'Data input'!AF144))</f>
        <v>#N/A</v>
      </c>
      <c r="U144" s="102" t="e">
        <f>IF($Y$102=FALSE,NA(),(IF(OR(ISNUMBER(Q144)=FALSE,ISNUMBER(R144)=FALSE),NA(),R144-'Data input'!$AW$4*Q144)))</f>
        <v>#N/A</v>
      </c>
      <c r="V144" s="102" t="e">
        <f>IF($Y$102=FALSE,NA(),(IF(OR(ISNUMBER(S144)=FALSE,ISNUMBER(T144)=FALSE),NA(),T144+'Data input'!$AW$4*S144)))</f>
        <v>#N/A</v>
      </c>
      <c r="W144" s="102" t="e">
        <f>IF($Y$102=FALSE,NA(),IF(OR(ISNUMBER(U144)=FALSE,ISNUMBER(V144)=FALSE),NA(),(V144-U144)/(2*'Data input'!$AW$4)))</f>
        <v>#N/A</v>
      </c>
      <c r="X144" s="102" t="e">
        <f>IF($Y$102=FALSE,NA(),IF(OR(ISNUMBER(U144)=FALSE,ISNUMBER(W144)=FALSE),NA(),W144*'Data input'!$AW$4+U144))</f>
        <v>#N/A</v>
      </c>
    </row>
    <row r="145" spans="15:25" x14ac:dyDescent="0.3">
      <c r="P145" s="153" t="str">
        <f>IF(ISBLANK('Data input'!C145)=FALSE,'Data input'!C145,"")</f>
        <v/>
      </c>
      <c r="Q145" s="102" t="e">
        <f>IF($Y$102=FALSE,NA(),IF(OR(ISNUMBER('Data input'!AC145)=FALSE,ISNUMBER('Data input'!AD145)=FALSE),NA(),'Data input'!$AW$3*'Data input'!AC145+'Data input'!AD145))</f>
        <v>#N/A</v>
      </c>
      <c r="R145" s="102" t="e">
        <f>IF($Y$102=FALSE,NA(),IF(ISNUMBER('Data input'!AD145)=FALSE,NA(),'Data input'!$AW$2*'Data input'!AC145))</f>
        <v>#N/A</v>
      </c>
      <c r="S145" s="102" t="e">
        <f>IF($Y$102=FALSE,NA(),IF(OR(ISNUMBER('Data input'!AF145)=FALSE,ISNUMBER('Data input'!AG145)=FALSE),NA(),'Data input'!$AW$3*'Data input'!AF145+'Data input'!AG145+1+'Grid template'!$B$17))</f>
        <v>#N/A</v>
      </c>
      <c r="T145" s="102" t="e">
        <f>IF($Y$102=FALSE,NA(),IF(ISNUMBER('Data input'!AG145)=FALSE,NA(),'Data input'!$AW$2*'Data input'!AF145))</f>
        <v>#N/A</v>
      </c>
      <c r="U145" s="102" t="e">
        <f>IF($Y$102=FALSE,NA(),(IF(OR(ISNUMBER(Q145)=FALSE,ISNUMBER(R145)=FALSE),NA(),R145-'Data input'!$AW$4*Q145)))</f>
        <v>#N/A</v>
      </c>
      <c r="V145" s="102" t="e">
        <f>IF($Y$102=FALSE,NA(),(IF(OR(ISNUMBER(S145)=FALSE,ISNUMBER(T145)=FALSE),NA(),T145+'Data input'!$AW$4*S145)))</f>
        <v>#N/A</v>
      </c>
      <c r="W145" s="102" t="e">
        <f>IF($Y$102=FALSE,NA(),IF(OR(ISNUMBER(U145)=FALSE,ISNUMBER(V145)=FALSE),NA(),(V145-U145)/(2*'Data input'!$AW$4)))</f>
        <v>#N/A</v>
      </c>
      <c r="X145" s="102" t="e">
        <f>IF($Y$102=FALSE,NA(),IF(OR(ISNUMBER(U145)=FALSE,ISNUMBER(W145)=FALSE),NA(),W145*'Data input'!$AW$4+U145))</f>
        <v>#N/A</v>
      </c>
    </row>
    <row r="146" spans="15:25" x14ac:dyDescent="0.3">
      <c r="P146" s="153" t="str">
        <f>IF(ISBLANK('Data input'!C146)=FALSE,'Data input'!C146,"")</f>
        <v/>
      </c>
      <c r="Q146" s="102" t="e">
        <f>IF($Y$102=FALSE,NA(),IF(OR(ISNUMBER('Data input'!AC146)=FALSE,ISNUMBER('Data input'!AD146)=FALSE),NA(),'Data input'!$AW$3*'Data input'!AC146+'Data input'!AD146))</f>
        <v>#N/A</v>
      </c>
      <c r="R146" s="102" t="e">
        <f>IF($Y$102=FALSE,NA(),IF(ISNUMBER('Data input'!AD146)=FALSE,NA(),'Data input'!$AW$2*'Data input'!AC146))</f>
        <v>#N/A</v>
      </c>
      <c r="S146" s="102" t="e">
        <f>IF($Y$102=FALSE,NA(),IF(OR(ISNUMBER('Data input'!AF146)=FALSE,ISNUMBER('Data input'!AG146)=FALSE),NA(),'Data input'!$AW$3*'Data input'!AF146+'Data input'!AG146+1+'Grid template'!$B$17))</f>
        <v>#N/A</v>
      </c>
      <c r="T146" s="102" t="e">
        <f>IF($Y$102=FALSE,NA(),IF(ISNUMBER('Data input'!AG146)=FALSE,NA(),'Data input'!$AW$2*'Data input'!AF146))</f>
        <v>#N/A</v>
      </c>
      <c r="U146" s="102" t="e">
        <f>IF($Y$102=FALSE,NA(),(IF(OR(ISNUMBER(Q146)=FALSE,ISNUMBER(R146)=FALSE),NA(),R146-'Data input'!$AW$4*Q146)))</f>
        <v>#N/A</v>
      </c>
      <c r="V146" s="102" t="e">
        <f>IF($Y$102=FALSE,NA(),(IF(OR(ISNUMBER(S146)=FALSE,ISNUMBER(T146)=FALSE),NA(),T146+'Data input'!$AW$4*S146)))</f>
        <v>#N/A</v>
      </c>
      <c r="W146" s="102" t="e">
        <f>IF($Y$102=FALSE,NA(),IF(OR(ISNUMBER(U146)=FALSE,ISNUMBER(V146)=FALSE),NA(),(V146-U146)/(2*'Data input'!$AW$4)))</f>
        <v>#N/A</v>
      </c>
      <c r="X146" s="102" t="e">
        <f>IF($Y$102=FALSE,NA(),IF(OR(ISNUMBER(U146)=FALSE,ISNUMBER(W146)=FALSE),NA(),W146*'Data input'!$AW$4+U146))</f>
        <v>#N/A</v>
      </c>
    </row>
    <row r="147" spans="15:25" x14ac:dyDescent="0.3">
      <c r="P147" s="153" t="str">
        <f>IF(ISBLANK('Data input'!C147)=FALSE,'Data input'!C147,"")</f>
        <v/>
      </c>
      <c r="Q147" s="102" t="e">
        <f>IF($Y$102=FALSE,NA(),IF(OR(ISNUMBER('Data input'!AC147)=FALSE,ISNUMBER('Data input'!AD147)=FALSE),NA(),'Data input'!$AW$3*'Data input'!AC147+'Data input'!AD147))</f>
        <v>#N/A</v>
      </c>
      <c r="R147" s="102" t="e">
        <f>IF($Y$102=FALSE,NA(),IF(ISNUMBER('Data input'!AD147)=FALSE,NA(),'Data input'!$AW$2*'Data input'!AC147))</f>
        <v>#N/A</v>
      </c>
      <c r="S147" s="102" t="e">
        <f>IF($Y$102=FALSE,NA(),IF(OR(ISNUMBER('Data input'!AF147)=FALSE,ISNUMBER('Data input'!AG147)=FALSE),NA(),'Data input'!$AW$3*'Data input'!AF147+'Data input'!AG147+1+'Grid template'!$B$17))</f>
        <v>#N/A</v>
      </c>
      <c r="T147" s="102" t="e">
        <f>IF($Y$102=FALSE,NA(),IF(ISNUMBER('Data input'!AG147)=FALSE,NA(),'Data input'!$AW$2*'Data input'!AF147))</f>
        <v>#N/A</v>
      </c>
      <c r="U147" s="102" t="e">
        <f>IF($Y$102=FALSE,NA(),(IF(OR(ISNUMBER(Q147)=FALSE,ISNUMBER(R147)=FALSE),NA(),R147-'Data input'!$AW$4*Q147)))</f>
        <v>#N/A</v>
      </c>
      <c r="V147" s="102" t="e">
        <f>IF($Y$102=FALSE,NA(),(IF(OR(ISNUMBER(S147)=FALSE,ISNUMBER(T147)=FALSE),NA(),T147+'Data input'!$AW$4*S147)))</f>
        <v>#N/A</v>
      </c>
      <c r="W147" s="102" t="e">
        <f>IF($Y$102=FALSE,NA(),IF(OR(ISNUMBER(U147)=FALSE,ISNUMBER(V147)=FALSE),NA(),(V147-U147)/(2*'Data input'!$AW$4)))</f>
        <v>#N/A</v>
      </c>
      <c r="X147" s="102" t="e">
        <f>IF($Y$102=FALSE,NA(),IF(OR(ISNUMBER(U147)=FALSE,ISNUMBER(W147)=FALSE),NA(),W147*'Data input'!$AW$4+U147))</f>
        <v>#N/A</v>
      </c>
    </row>
    <row r="148" spans="15:25" x14ac:dyDescent="0.3">
      <c r="P148" s="153" t="str">
        <f>IF(ISBLANK('Data input'!C148)=FALSE,'Data input'!C148,"")</f>
        <v/>
      </c>
      <c r="Q148" s="102" t="e">
        <f>IF($Y$102=FALSE,NA(),IF(OR(ISNUMBER('Data input'!AC148)=FALSE,ISNUMBER('Data input'!AD148)=FALSE),NA(),'Data input'!$AW$3*'Data input'!AC148+'Data input'!AD148))</f>
        <v>#N/A</v>
      </c>
      <c r="R148" s="102" t="e">
        <f>IF($Y$102=FALSE,NA(),IF(ISNUMBER('Data input'!AD148)=FALSE,NA(),'Data input'!$AW$2*'Data input'!AC148))</f>
        <v>#N/A</v>
      </c>
      <c r="S148" s="102" t="e">
        <f>IF($Y$102=FALSE,NA(),IF(OR(ISNUMBER('Data input'!AF148)=FALSE,ISNUMBER('Data input'!AG148)=FALSE),NA(),'Data input'!$AW$3*'Data input'!AF148+'Data input'!AG148+1+'Grid template'!$B$17))</f>
        <v>#N/A</v>
      </c>
      <c r="T148" s="102" t="e">
        <f>IF($Y$102=FALSE,NA(),IF(ISNUMBER('Data input'!AG148)=FALSE,NA(),'Data input'!$AW$2*'Data input'!AF148))</f>
        <v>#N/A</v>
      </c>
      <c r="U148" s="102" t="e">
        <f>IF($Y$102=FALSE,NA(),(IF(OR(ISNUMBER(Q148)=FALSE,ISNUMBER(R148)=FALSE),NA(),R148-'Data input'!$AW$4*Q148)))</f>
        <v>#N/A</v>
      </c>
      <c r="V148" s="102" t="e">
        <f>IF($Y$102=FALSE,NA(),(IF(OR(ISNUMBER(S148)=FALSE,ISNUMBER(T148)=FALSE),NA(),T148+'Data input'!$AW$4*S148)))</f>
        <v>#N/A</v>
      </c>
      <c r="W148" s="102" t="e">
        <f>IF($Y$102=FALSE,NA(),IF(OR(ISNUMBER(U148)=FALSE,ISNUMBER(V148)=FALSE),NA(),(V148-U148)/(2*'Data input'!$AW$4)))</f>
        <v>#N/A</v>
      </c>
      <c r="X148" s="102" t="e">
        <f>IF($Y$102=FALSE,NA(),IF(OR(ISNUMBER(U148)=FALSE,ISNUMBER(W148)=FALSE),NA(),W148*'Data input'!$AW$4+U148))</f>
        <v>#N/A</v>
      </c>
    </row>
    <row r="149" spans="15:25" x14ac:dyDescent="0.3">
      <c r="P149" s="153" t="str">
        <f>IF(ISBLANK('Data input'!C149)=FALSE,'Data input'!C149,"")</f>
        <v/>
      </c>
      <c r="Q149" s="102" t="e">
        <f>IF($Y$102=FALSE,NA(),IF(OR(ISNUMBER('Data input'!AC149)=FALSE,ISNUMBER('Data input'!AD149)=FALSE),NA(),'Data input'!$AW$3*'Data input'!AC149+'Data input'!AD149))</f>
        <v>#N/A</v>
      </c>
      <c r="R149" s="102" t="e">
        <f>IF($Y$102=FALSE,NA(),IF(ISNUMBER('Data input'!AD149)=FALSE,NA(),'Data input'!$AW$2*'Data input'!AC149))</f>
        <v>#N/A</v>
      </c>
      <c r="S149" s="102" t="e">
        <f>IF($Y$102=FALSE,NA(),IF(OR(ISNUMBER('Data input'!AF149)=FALSE,ISNUMBER('Data input'!AG149)=FALSE),NA(),'Data input'!$AW$3*'Data input'!AF149+'Data input'!AG149+1+'Grid template'!$B$17))</f>
        <v>#N/A</v>
      </c>
      <c r="T149" s="102" t="e">
        <f>IF($Y$102=FALSE,NA(),IF(ISNUMBER('Data input'!AG149)=FALSE,NA(),'Data input'!$AW$2*'Data input'!AF149))</f>
        <v>#N/A</v>
      </c>
      <c r="U149" s="102" t="e">
        <f>IF($Y$102=FALSE,NA(),(IF(OR(ISNUMBER(Q149)=FALSE,ISNUMBER(R149)=FALSE),NA(),R149-'Data input'!$AW$4*Q149)))</f>
        <v>#N/A</v>
      </c>
      <c r="V149" s="102" t="e">
        <f>IF($Y$102=FALSE,NA(),(IF(OR(ISNUMBER(S149)=FALSE,ISNUMBER(T149)=FALSE),NA(),T149+'Data input'!$AW$4*S149)))</f>
        <v>#N/A</v>
      </c>
      <c r="W149" s="102" t="e">
        <f>IF($Y$102=FALSE,NA(),IF(OR(ISNUMBER(U149)=FALSE,ISNUMBER(V149)=FALSE),NA(),(V149-U149)/(2*'Data input'!$AW$4)))</f>
        <v>#N/A</v>
      </c>
      <c r="X149" s="102" t="e">
        <f>IF($Y$102=FALSE,NA(),IF(OR(ISNUMBER(U149)=FALSE,ISNUMBER(W149)=FALSE),NA(),W149*'Data input'!$AW$4+U149))</f>
        <v>#N/A</v>
      </c>
    </row>
    <row r="150" spans="15:25" x14ac:dyDescent="0.3">
      <c r="P150" s="153" t="str">
        <f>IF(ISBLANK('Data input'!C150)=FALSE,'Data input'!C150,"")</f>
        <v/>
      </c>
      <c r="Q150" s="102" t="e">
        <f>IF($Y$102=FALSE,NA(),IF(OR(ISNUMBER('Data input'!AC150)=FALSE,ISNUMBER('Data input'!AD150)=FALSE),NA(),'Data input'!$AW$3*'Data input'!AC150+'Data input'!AD150))</f>
        <v>#N/A</v>
      </c>
      <c r="R150" s="102" t="e">
        <f>IF($Y$102=FALSE,NA(),IF(ISNUMBER('Data input'!AD150)=FALSE,NA(),'Data input'!$AW$2*'Data input'!AC150))</f>
        <v>#N/A</v>
      </c>
      <c r="S150" s="102" t="e">
        <f>IF($Y$102=FALSE,NA(),IF(OR(ISNUMBER('Data input'!AF150)=FALSE,ISNUMBER('Data input'!AG150)=FALSE),NA(),'Data input'!$AW$3*'Data input'!AF150+'Data input'!AG150+1+'Grid template'!$B$17))</f>
        <v>#N/A</v>
      </c>
      <c r="T150" s="102" t="e">
        <f>IF($Y$102=FALSE,NA(),IF(ISNUMBER('Data input'!AG150)=FALSE,NA(),'Data input'!$AW$2*'Data input'!AF150))</f>
        <v>#N/A</v>
      </c>
      <c r="U150" s="102" t="e">
        <f>IF($Y$102=FALSE,NA(),(IF(OR(ISNUMBER(Q150)=FALSE,ISNUMBER(R150)=FALSE),NA(),R150-'Data input'!$AW$4*Q150)))</f>
        <v>#N/A</v>
      </c>
      <c r="V150" s="102" t="e">
        <f>IF($Y$102=FALSE,NA(),(IF(OR(ISNUMBER(S150)=FALSE,ISNUMBER(T150)=FALSE),NA(),T150+'Data input'!$AW$4*S150)))</f>
        <v>#N/A</v>
      </c>
      <c r="W150" s="102" t="e">
        <f>IF($Y$102=FALSE,NA(),IF(OR(ISNUMBER(U150)=FALSE,ISNUMBER(V150)=FALSE),NA(),(V150-U150)/(2*'Data input'!$AW$4)))</f>
        <v>#N/A</v>
      </c>
      <c r="X150" s="102" t="e">
        <f>IF($Y$102=FALSE,NA(),IF(OR(ISNUMBER(U150)=FALSE,ISNUMBER(W150)=FALSE),NA(),W150*'Data input'!$AW$4+U150))</f>
        <v>#N/A</v>
      </c>
    </row>
    <row r="151" spans="15:25" x14ac:dyDescent="0.3">
      <c r="P151" s="153" t="str">
        <f>IF(ISBLANK('Data input'!C151)=FALSE,'Data input'!C151,"")</f>
        <v/>
      </c>
      <c r="Q151" s="102" t="e">
        <f>IF($Y$102=FALSE,NA(),IF(OR(ISNUMBER('Data input'!AC151)=FALSE,ISNUMBER('Data input'!AD151)=FALSE),NA(),'Data input'!$AW$3*'Data input'!AC151+'Data input'!AD151))</f>
        <v>#N/A</v>
      </c>
      <c r="R151" s="102" t="e">
        <f>IF($Y$102=FALSE,NA(),IF(ISNUMBER('Data input'!AD151)=FALSE,NA(),'Data input'!$AW$2*'Data input'!AC151))</f>
        <v>#N/A</v>
      </c>
      <c r="S151" s="102" t="e">
        <f>IF($Y$102=FALSE,NA(),IF(OR(ISNUMBER('Data input'!AF151)=FALSE,ISNUMBER('Data input'!AG151)=FALSE),NA(),'Data input'!$AW$3*'Data input'!AF151+'Data input'!AG151+1+'Grid template'!$B$17))</f>
        <v>#N/A</v>
      </c>
      <c r="T151" s="102" t="e">
        <f>IF($Y$102=FALSE,NA(),IF(ISNUMBER('Data input'!AG151)=FALSE,NA(),'Data input'!$AW$2*'Data input'!AF151))</f>
        <v>#N/A</v>
      </c>
      <c r="U151" s="102" t="e">
        <f>IF($Y$102=FALSE,NA(),(IF(OR(ISNUMBER(Q151)=FALSE,ISNUMBER(R151)=FALSE),NA(),R151-'Data input'!$AW$4*Q151)))</f>
        <v>#N/A</v>
      </c>
      <c r="V151" s="102" t="e">
        <f>IF($Y$102=FALSE,NA(),(IF(OR(ISNUMBER(S151)=FALSE,ISNUMBER(T151)=FALSE),NA(),T151+'Data input'!$AW$4*S151)))</f>
        <v>#N/A</v>
      </c>
      <c r="W151" s="102" t="e">
        <f>IF($Y$102=FALSE,NA(),IF(OR(ISNUMBER(U151)=FALSE,ISNUMBER(V151)=FALSE),NA(),(V151-U151)/(2*'Data input'!$AW$4)))</f>
        <v>#N/A</v>
      </c>
      <c r="X151" s="102" t="e">
        <f>IF($Y$102=FALSE,NA(),IF(OR(ISNUMBER(U151)=FALSE,ISNUMBER(W151)=FALSE),NA(),W151*'Data input'!$AW$4+U151))</f>
        <v>#N/A</v>
      </c>
    </row>
    <row r="152" spans="15:25" x14ac:dyDescent="0.3">
      <c r="O152" s="1" t="str">
        <f>CONCATENATE("Names ",Series_4)</f>
        <v>Names Series 4</v>
      </c>
      <c r="P152" s="154" t="str">
        <f>IF(ISBLANK('Data input'!C152)=FALSE,'Data input'!C152,"")</f>
        <v/>
      </c>
      <c r="Q152" s="103" t="e">
        <f>IF($Y$152=FALSE,NA(),IF(OR(ISNUMBER('Data input'!AC152)=FALSE,ISNUMBER('Data input'!AD152)=FALSE),NA(),'Data input'!$AW$3*'Data input'!AC152+'Data input'!AD152))</f>
        <v>#N/A</v>
      </c>
      <c r="R152" s="103" t="e">
        <f>IF($Y$152=FALSE,NA(),IF(ISNUMBER('Data input'!AD152)=FALSE,NA(),'Data input'!$AW$2*'Data input'!AC152))</f>
        <v>#N/A</v>
      </c>
      <c r="S152" s="103" t="e">
        <f>IF($Y$152=FALSE,NA(),IF(OR(ISNUMBER('Data input'!AF152)=FALSE,ISNUMBER('Data input'!AG152)=FALSE),NA(),'Data input'!$AW$3*'Data input'!AF152+'Data input'!AG152+1+'Grid template'!$B$17))</f>
        <v>#N/A</v>
      </c>
      <c r="T152" s="103" t="e">
        <f>IF($Y$152=FALSE,NA(),IF(ISNUMBER('Data input'!AG152)=FALSE,NA(),'Data input'!$AW$2*'Data input'!AF152))</f>
        <v>#N/A</v>
      </c>
      <c r="U152" s="103" t="e">
        <f>IF($Y$152=FALSE,NA(),(IF(OR(ISNUMBER(Q152)=FALSE,ISNUMBER(R152)=FALSE),NA(),R152-'Data input'!$AW$4*Q152)))</f>
        <v>#N/A</v>
      </c>
      <c r="V152" s="103" t="e">
        <f>IF($Y$152=FALSE,NA(),(IF(OR(ISNUMBER(S152)=FALSE,ISNUMBER(T152)=FALSE),NA(),T152+'Data input'!$AW$4*S152)))</f>
        <v>#N/A</v>
      </c>
      <c r="W152" s="103" t="e">
        <f>IF($Y$152=FALSE,NA(),IF(OR(ISNUMBER(U152)=FALSE,ISNUMBER(V152)=FALSE),NA(),(V152-U152)/(2*'Data input'!$AW$4)))</f>
        <v>#N/A</v>
      </c>
      <c r="X152" s="103" t="e">
        <f>IF($Y$152=FALSE,NA(),IF(OR(ISNUMBER(U152)=FALSE,ISNUMBER(W152)=FALSE),NA(),W152*'Data input'!$AW$4+U152))</f>
        <v>#N/A</v>
      </c>
      <c r="Y152" s="104" t="b">
        <v>0</v>
      </c>
    </row>
    <row r="153" spans="15:25" x14ac:dyDescent="0.3">
      <c r="P153" s="154" t="str">
        <f>IF(ISBLANK('Data input'!C153)=FALSE,'Data input'!C153,"")</f>
        <v/>
      </c>
      <c r="Q153" s="103" t="e">
        <f>IF($Y$152=FALSE,NA(),IF(OR(ISNUMBER('Data input'!AC153)=FALSE,ISNUMBER('Data input'!AD153)=FALSE),NA(),'Data input'!$AW$3*'Data input'!AC153+'Data input'!AD153))</f>
        <v>#N/A</v>
      </c>
      <c r="R153" s="103" t="e">
        <f>IF($Y$152=FALSE,NA(),IF(ISNUMBER('Data input'!AD153)=FALSE,NA(),'Data input'!$AW$2*'Data input'!AC153))</f>
        <v>#N/A</v>
      </c>
      <c r="S153" s="103" t="e">
        <f>IF($Y$152=FALSE,NA(),IF(OR(ISNUMBER('Data input'!AF153)=FALSE,ISNUMBER('Data input'!AG153)=FALSE),NA(),'Data input'!$AW$3*'Data input'!AF153+'Data input'!AG153+1+'Grid template'!$B$17))</f>
        <v>#N/A</v>
      </c>
      <c r="T153" s="103" t="e">
        <f>IF($Y$152=FALSE,NA(),IF(ISNUMBER('Data input'!AG153)=FALSE,NA(),'Data input'!$AW$2*'Data input'!AF153))</f>
        <v>#N/A</v>
      </c>
      <c r="U153" s="103" t="e">
        <f>IF($Y$152=FALSE,NA(),(IF(OR(ISNUMBER(Q153)=FALSE,ISNUMBER(R153)=FALSE),NA(),R153-'Data input'!$AW$4*Q153)))</f>
        <v>#N/A</v>
      </c>
      <c r="V153" s="103" t="e">
        <f>IF($Y$152=FALSE,NA(),(IF(OR(ISNUMBER(S153)=FALSE,ISNUMBER(T153)=FALSE),NA(),T153+'Data input'!$AW$4*S153)))</f>
        <v>#N/A</v>
      </c>
      <c r="W153" s="103" t="e">
        <f>IF($Y$152=FALSE,NA(),IF(OR(ISNUMBER(U153)=FALSE,ISNUMBER(V153)=FALSE),NA(),(V153-U153)/(2*'Data input'!$AW$4)))</f>
        <v>#N/A</v>
      </c>
      <c r="X153" s="103" t="e">
        <f>IF($Y$152=FALSE,NA(),IF(OR(ISNUMBER(U153)=FALSE,ISNUMBER(W153)=FALSE),NA(),W153*'Data input'!$AW$4+U153))</f>
        <v>#N/A</v>
      </c>
    </row>
    <row r="154" spans="15:25" x14ac:dyDescent="0.3">
      <c r="P154" s="154" t="str">
        <f>IF(ISBLANK('Data input'!C154)=FALSE,'Data input'!C154,"")</f>
        <v/>
      </c>
      <c r="Q154" s="103" t="e">
        <f>IF($Y$152=FALSE,NA(),IF(OR(ISNUMBER('Data input'!AC154)=FALSE,ISNUMBER('Data input'!AD154)=FALSE),NA(),'Data input'!$AW$3*'Data input'!AC154+'Data input'!AD154))</f>
        <v>#N/A</v>
      </c>
      <c r="R154" s="103" t="e">
        <f>IF($Y$152=FALSE,NA(),IF(ISNUMBER('Data input'!AD154)=FALSE,NA(),'Data input'!$AW$2*'Data input'!AC154))</f>
        <v>#N/A</v>
      </c>
      <c r="S154" s="103" t="e">
        <f>IF($Y$152=FALSE,NA(),IF(OR(ISNUMBER('Data input'!AF154)=FALSE,ISNUMBER('Data input'!AG154)=FALSE),NA(),'Data input'!$AW$3*'Data input'!AF154+'Data input'!AG154+1+'Grid template'!$B$17))</f>
        <v>#N/A</v>
      </c>
      <c r="T154" s="103" t="e">
        <f>IF($Y$152=FALSE,NA(),IF(ISNUMBER('Data input'!AG154)=FALSE,NA(),'Data input'!$AW$2*'Data input'!AF154))</f>
        <v>#N/A</v>
      </c>
      <c r="U154" s="103" t="e">
        <f>IF($Y$152=FALSE,NA(),(IF(OR(ISNUMBER(Q154)=FALSE,ISNUMBER(R154)=FALSE),NA(),R154-'Data input'!$AW$4*Q154)))</f>
        <v>#N/A</v>
      </c>
      <c r="V154" s="103" t="e">
        <f>IF($Y$152=FALSE,NA(),(IF(OR(ISNUMBER(S154)=FALSE,ISNUMBER(T154)=FALSE),NA(),T154+'Data input'!$AW$4*S154)))</f>
        <v>#N/A</v>
      </c>
      <c r="W154" s="103" t="e">
        <f>IF($Y$152=FALSE,NA(),IF(OR(ISNUMBER(U154)=FALSE,ISNUMBER(V154)=FALSE),NA(),(V154-U154)/(2*'Data input'!$AW$4)))</f>
        <v>#N/A</v>
      </c>
      <c r="X154" s="103" t="e">
        <f>IF($Y$152=FALSE,NA(),IF(OR(ISNUMBER(U154)=FALSE,ISNUMBER(W154)=FALSE),NA(),W154*'Data input'!$AW$4+U154))</f>
        <v>#N/A</v>
      </c>
    </row>
    <row r="155" spans="15:25" x14ac:dyDescent="0.3">
      <c r="P155" s="154" t="str">
        <f>IF(ISBLANK('Data input'!C155)=FALSE,'Data input'!C155,"")</f>
        <v/>
      </c>
      <c r="Q155" s="103" t="e">
        <f>IF($Y$152=FALSE,NA(),IF(OR(ISNUMBER('Data input'!AC155)=FALSE,ISNUMBER('Data input'!AD155)=FALSE),NA(),'Data input'!$AW$3*'Data input'!AC155+'Data input'!AD155))</f>
        <v>#N/A</v>
      </c>
      <c r="R155" s="103" t="e">
        <f>IF($Y$152=FALSE,NA(),IF(ISNUMBER('Data input'!AD155)=FALSE,NA(),'Data input'!$AW$2*'Data input'!AC155))</f>
        <v>#N/A</v>
      </c>
      <c r="S155" s="103" t="e">
        <f>IF($Y$152=FALSE,NA(),IF(OR(ISNUMBER('Data input'!AF155)=FALSE,ISNUMBER('Data input'!AG155)=FALSE),NA(),'Data input'!$AW$3*'Data input'!AF155+'Data input'!AG155+1+'Grid template'!$B$17))</f>
        <v>#N/A</v>
      </c>
      <c r="T155" s="103" t="e">
        <f>IF($Y$152=FALSE,NA(),IF(ISNUMBER('Data input'!AG155)=FALSE,NA(),'Data input'!$AW$2*'Data input'!AF155))</f>
        <v>#N/A</v>
      </c>
      <c r="U155" s="103" t="e">
        <f>IF($Y$152=FALSE,NA(),(IF(OR(ISNUMBER(Q155)=FALSE,ISNUMBER(R155)=FALSE),NA(),R155-'Data input'!$AW$4*Q155)))</f>
        <v>#N/A</v>
      </c>
      <c r="V155" s="103" t="e">
        <f>IF($Y$152=FALSE,NA(),(IF(OR(ISNUMBER(S155)=FALSE,ISNUMBER(T155)=FALSE),NA(),T155+'Data input'!$AW$4*S155)))</f>
        <v>#N/A</v>
      </c>
      <c r="W155" s="103" t="e">
        <f>IF($Y$152=FALSE,NA(),IF(OR(ISNUMBER(U155)=FALSE,ISNUMBER(V155)=FALSE),NA(),(V155-U155)/(2*'Data input'!$AW$4)))</f>
        <v>#N/A</v>
      </c>
      <c r="X155" s="103" t="e">
        <f>IF($Y$152=FALSE,NA(),IF(OR(ISNUMBER(U155)=FALSE,ISNUMBER(W155)=FALSE),NA(),W155*'Data input'!$AW$4+U155))</f>
        <v>#N/A</v>
      </c>
    </row>
    <row r="156" spans="15:25" x14ac:dyDescent="0.3">
      <c r="P156" s="154" t="str">
        <f>IF(ISBLANK('Data input'!C156)=FALSE,'Data input'!C156,"")</f>
        <v/>
      </c>
      <c r="Q156" s="103" t="e">
        <f>IF($Y$152=FALSE,NA(),IF(OR(ISNUMBER('Data input'!AC156)=FALSE,ISNUMBER('Data input'!AD156)=FALSE),NA(),'Data input'!$AW$3*'Data input'!AC156+'Data input'!AD156))</f>
        <v>#N/A</v>
      </c>
      <c r="R156" s="103" t="e">
        <f>IF($Y$152=FALSE,NA(),IF(ISNUMBER('Data input'!AD156)=FALSE,NA(),'Data input'!$AW$2*'Data input'!AC156))</f>
        <v>#N/A</v>
      </c>
      <c r="S156" s="103" t="e">
        <f>IF($Y$152=FALSE,NA(),IF(OR(ISNUMBER('Data input'!AF156)=FALSE,ISNUMBER('Data input'!AG156)=FALSE),NA(),'Data input'!$AW$3*'Data input'!AF156+'Data input'!AG156+1+'Grid template'!$B$17))</f>
        <v>#N/A</v>
      </c>
      <c r="T156" s="103" t="e">
        <f>IF($Y$152=FALSE,NA(),IF(ISNUMBER('Data input'!AG156)=FALSE,NA(),'Data input'!$AW$2*'Data input'!AF156))</f>
        <v>#N/A</v>
      </c>
      <c r="U156" s="103" t="e">
        <f>IF($Y$152=FALSE,NA(),(IF(OR(ISNUMBER(Q156)=FALSE,ISNUMBER(R156)=FALSE),NA(),R156-'Data input'!$AW$4*Q156)))</f>
        <v>#N/A</v>
      </c>
      <c r="V156" s="103" t="e">
        <f>IF($Y$152=FALSE,NA(),(IF(OR(ISNUMBER(S156)=FALSE,ISNUMBER(T156)=FALSE),NA(),T156+'Data input'!$AW$4*S156)))</f>
        <v>#N/A</v>
      </c>
      <c r="W156" s="103" t="e">
        <f>IF($Y$152=FALSE,NA(),IF(OR(ISNUMBER(U156)=FALSE,ISNUMBER(V156)=FALSE),NA(),(V156-U156)/(2*'Data input'!$AW$4)))</f>
        <v>#N/A</v>
      </c>
      <c r="X156" s="103" t="e">
        <f>IF($Y$152=FALSE,NA(),IF(OR(ISNUMBER(U156)=FALSE,ISNUMBER(W156)=FALSE),NA(),W156*'Data input'!$AW$4+U156))</f>
        <v>#N/A</v>
      </c>
    </row>
    <row r="157" spans="15:25" x14ac:dyDescent="0.3">
      <c r="P157" s="154" t="str">
        <f>IF(ISBLANK('Data input'!C157)=FALSE,'Data input'!C157,"")</f>
        <v/>
      </c>
      <c r="Q157" s="103" t="e">
        <f>IF($Y$152=FALSE,NA(),IF(OR(ISNUMBER('Data input'!AC157)=FALSE,ISNUMBER('Data input'!AD157)=FALSE),NA(),'Data input'!$AW$3*'Data input'!AC157+'Data input'!AD157))</f>
        <v>#N/A</v>
      </c>
      <c r="R157" s="103" t="e">
        <f>IF($Y$152=FALSE,NA(),IF(ISNUMBER('Data input'!AD157)=FALSE,NA(),'Data input'!$AW$2*'Data input'!AC157))</f>
        <v>#N/A</v>
      </c>
      <c r="S157" s="103" t="e">
        <f>IF($Y$152=FALSE,NA(),IF(OR(ISNUMBER('Data input'!AF157)=FALSE,ISNUMBER('Data input'!AG157)=FALSE),NA(),'Data input'!$AW$3*'Data input'!AF157+'Data input'!AG157+1+'Grid template'!$B$17))</f>
        <v>#N/A</v>
      </c>
      <c r="T157" s="103" t="e">
        <f>IF($Y$152=FALSE,NA(),IF(ISNUMBER('Data input'!AG157)=FALSE,NA(),'Data input'!$AW$2*'Data input'!AF157))</f>
        <v>#N/A</v>
      </c>
      <c r="U157" s="103" t="e">
        <f>IF($Y$152=FALSE,NA(),(IF(OR(ISNUMBER(Q157)=FALSE,ISNUMBER(R157)=FALSE),NA(),R157-'Data input'!$AW$4*Q157)))</f>
        <v>#N/A</v>
      </c>
      <c r="V157" s="103" t="e">
        <f>IF($Y$152=FALSE,NA(),(IF(OR(ISNUMBER(S157)=FALSE,ISNUMBER(T157)=FALSE),NA(),T157+'Data input'!$AW$4*S157)))</f>
        <v>#N/A</v>
      </c>
      <c r="W157" s="103" t="e">
        <f>IF($Y$152=FALSE,NA(),IF(OR(ISNUMBER(U157)=FALSE,ISNUMBER(V157)=FALSE),NA(),(V157-U157)/(2*'Data input'!$AW$4)))</f>
        <v>#N/A</v>
      </c>
      <c r="X157" s="103" t="e">
        <f>IF($Y$152=FALSE,NA(),IF(OR(ISNUMBER(U157)=FALSE,ISNUMBER(W157)=FALSE),NA(),W157*'Data input'!$AW$4+U157))</f>
        <v>#N/A</v>
      </c>
    </row>
    <row r="158" spans="15:25" x14ac:dyDescent="0.3">
      <c r="P158" s="154" t="str">
        <f>IF(ISBLANK('Data input'!C158)=FALSE,'Data input'!C158,"")</f>
        <v/>
      </c>
      <c r="Q158" s="103" t="e">
        <f>IF($Y$152=FALSE,NA(),IF(OR(ISNUMBER('Data input'!AC158)=FALSE,ISNUMBER('Data input'!AD158)=FALSE),NA(),'Data input'!$AW$3*'Data input'!AC158+'Data input'!AD158))</f>
        <v>#N/A</v>
      </c>
      <c r="R158" s="103" t="e">
        <f>IF($Y$152=FALSE,NA(),IF(ISNUMBER('Data input'!AD158)=FALSE,NA(),'Data input'!$AW$2*'Data input'!AC158))</f>
        <v>#N/A</v>
      </c>
      <c r="S158" s="103" t="e">
        <f>IF($Y$152=FALSE,NA(),IF(OR(ISNUMBER('Data input'!AF158)=FALSE,ISNUMBER('Data input'!AG158)=FALSE),NA(),'Data input'!$AW$3*'Data input'!AF158+'Data input'!AG158+1+'Grid template'!$B$17))</f>
        <v>#N/A</v>
      </c>
      <c r="T158" s="103" t="e">
        <f>IF($Y$152=FALSE,NA(),IF(ISNUMBER('Data input'!AG158)=FALSE,NA(),'Data input'!$AW$2*'Data input'!AF158))</f>
        <v>#N/A</v>
      </c>
      <c r="U158" s="103" t="e">
        <f>IF($Y$152=FALSE,NA(),(IF(OR(ISNUMBER(Q158)=FALSE,ISNUMBER(R158)=FALSE),NA(),R158-'Data input'!$AW$4*Q158)))</f>
        <v>#N/A</v>
      </c>
      <c r="V158" s="103" t="e">
        <f>IF($Y$152=FALSE,NA(),(IF(OR(ISNUMBER(S158)=FALSE,ISNUMBER(T158)=FALSE),NA(),T158+'Data input'!$AW$4*S158)))</f>
        <v>#N/A</v>
      </c>
      <c r="W158" s="103" t="e">
        <f>IF($Y$152=FALSE,NA(),IF(OR(ISNUMBER(U158)=FALSE,ISNUMBER(V158)=FALSE),NA(),(V158-U158)/(2*'Data input'!$AW$4)))</f>
        <v>#N/A</v>
      </c>
      <c r="X158" s="103" t="e">
        <f>IF($Y$152=FALSE,NA(),IF(OR(ISNUMBER(U158)=FALSE,ISNUMBER(W158)=FALSE),NA(),W158*'Data input'!$AW$4+U158))</f>
        <v>#N/A</v>
      </c>
    </row>
    <row r="159" spans="15:25" x14ac:dyDescent="0.3">
      <c r="P159" s="154" t="str">
        <f>IF(ISBLANK('Data input'!C159)=FALSE,'Data input'!C159,"")</f>
        <v/>
      </c>
      <c r="Q159" s="103" t="e">
        <f>IF($Y$152=FALSE,NA(),IF(OR(ISNUMBER('Data input'!AC159)=FALSE,ISNUMBER('Data input'!AD159)=FALSE),NA(),'Data input'!$AW$3*'Data input'!AC159+'Data input'!AD159))</f>
        <v>#N/A</v>
      </c>
      <c r="R159" s="103" t="e">
        <f>IF($Y$152=FALSE,NA(),IF(ISNUMBER('Data input'!AD159)=FALSE,NA(),'Data input'!$AW$2*'Data input'!AC159))</f>
        <v>#N/A</v>
      </c>
      <c r="S159" s="103" t="e">
        <f>IF($Y$152=FALSE,NA(),IF(OR(ISNUMBER('Data input'!AF159)=FALSE,ISNUMBER('Data input'!AG159)=FALSE),NA(),'Data input'!$AW$3*'Data input'!AF159+'Data input'!AG159+1+'Grid template'!$B$17))</f>
        <v>#N/A</v>
      </c>
      <c r="T159" s="103" t="e">
        <f>IF($Y$152=FALSE,NA(),IF(ISNUMBER('Data input'!AG159)=FALSE,NA(),'Data input'!$AW$2*'Data input'!AF159))</f>
        <v>#N/A</v>
      </c>
      <c r="U159" s="103" t="e">
        <f>IF($Y$152=FALSE,NA(),(IF(OR(ISNUMBER(Q159)=FALSE,ISNUMBER(R159)=FALSE),NA(),R159-'Data input'!$AW$4*Q159)))</f>
        <v>#N/A</v>
      </c>
      <c r="V159" s="103" t="e">
        <f>IF($Y$152=FALSE,NA(),(IF(OR(ISNUMBER(S159)=FALSE,ISNUMBER(T159)=FALSE),NA(),T159+'Data input'!$AW$4*S159)))</f>
        <v>#N/A</v>
      </c>
      <c r="W159" s="103" t="e">
        <f>IF($Y$152=FALSE,NA(),IF(OR(ISNUMBER(U159)=FALSE,ISNUMBER(V159)=FALSE),NA(),(V159-U159)/(2*'Data input'!$AW$4)))</f>
        <v>#N/A</v>
      </c>
      <c r="X159" s="103" t="e">
        <f>IF($Y$152=FALSE,NA(),IF(OR(ISNUMBER(U159)=FALSE,ISNUMBER(W159)=FALSE),NA(),W159*'Data input'!$AW$4+U159))</f>
        <v>#N/A</v>
      </c>
    </row>
    <row r="160" spans="15:25" x14ac:dyDescent="0.3">
      <c r="P160" s="154" t="str">
        <f>IF(ISBLANK('Data input'!C160)=FALSE,'Data input'!C160,"")</f>
        <v/>
      </c>
      <c r="Q160" s="103" t="e">
        <f>IF($Y$152=FALSE,NA(),IF(OR(ISNUMBER('Data input'!AC160)=FALSE,ISNUMBER('Data input'!AD160)=FALSE),NA(),'Data input'!$AW$3*'Data input'!AC160+'Data input'!AD160))</f>
        <v>#N/A</v>
      </c>
      <c r="R160" s="103" t="e">
        <f>IF($Y$152=FALSE,NA(),IF(ISNUMBER('Data input'!AD160)=FALSE,NA(),'Data input'!$AW$2*'Data input'!AC160))</f>
        <v>#N/A</v>
      </c>
      <c r="S160" s="103" t="e">
        <f>IF($Y$152=FALSE,NA(),IF(OR(ISNUMBER('Data input'!AF160)=FALSE,ISNUMBER('Data input'!AG160)=FALSE),NA(),'Data input'!$AW$3*'Data input'!AF160+'Data input'!AG160+1+'Grid template'!$B$17))</f>
        <v>#N/A</v>
      </c>
      <c r="T160" s="103" t="e">
        <f>IF($Y$152=FALSE,NA(),IF(ISNUMBER('Data input'!AG160)=FALSE,NA(),'Data input'!$AW$2*'Data input'!AF160))</f>
        <v>#N/A</v>
      </c>
      <c r="U160" s="103" t="e">
        <f>IF($Y$152=FALSE,NA(),(IF(OR(ISNUMBER(Q160)=FALSE,ISNUMBER(R160)=FALSE),NA(),R160-'Data input'!$AW$4*Q160)))</f>
        <v>#N/A</v>
      </c>
      <c r="V160" s="103" t="e">
        <f>IF($Y$152=FALSE,NA(),(IF(OR(ISNUMBER(S160)=FALSE,ISNUMBER(T160)=FALSE),NA(),T160+'Data input'!$AW$4*S160)))</f>
        <v>#N/A</v>
      </c>
      <c r="W160" s="103" t="e">
        <f>IF($Y$152=FALSE,NA(),IF(OR(ISNUMBER(U160)=FALSE,ISNUMBER(V160)=FALSE),NA(),(V160-U160)/(2*'Data input'!$AW$4)))</f>
        <v>#N/A</v>
      </c>
      <c r="X160" s="103" t="e">
        <f>IF($Y$152=FALSE,NA(),IF(OR(ISNUMBER(U160)=FALSE,ISNUMBER(W160)=FALSE),NA(),W160*'Data input'!$AW$4+U160))</f>
        <v>#N/A</v>
      </c>
    </row>
    <row r="161" spans="16:24" x14ac:dyDescent="0.3">
      <c r="P161" s="154" t="str">
        <f>IF(ISBLANK('Data input'!C161)=FALSE,'Data input'!C161,"")</f>
        <v/>
      </c>
      <c r="Q161" s="103" t="e">
        <f>IF($Y$152=FALSE,NA(),IF(OR(ISNUMBER('Data input'!AC161)=FALSE,ISNUMBER('Data input'!AD161)=FALSE),NA(),'Data input'!$AW$3*'Data input'!AC161+'Data input'!AD161))</f>
        <v>#N/A</v>
      </c>
      <c r="R161" s="103" t="e">
        <f>IF($Y$152=FALSE,NA(),IF(ISNUMBER('Data input'!AD161)=FALSE,NA(),'Data input'!$AW$2*'Data input'!AC161))</f>
        <v>#N/A</v>
      </c>
      <c r="S161" s="103" t="e">
        <f>IF($Y$152=FALSE,NA(),IF(OR(ISNUMBER('Data input'!AF161)=FALSE,ISNUMBER('Data input'!AG161)=FALSE),NA(),'Data input'!$AW$3*'Data input'!AF161+'Data input'!AG161+1+'Grid template'!$B$17))</f>
        <v>#N/A</v>
      </c>
      <c r="T161" s="103" t="e">
        <f>IF($Y$152=FALSE,NA(),IF(ISNUMBER('Data input'!AG161)=FALSE,NA(),'Data input'!$AW$2*'Data input'!AF161))</f>
        <v>#N/A</v>
      </c>
      <c r="U161" s="103" t="e">
        <f>IF($Y$152=FALSE,NA(),(IF(OR(ISNUMBER(Q161)=FALSE,ISNUMBER(R161)=FALSE),NA(),R161-'Data input'!$AW$4*Q161)))</f>
        <v>#N/A</v>
      </c>
      <c r="V161" s="103" t="e">
        <f>IF($Y$152=FALSE,NA(),(IF(OR(ISNUMBER(S161)=FALSE,ISNUMBER(T161)=FALSE),NA(),T161+'Data input'!$AW$4*S161)))</f>
        <v>#N/A</v>
      </c>
      <c r="W161" s="103" t="e">
        <f>IF($Y$152=FALSE,NA(),IF(OR(ISNUMBER(U161)=FALSE,ISNUMBER(V161)=FALSE),NA(),(V161-U161)/(2*'Data input'!$AW$4)))</f>
        <v>#N/A</v>
      </c>
      <c r="X161" s="103" t="e">
        <f>IF($Y$152=FALSE,NA(),IF(OR(ISNUMBER(U161)=FALSE,ISNUMBER(W161)=FALSE),NA(),W161*'Data input'!$AW$4+U161))</f>
        <v>#N/A</v>
      </c>
    </row>
    <row r="162" spans="16:24" x14ac:dyDescent="0.3">
      <c r="P162" s="154" t="str">
        <f>IF(ISBLANK('Data input'!C162)=FALSE,'Data input'!C162,"")</f>
        <v/>
      </c>
      <c r="Q162" s="103" t="e">
        <f>IF($Y$152=FALSE,NA(),IF(OR(ISNUMBER('Data input'!AC162)=FALSE,ISNUMBER('Data input'!AD162)=FALSE),NA(),'Data input'!$AW$3*'Data input'!AC162+'Data input'!AD162))</f>
        <v>#N/A</v>
      </c>
      <c r="R162" s="103" t="e">
        <f>IF($Y$152=FALSE,NA(),IF(ISNUMBER('Data input'!AD162)=FALSE,NA(),'Data input'!$AW$2*'Data input'!AC162))</f>
        <v>#N/A</v>
      </c>
      <c r="S162" s="103" t="e">
        <f>IF($Y$152=FALSE,NA(),IF(OR(ISNUMBER('Data input'!AF162)=FALSE,ISNUMBER('Data input'!AG162)=FALSE),NA(),'Data input'!$AW$3*'Data input'!AF162+'Data input'!AG162+1+'Grid template'!$B$17))</f>
        <v>#N/A</v>
      </c>
      <c r="T162" s="103" t="e">
        <f>IF($Y$152=FALSE,NA(),IF(ISNUMBER('Data input'!AG162)=FALSE,NA(),'Data input'!$AW$2*'Data input'!AF162))</f>
        <v>#N/A</v>
      </c>
      <c r="U162" s="103" t="e">
        <f>IF($Y$152=FALSE,NA(),(IF(OR(ISNUMBER(Q162)=FALSE,ISNUMBER(R162)=FALSE),NA(),R162-'Data input'!$AW$4*Q162)))</f>
        <v>#N/A</v>
      </c>
      <c r="V162" s="103" t="e">
        <f>IF($Y$152=FALSE,NA(),(IF(OR(ISNUMBER(S162)=FALSE,ISNUMBER(T162)=FALSE),NA(),T162+'Data input'!$AW$4*S162)))</f>
        <v>#N/A</v>
      </c>
      <c r="W162" s="103" t="e">
        <f>IF($Y$152=FALSE,NA(),IF(OR(ISNUMBER(U162)=FALSE,ISNUMBER(V162)=FALSE),NA(),(V162-U162)/(2*'Data input'!$AW$4)))</f>
        <v>#N/A</v>
      </c>
      <c r="X162" s="103" t="e">
        <f>IF($Y$152=FALSE,NA(),IF(OR(ISNUMBER(U162)=FALSE,ISNUMBER(W162)=FALSE),NA(),W162*'Data input'!$AW$4+U162))</f>
        <v>#N/A</v>
      </c>
    </row>
    <row r="163" spans="16:24" x14ac:dyDescent="0.3">
      <c r="P163" s="154" t="str">
        <f>IF(ISBLANK('Data input'!C163)=FALSE,'Data input'!C163,"")</f>
        <v/>
      </c>
      <c r="Q163" s="103" t="e">
        <f>IF($Y$152=FALSE,NA(),IF(OR(ISNUMBER('Data input'!AC163)=FALSE,ISNUMBER('Data input'!AD163)=FALSE),NA(),'Data input'!$AW$3*'Data input'!AC163+'Data input'!AD163))</f>
        <v>#N/A</v>
      </c>
      <c r="R163" s="103" t="e">
        <f>IF($Y$152=FALSE,NA(),IF(ISNUMBER('Data input'!AD163)=FALSE,NA(),'Data input'!$AW$2*'Data input'!AC163))</f>
        <v>#N/A</v>
      </c>
      <c r="S163" s="103" t="e">
        <f>IF($Y$152=FALSE,NA(),IF(OR(ISNUMBER('Data input'!AF163)=FALSE,ISNUMBER('Data input'!AG163)=FALSE),NA(),'Data input'!$AW$3*'Data input'!AF163+'Data input'!AG163+1+'Grid template'!$B$17))</f>
        <v>#N/A</v>
      </c>
      <c r="T163" s="103" t="e">
        <f>IF($Y$152=FALSE,NA(),IF(ISNUMBER('Data input'!AG163)=FALSE,NA(),'Data input'!$AW$2*'Data input'!AF163))</f>
        <v>#N/A</v>
      </c>
      <c r="U163" s="103" t="e">
        <f>IF($Y$152=FALSE,NA(),(IF(OR(ISNUMBER(Q163)=FALSE,ISNUMBER(R163)=FALSE),NA(),R163-'Data input'!$AW$4*Q163)))</f>
        <v>#N/A</v>
      </c>
      <c r="V163" s="103" t="e">
        <f>IF($Y$152=FALSE,NA(),(IF(OR(ISNUMBER(S163)=FALSE,ISNUMBER(T163)=FALSE),NA(),T163+'Data input'!$AW$4*S163)))</f>
        <v>#N/A</v>
      </c>
      <c r="W163" s="103" t="e">
        <f>IF($Y$152=FALSE,NA(),IF(OR(ISNUMBER(U163)=FALSE,ISNUMBER(V163)=FALSE),NA(),(V163-U163)/(2*'Data input'!$AW$4)))</f>
        <v>#N/A</v>
      </c>
      <c r="X163" s="103" t="e">
        <f>IF($Y$152=FALSE,NA(),IF(OR(ISNUMBER(U163)=FALSE,ISNUMBER(W163)=FALSE),NA(),W163*'Data input'!$AW$4+U163))</f>
        <v>#N/A</v>
      </c>
    </row>
    <row r="164" spans="16:24" x14ac:dyDescent="0.3">
      <c r="P164" s="154" t="str">
        <f>IF(ISBLANK('Data input'!C164)=FALSE,'Data input'!C164,"")</f>
        <v/>
      </c>
      <c r="Q164" s="103" t="e">
        <f>IF($Y$152=FALSE,NA(),IF(OR(ISNUMBER('Data input'!AC164)=FALSE,ISNUMBER('Data input'!AD164)=FALSE),NA(),'Data input'!$AW$3*'Data input'!AC164+'Data input'!AD164))</f>
        <v>#N/A</v>
      </c>
      <c r="R164" s="103" t="e">
        <f>IF($Y$152=FALSE,NA(),IF(ISNUMBER('Data input'!AD164)=FALSE,NA(),'Data input'!$AW$2*'Data input'!AC164))</f>
        <v>#N/A</v>
      </c>
      <c r="S164" s="103" t="e">
        <f>IF($Y$152=FALSE,NA(),IF(OR(ISNUMBER('Data input'!AF164)=FALSE,ISNUMBER('Data input'!AG164)=FALSE),NA(),'Data input'!$AW$3*'Data input'!AF164+'Data input'!AG164+1+'Grid template'!$B$17))</f>
        <v>#N/A</v>
      </c>
      <c r="T164" s="103" t="e">
        <f>IF($Y$152=FALSE,NA(),IF(ISNUMBER('Data input'!AG164)=FALSE,NA(),'Data input'!$AW$2*'Data input'!AF164))</f>
        <v>#N/A</v>
      </c>
      <c r="U164" s="103" t="e">
        <f>IF($Y$152=FALSE,NA(),(IF(OR(ISNUMBER(Q164)=FALSE,ISNUMBER(R164)=FALSE),NA(),R164-'Data input'!$AW$4*Q164)))</f>
        <v>#N/A</v>
      </c>
      <c r="V164" s="103" t="e">
        <f>IF($Y$152=FALSE,NA(),(IF(OR(ISNUMBER(S164)=FALSE,ISNUMBER(T164)=FALSE),NA(),T164+'Data input'!$AW$4*S164)))</f>
        <v>#N/A</v>
      </c>
      <c r="W164" s="103" t="e">
        <f>IF($Y$152=FALSE,NA(),IF(OR(ISNUMBER(U164)=FALSE,ISNUMBER(V164)=FALSE),NA(),(V164-U164)/(2*'Data input'!$AW$4)))</f>
        <v>#N/A</v>
      </c>
      <c r="X164" s="103" t="e">
        <f>IF($Y$152=FALSE,NA(),IF(OR(ISNUMBER(U164)=FALSE,ISNUMBER(W164)=FALSE),NA(),W164*'Data input'!$AW$4+U164))</f>
        <v>#N/A</v>
      </c>
    </row>
    <row r="165" spans="16:24" x14ac:dyDescent="0.3">
      <c r="P165" s="154" t="str">
        <f>IF(ISBLANK('Data input'!C165)=FALSE,'Data input'!C165,"")</f>
        <v/>
      </c>
      <c r="Q165" s="103" t="e">
        <f>IF($Y$152=FALSE,NA(),IF(OR(ISNUMBER('Data input'!AC165)=FALSE,ISNUMBER('Data input'!AD165)=FALSE),NA(),'Data input'!$AW$3*'Data input'!AC165+'Data input'!AD165))</f>
        <v>#N/A</v>
      </c>
      <c r="R165" s="103" t="e">
        <f>IF($Y$152=FALSE,NA(),IF(ISNUMBER('Data input'!AD165)=FALSE,NA(),'Data input'!$AW$2*'Data input'!AC165))</f>
        <v>#N/A</v>
      </c>
      <c r="S165" s="103" t="e">
        <f>IF($Y$152=FALSE,NA(),IF(OR(ISNUMBER('Data input'!AF165)=FALSE,ISNUMBER('Data input'!AG165)=FALSE),NA(),'Data input'!$AW$3*'Data input'!AF165+'Data input'!AG165+1+'Grid template'!$B$17))</f>
        <v>#N/A</v>
      </c>
      <c r="T165" s="103" t="e">
        <f>IF($Y$152=FALSE,NA(),IF(ISNUMBER('Data input'!AG165)=FALSE,NA(),'Data input'!$AW$2*'Data input'!AF165))</f>
        <v>#N/A</v>
      </c>
      <c r="U165" s="103" t="e">
        <f>IF($Y$152=FALSE,NA(),(IF(OR(ISNUMBER(Q165)=FALSE,ISNUMBER(R165)=FALSE),NA(),R165-'Data input'!$AW$4*Q165)))</f>
        <v>#N/A</v>
      </c>
      <c r="V165" s="103" t="e">
        <f>IF($Y$152=FALSE,NA(),(IF(OR(ISNUMBER(S165)=FALSE,ISNUMBER(T165)=FALSE),NA(),T165+'Data input'!$AW$4*S165)))</f>
        <v>#N/A</v>
      </c>
      <c r="W165" s="103" t="e">
        <f>IF($Y$152=FALSE,NA(),IF(OR(ISNUMBER(U165)=FALSE,ISNUMBER(V165)=FALSE),NA(),(V165-U165)/(2*'Data input'!$AW$4)))</f>
        <v>#N/A</v>
      </c>
      <c r="X165" s="103" t="e">
        <f>IF($Y$152=FALSE,NA(),IF(OR(ISNUMBER(U165)=FALSE,ISNUMBER(W165)=FALSE),NA(),W165*'Data input'!$AW$4+U165))</f>
        <v>#N/A</v>
      </c>
    </row>
    <row r="166" spans="16:24" x14ac:dyDescent="0.3">
      <c r="P166" s="154" t="str">
        <f>IF(ISBLANK('Data input'!C166)=FALSE,'Data input'!C166,"")</f>
        <v/>
      </c>
      <c r="Q166" s="103" t="e">
        <f>IF($Y$152=FALSE,NA(),IF(OR(ISNUMBER('Data input'!AC166)=FALSE,ISNUMBER('Data input'!AD166)=FALSE),NA(),'Data input'!$AW$3*'Data input'!AC166+'Data input'!AD166))</f>
        <v>#N/A</v>
      </c>
      <c r="R166" s="103" t="e">
        <f>IF($Y$152=FALSE,NA(),IF(ISNUMBER('Data input'!AD166)=FALSE,NA(),'Data input'!$AW$2*'Data input'!AC166))</f>
        <v>#N/A</v>
      </c>
      <c r="S166" s="103" t="e">
        <f>IF($Y$152=FALSE,NA(),IF(OR(ISNUMBER('Data input'!AF166)=FALSE,ISNUMBER('Data input'!AG166)=FALSE),NA(),'Data input'!$AW$3*'Data input'!AF166+'Data input'!AG166+1+'Grid template'!$B$17))</f>
        <v>#N/A</v>
      </c>
      <c r="T166" s="103" t="e">
        <f>IF($Y$152=FALSE,NA(),IF(ISNUMBER('Data input'!AG166)=FALSE,NA(),'Data input'!$AW$2*'Data input'!AF166))</f>
        <v>#N/A</v>
      </c>
      <c r="U166" s="103" t="e">
        <f>IF($Y$152=FALSE,NA(),(IF(OR(ISNUMBER(Q166)=FALSE,ISNUMBER(R166)=FALSE),NA(),R166-'Data input'!$AW$4*Q166)))</f>
        <v>#N/A</v>
      </c>
      <c r="V166" s="103" t="e">
        <f>IF($Y$152=FALSE,NA(),(IF(OR(ISNUMBER(S166)=FALSE,ISNUMBER(T166)=FALSE),NA(),T166+'Data input'!$AW$4*S166)))</f>
        <v>#N/A</v>
      </c>
      <c r="W166" s="103" t="e">
        <f>IF($Y$152=FALSE,NA(),IF(OR(ISNUMBER(U166)=FALSE,ISNUMBER(V166)=FALSE),NA(),(V166-U166)/(2*'Data input'!$AW$4)))</f>
        <v>#N/A</v>
      </c>
      <c r="X166" s="103" t="e">
        <f>IF($Y$152=FALSE,NA(),IF(OR(ISNUMBER(U166)=FALSE,ISNUMBER(W166)=FALSE),NA(),W166*'Data input'!$AW$4+U166))</f>
        <v>#N/A</v>
      </c>
    </row>
    <row r="167" spans="16:24" x14ac:dyDescent="0.3">
      <c r="P167" s="154" t="str">
        <f>IF(ISBLANK('Data input'!C167)=FALSE,'Data input'!C167,"")</f>
        <v/>
      </c>
      <c r="Q167" s="103" t="e">
        <f>IF($Y$152=FALSE,NA(),IF(OR(ISNUMBER('Data input'!AC167)=FALSE,ISNUMBER('Data input'!AD167)=FALSE),NA(),'Data input'!$AW$3*'Data input'!AC167+'Data input'!AD167))</f>
        <v>#N/A</v>
      </c>
      <c r="R167" s="103" t="e">
        <f>IF($Y$152=FALSE,NA(),IF(ISNUMBER('Data input'!AD167)=FALSE,NA(),'Data input'!$AW$2*'Data input'!AC167))</f>
        <v>#N/A</v>
      </c>
      <c r="S167" s="103" t="e">
        <f>IF($Y$152=FALSE,NA(),IF(OR(ISNUMBER('Data input'!AF167)=FALSE,ISNUMBER('Data input'!AG167)=FALSE),NA(),'Data input'!$AW$3*'Data input'!AF167+'Data input'!AG167+1+'Grid template'!$B$17))</f>
        <v>#N/A</v>
      </c>
      <c r="T167" s="103" t="e">
        <f>IF($Y$152=FALSE,NA(),IF(ISNUMBER('Data input'!AG167)=FALSE,NA(),'Data input'!$AW$2*'Data input'!AF167))</f>
        <v>#N/A</v>
      </c>
      <c r="U167" s="103" t="e">
        <f>IF($Y$152=FALSE,NA(),(IF(OR(ISNUMBER(Q167)=FALSE,ISNUMBER(R167)=FALSE),NA(),R167-'Data input'!$AW$4*Q167)))</f>
        <v>#N/A</v>
      </c>
      <c r="V167" s="103" t="e">
        <f>IF($Y$152=FALSE,NA(),(IF(OR(ISNUMBER(S167)=FALSE,ISNUMBER(T167)=FALSE),NA(),T167+'Data input'!$AW$4*S167)))</f>
        <v>#N/A</v>
      </c>
      <c r="W167" s="103" t="e">
        <f>IF($Y$152=FALSE,NA(),IF(OR(ISNUMBER(U167)=FALSE,ISNUMBER(V167)=FALSE),NA(),(V167-U167)/(2*'Data input'!$AW$4)))</f>
        <v>#N/A</v>
      </c>
      <c r="X167" s="103" t="e">
        <f>IF($Y$152=FALSE,NA(),IF(OR(ISNUMBER(U167)=FALSE,ISNUMBER(W167)=FALSE),NA(),W167*'Data input'!$AW$4+U167))</f>
        <v>#N/A</v>
      </c>
    </row>
    <row r="168" spans="16:24" x14ac:dyDescent="0.3">
      <c r="P168" s="154" t="str">
        <f>IF(ISBLANK('Data input'!C168)=FALSE,'Data input'!C168,"")</f>
        <v/>
      </c>
      <c r="Q168" s="103" t="e">
        <f>IF($Y$152=FALSE,NA(),IF(OR(ISNUMBER('Data input'!AC168)=FALSE,ISNUMBER('Data input'!AD168)=FALSE),NA(),'Data input'!$AW$3*'Data input'!AC168+'Data input'!AD168))</f>
        <v>#N/A</v>
      </c>
      <c r="R168" s="103" t="e">
        <f>IF($Y$152=FALSE,NA(),IF(ISNUMBER('Data input'!AD168)=FALSE,NA(),'Data input'!$AW$2*'Data input'!AC168))</f>
        <v>#N/A</v>
      </c>
      <c r="S168" s="103" t="e">
        <f>IF($Y$152=FALSE,NA(),IF(OR(ISNUMBER('Data input'!AF168)=FALSE,ISNUMBER('Data input'!AG168)=FALSE),NA(),'Data input'!$AW$3*'Data input'!AF168+'Data input'!AG168+1+'Grid template'!$B$17))</f>
        <v>#N/A</v>
      </c>
      <c r="T168" s="103" t="e">
        <f>IF($Y$152=FALSE,NA(),IF(ISNUMBER('Data input'!AG168)=FALSE,NA(),'Data input'!$AW$2*'Data input'!AF168))</f>
        <v>#N/A</v>
      </c>
      <c r="U168" s="103" t="e">
        <f>IF($Y$152=FALSE,NA(),(IF(OR(ISNUMBER(Q168)=FALSE,ISNUMBER(R168)=FALSE),NA(),R168-'Data input'!$AW$4*Q168)))</f>
        <v>#N/A</v>
      </c>
      <c r="V168" s="103" t="e">
        <f>IF($Y$152=FALSE,NA(),(IF(OR(ISNUMBER(S168)=FALSE,ISNUMBER(T168)=FALSE),NA(),T168+'Data input'!$AW$4*S168)))</f>
        <v>#N/A</v>
      </c>
      <c r="W168" s="103" t="e">
        <f>IF($Y$152=FALSE,NA(),IF(OR(ISNUMBER(U168)=FALSE,ISNUMBER(V168)=FALSE),NA(),(V168-U168)/(2*'Data input'!$AW$4)))</f>
        <v>#N/A</v>
      </c>
      <c r="X168" s="103" t="e">
        <f>IF($Y$152=FALSE,NA(),IF(OR(ISNUMBER(U168)=FALSE,ISNUMBER(W168)=FALSE),NA(),W168*'Data input'!$AW$4+U168))</f>
        <v>#N/A</v>
      </c>
    </row>
    <row r="169" spans="16:24" x14ac:dyDescent="0.3">
      <c r="P169" s="154" t="str">
        <f>IF(ISBLANK('Data input'!C169)=FALSE,'Data input'!C169,"")</f>
        <v/>
      </c>
      <c r="Q169" s="103" t="e">
        <f>IF($Y$152=FALSE,NA(),IF(OR(ISNUMBER('Data input'!AC169)=FALSE,ISNUMBER('Data input'!AD169)=FALSE),NA(),'Data input'!$AW$3*'Data input'!AC169+'Data input'!AD169))</f>
        <v>#N/A</v>
      </c>
      <c r="R169" s="103" t="e">
        <f>IF($Y$152=FALSE,NA(),IF(ISNUMBER('Data input'!AD169)=FALSE,NA(),'Data input'!$AW$2*'Data input'!AC169))</f>
        <v>#N/A</v>
      </c>
      <c r="S169" s="103" t="e">
        <f>IF($Y$152=FALSE,NA(),IF(OR(ISNUMBER('Data input'!AF169)=FALSE,ISNUMBER('Data input'!AG169)=FALSE),NA(),'Data input'!$AW$3*'Data input'!AF169+'Data input'!AG169+1+'Grid template'!$B$17))</f>
        <v>#N/A</v>
      </c>
      <c r="T169" s="103" t="e">
        <f>IF($Y$152=FALSE,NA(),IF(ISNUMBER('Data input'!AG169)=FALSE,NA(),'Data input'!$AW$2*'Data input'!AF169))</f>
        <v>#N/A</v>
      </c>
      <c r="U169" s="103" t="e">
        <f>IF($Y$152=FALSE,NA(),(IF(OR(ISNUMBER(Q169)=FALSE,ISNUMBER(R169)=FALSE),NA(),R169-'Data input'!$AW$4*Q169)))</f>
        <v>#N/A</v>
      </c>
      <c r="V169" s="103" t="e">
        <f>IF($Y$152=FALSE,NA(),(IF(OR(ISNUMBER(S169)=FALSE,ISNUMBER(T169)=FALSE),NA(),T169+'Data input'!$AW$4*S169)))</f>
        <v>#N/A</v>
      </c>
      <c r="W169" s="103" t="e">
        <f>IF($Y$152=FALSE,NA(),IF(OR(ISNUMBER(U169)=FALSE,ISNUMBER(V169)=FALSE),NA(),(V169-U169)/(2*'Data input'!$AW$4)))</f>
        <v>#N/A</v>
      </c>
      <c r="X169" s="103" t="e">
        <f>IF($Y$152=FALSE,NA(),IF(OR(ISNUMBER(U169)=FALSE,ISNUMBER(W169)=FALSE),NA(),W169*'Data input'!$AW$4+U169))</f>
        <v>#N/A</v>
      </c>
    </row>
    <row r="170" spans="16:24" x14ac:dyDescent="0.3">
      <c r="P170" s="154" t="str">
        <f>IF(ISBLANK('Data input'!C170)=FALSE,'Data input'!C170,"")</f>
        <v/>
      </c>
      <c r="Q170" s="103" t="e">
        <f>IF($Y$152=FALSE,NA(),IF(OR(ISNUMBER('Data input'!AC170)=FALSE,ISNUMBER('Data input'!AD170)=FALSE),NA(),'Data input'!$AW$3*'Data input'!AC170+'Data input'!AD170))</f>
        <v>#N/A</v>
      </c>
      <c r="R170" s="103" t="e">
        <f>IF($Y$152=FALSE,NA(),IF(ISNUMBER('Data input'!AD170)=FALSE,NA(),'Data input'!$AW$2*'Data input'!AC170))</f>
        <v>#N/A</v>
      </c>
      <c r="S170" s="103" t="e">
        <f>IF($Y$152=FALSE,NA(),IF(OR(ISNUMBER('Data input'!AF170)=FALSE,ISNUMBER('Data input'!AG170)=FALSE),NA(),'Data input'!$AW$3*'Data input'!AF170+'Data input'!AG170+1+'Grid template'!$B$17))</f>
        <v>#N/A</v>
      </c>
      <c r="T170" s="103" t="e">
        <f>IF($Y$152=FALSE,NA(),IF(ISNUMBER('Data input'!AG170)=FALSE,NA(),'Data input'!$AW$2*'Data input'!AF170))</f>
        <v>#N/A</v>
      </c>
      <c r="U170" s="103" t="e">
        <f>IF($Y$152=FALSE,NA(),(IF(OR(ISNUMBER(Q170)=FALSE,ISNUMBER(R170)=FALSE),NA(),R170-'Data input'!$AW$4*Q170)))</f>
        <v>#N/A</v>
      </c>
      <c r="V170" s="103" t="e">
        <f>IF($Y$152=FALSE,NA(),(IF(OR(ISNUMBER(S170)=FALSE,ISNUMBER(T170)=FALSE),NA(),T170+'Data input'!$AW$4*S170)))</f>
        <v>#N/A</v>
      </c>
      <c r="W170" s="103" t="e">
        <f>IF($Y$152=FALSE,NA(),IF(OR(ISNUMBER(U170)=FALSE,ISNUMBER(V170)=FALSE),NA(),(V170-U170)/(2*'Data input'!$AW$4)))</f>
        <v>#N/A</v>
      </c>
      <c r="X170" s="103" t="e">
        <f>IF($Y$152=FALSE,NA(),IF(OR(ISNUMBER(U170)=FALSE,ISNUMBER(W170)=FALSE),NA(),W170*'Data input'!$AW$4+U170))</f>
        <v>#N/A</v>
      </c>
    </row>
    <row r="171" spans="16:24" x14ac:dyDescent="0.3">
      <c r="P171" s="154" t="str">
        <f>IF(ISBLANK('Data input'!C171)=FALSE,'Data input'!C171,"")</f>
        <v/>
      </c>
      <c r="Q171" s="103" t="e">
        <f>IF($Y$152=FALSE,NA(),IF(OR(ISNUMBER('Data input'!AC171)=FALSE,ISNUMBER('Data input'!AD171)=FALSE),NA(),'Data input'!$AW$3*'Data input'!AC171+'Data input'!AD171))</f>
        <v>#N/A</v>
      </c>
      <c r="R171" s="103" t="e">
        <f>IF($Y$152=FALSE,NA(),IF(ISNUMBER('Data input'!AD171)=FALSE,NA(),'Data input'!$AW$2*'Data input'!AC171))</f>
        <v>#N/A</v>
      </c>
      <c r="S171" s="103" t="e">
        <f>IF($Y$152=FALSE,NA(),IF(OR(ISNUMBER('Data input'!AF171)=FALSE,ISNUMBER('Data input'!AG171)=FALSE),NA(),'Data input'!$AW$3*'Data input'!AF171+'Data input'!AG171+1+'Grid template'!$B$17))</f>
        <v>#N/A</v>
      </c>
      <c r="T171" s="103" t="e">
        <f>IF($Y$152=FALSE,NA(),IF(ISNUMBER('Data input'!AG171)=FALSE,NA(),'Data input'!$AW$2*'Data input'!AF171))</f>
        <v>#N/A</v>
      </c>
      <c r="U171" s="103" t="e">
        <f>IF($Y$152=FALSE,NA(),(IF(OR(ISNUMBER(Q171)=FALSE,ISNUMBER(R171)=FALSE),NA(),R171-'Data input'!$AW$4*Q171)))</f>
        <v>#N/A</v>
      </c>
      <c r="V171" s="103" t="e">
        <f>IF($Y$152=FALSE,NA(),(IF(OR(ISNUMBER(S171)=FALSE,ISNUMBER(T171)=FALSE),NA(),T171+'Data input'!$AW$4*S171)))</f>
        <v>#N/A</v>
      </c>
      <c r="W171" s="103" t="e">
        <f>IF($Y$152=FALSE,NA(),IF(OR(ISNUMBER(U171)=FALSE,ISNUMBER(V171)=FALSE),NA(),(V171-U171)/(2*'Data input'!$AW$4)))</f>
        <v>#N/A</v>
      </c>
      <c r="X171" s="103" t="e">
        <f>IF($Y$152=FALSE,NA(),IF(OR(ISNUMBER(U171)=FALSE,ISNUMBER(W171)=FALSE),NA(),W171*'Data input'!$AW$4+U171))</f>
        <v>#N/A</v>
      </c>
    </row>
    <row r="172" spans="16:24" x14ac:dyDescent="0.3">
      <c r="P172" s="154" t="str">
        <f>IF(ISBLANK('Data input'!C172)=FALSE,'Data input'!C172,"")</f>
        <v/>
      </c>
      <c r="Q172" s="103" t="e">
        <f>IF($Y$152=FALSE,NA(),IF(OR(ISNUMBER('Data input'!AC172)=FALSE,ISNUMBER('Data input'!AD172)=FALSE),NA(),'Data input'!$AW$3*'Data input'!AC172+'Data input'!AD172))</f>
        <v>#N/A</v>
      </c>
      <c r="R172" s="103" t="e">
        <f>IF($Y$152=FALSE,NA(),IF(ISNUMBER('Data input'!AD172)=FALSE,NA(),'Data input'!$AW$2*'Data input'!AC172))</f>
        <v>#N/A</v>
      </c>
      <c r="S172" s="103" t="e">
        <f>IF($Y$152=FALSE,NA(),IF(OR(ISNUMBER('Data input'!AF172)=FALSE,ISNUMBER('Data input'!AG172)=FALSE),NA(),'Data input'!$AW$3*'Data input'!AF172+'Data input'!AG172+1+'Grid template'!$B$17))</f>
        <v>#N/A</v>
      </c>
      <c r="T172" s="103" t="e">
        <f>IF($Y$152=FALSE,NA(),IF(ISNUMBER('Data input'!AG172)=FALSE,NA(),'Data input'!$AW$2*'Data input'!AF172))</f>
        <v>#N/A</v>
      </c>
      <c r="U172" s="103" t="e">
        <f>IF($Y$152=FALSE,NA(),(IF(OR(ISNUMBER(Q172)=FALSE,ISNUMBER(R172)=FALSE),NA(),R172-'Data input'!$AW$4*Q172)))</f>
        <v>#N/A</v>
      </c>
      <c r="V172" s="103" t="e">
        <f>IF($Y$152=FALSE,NA(),(IF(OR(ISNUMBER(S172)=FALSE,ISNUMBER(T172)=FALSE),NA(),T172+'Data input'!$AW$4*S172)))</f>
        <v>#N/A</v>
      </c>
      <c r="W172" s="103" t="e">
        <f>IF($Y$152=FALSE,NA(),IF(OR(ISNUMBER(U172)=FALSE,ISNUMBER(V172)=FALSE),NA(),(V172-U172)/(2*'Data input'!$AW$4)))</f>
        <v>#N/A</v>
      </c>
      <c r="X172" s="103" t="e">
        <f>IF($Y$152=FALSE,NA(),IF(OR(ISNUMBER(U172)=FALSE,ISNUMBER(W172)=FALSE),NA(),W172*'Data input'!$AW$4+U172))</f>
        <v>#N/A</v>
      </c>
    </row>
    <row r="173" spans="16:24" x14ac:dyDescent="0.3">
      <c r="P173" s="154" t="str">
        <f>IF(ISBLANK('Data input'!C173)=FALSE,'Data input'!C173,"")</f>
        <v/>
      </c>
      <c r="Q173" s="103" t="e">
        <f>IF($Y$152=FALSE,NA(),IF(OR(ISNUMBER('Data input'!AC173)=FALSE,ISNUMBER('Data input'!AD173)=FALSE),NA(),'Data input'!$AW$3*'Data input'!AC173+'Data input'!AD173))</f>
        <v>#N/A</v>
      </c>
      <c r="R173" s="103" t="e">
        <f>IF($Y$152=FALSE,NA(),IF(ISNUMBER('Data input'!AD173)=FALSE,NA(),'Data input'!$AW$2*'Data input'!AC173))</f>
        <v>#N/A</v>
      </c>
      <c r="S173" s="103" t="e">
        <f>IF($Y$152=FALSE,NA(),IF(OR(ISNUMBER('Data input'!AF173)=FALSE,ISNUMBER('Data input'!AG173)=FALSE),NA(),'Data input'!$AW$3*'Data input'!AF173+'Data input'!AG173+1+'Grid template'!$B$17))</f>
        <v>#N/A</v>
      </c>
      <c r="T173" s="103" t="e">
        <f>IF($Y$152=FALSE,NA(),IF(ISNUMBER('Data input'!AG173)=FALSE,NA(),'Data input'!$AW$2*'Data input'!AF173))</f>
        <v>#N/A</v>
      </c>
      <c r="U173" s="103" t="e">
        <f>IF($Y$152=FALSE,NA(),(IF(OR(ISNUMBER(Q173)=FALSE,ISNUMBER(R173)=FALSE),NA(),R173-'Data input'!$AW$4*Q173)))</f>
        <v>#N/A</v>
      </c>
      <c r="V173" s="103" t="e">
        <f>IF($Y$152=FALSE,NA(),(IF(OR(ISNUMBER(S173)=FALSE,ISNUMBER(T173)=FALSE),NA(),T173+'Data input'!$AW$4*S173)))</f>
        <v>#N/A</v>
      </c>
      <c r="W173" s="103" t="e">
        <f>IF($Y$152=FALSE,NA(),IF(OR(ISNUMBER(U173)=FALSE,ISNUMBER(V173)=FALSE),NA(),(V173-U173)/(2*'Data input'!$AW$4)))</f>
        <v>#N/A</v>
      </c>
      <c r="X173" s="103" t="e">
        <f>IF($Y$152=FALSE,NA(),IF(OR(ISNUMBER(U173)=FALSE,ISNUMBER(W173)=FALSE),NA(),W173*'Data input'!$AW$4+U173))</f>
        <v>#N/A</v>
      </c>
    </row>
    <row r="174" spans="16:24" x14ac:dyDescent="0.3">
      <c r="P174" s="154" t="str">
        <f>IF(ISBLANK('Data input'!C174)=FALSE,'Data input'!C174,"")</f>
        <v/>
      </c>
      <c r="Q174" s="103" t="e">
        <f>IF($Y$152=FALSE,NA(),IF(OR(ISNUMBER('Data input'!AC174)=FALSE,ISNUMBER('Data input'!AD174)=FALSE),NA(),'Data input'!$AW$3*'Data input'!AC174+'Data input'!AD174))</f>
        <v>#N/A</v>
      </c>
      <c r="R174" s="103" t="e">
        <f>IF($Y$152=FALSE,NA(),IF(ISNUMBER('Data input'!AD174)=FALSE,NA(),'Data input'!$AW$2*'Data input'!AC174))</f>
        <v>#N/A</v>
      </c>
      <c r="S174" s="103" t="e">
        <f>IF($Y$152=FALSE,NA(),IF(OR(ISNUMBER('Data input'!AF174)=FALSE,ISNUMBER('Data input'!AG174)=FALSE),NA(),'Data input'!$AW$3*'Data input'!AF174+'Data input'!AG174+1+'Grid template'!$B$17))</f>
        <v>#N/A</v>
      </c>
      <c r="T174" s="103" t="e">
        <f>IF($Y$152=FALSE,NA(),IF(ISNUMBER('Data input'!AG174)=FALSE,NA(),'Data input'!$AW$2*'Data input'!AF174))</f>
        <v>#N/A</v>
      </c>
      <c r="U174" s="103" t="e">
        <f>IF($Y$152=FALSE,NA(),(IF(OR(ISNUMBER(Q174)=FALSE,ISNUMBER(R174)=FALSE),NA(),R174-'Data input'!$AW$4*Q174)))</f>
        <v>#N/A</v>
      </c>
      <c r="V174" s="103" t="e">
        <f>IF($Y$152=FALSE,NA(),(IF(OR(ISNUMBER(S174)=FALSE,ISNUMBER(T174)=FALSE),NA(),T174+'Data input'!$AW$4*S174)))</f>
        <v>#N/A</v>
      </c>
      <c r="W174" s="103" t="e">
        <f>IF($Y$152=FALSE,NA(),IF(OR(ISNUMBER(U174)=FALSE,ISNUMBER(V174)=FALSE),NA(),(V174-U174)/(2*'Data input'!$AW$4)))</f>
        <v>#N/A</v>
      </c>
      <c r="X174" s="103" t="e">
        <f>IF($Y$152=FALSE,NA(),IF(OR(ISNUMBER(U174)=FALSE,ISNUMBER(W174)=FALSE),NA(),W174*'Data input'!$AW$4+U174))</f>
        <v>#N/A</v>
      </c>
    </row>
    <row r="175" spans="16:24" x14ac:dyDescent="0.3">
      <c r="P175" s="154" t="str">
        <f>IF(ISBLANK('Data input'!C175)=FALSE,'Data input'!C175,"")</f>
        <v/>
      </c>
      <c r="Q175" s="103" t="e">
        <f>IF($Y$152=FALSE,NA(),IF(OR(ISNUMBER('Data input'!AC175)=FALSE,ISNUMBER('Data input'!AD175)=FALSE),NA(),'Data input'!$AW$3*'Data input'!AC175+'Data input'!AD175))</f>
        <v>#N/A</v>
      </c>
      <c r="R175" s="103" t="e">
        <f>IF($Y$152=FALSE,NA(),IF(ISNUMBER('Data input'!AD175)=FALSE,NA(),'Data input'!$AW$2*'Data input'!AC175))</f>
        <v>#N/A</v>
      </c>
      <c r="S175" s="103" t="e">
        <f>IF($Y$152=FALSE,NA(),IF(OR(ISNUMBER('Data input'!AF175)=FALSE,ISNUMBER('Data input'!AG175)=FALSE),NA(),'Data input'!$AW$3*'Data input'!AF175+'Data input'!AG175+1+'Grid template'!$B$17))</f>
        <v>#N/A</v>
      </c>
      <c r="T175" s="103" t="e">
        <f>IF($Y$152=FALSE,NA(),IF(ISNUMBER('Data input'!AG175)=FALSE,NA(),'Data input'!$AW$2*'Data input'!AF175))</f>
        <v>#N/A</v>
      </c>
      <c r="U175" s="103" t="e">
        <f>IF($Y$152=FALSE,NA(),(IF(OR(ISNUMBER(Q175)=FALSE,ISNUMBER(R175)=FALSE),NA(),R175-'Data input'!$AW$4*Q175)))</f>
        <v>#N/A</v>
      </c>
      <c r="V175" s="103" t="e">
        <f>IF($Y$152=FALSE,NA(),(IF(OR(ISNUMBER(S175)=FALSE,ISNUMBER(T175)=FALSE),NA(),T175+'Data input'!$AW$4*S175)))</f>
        <v>#N/A</v>
      </c>
      <c r="W175" s="103" t="e">
        <f>IF($Y$152=FALSE,NA(),IF(OR(ISNUMBER(U175)=FALSE,ISNUMBER(V175)=FALSE),NA(),(V175-U175)/(2*'Data input'!$AW$4)))</f>
        <v>#N/A</v>
      </c>
      <c r="X175" s="103" t="e">
        <f>IF($Y$152=FALSE,NA(),IF(OR(ISNUMBER(U175)=FALSE,ISNUMBER(W175)=FALSE),NA(),W175*'Data input'!$AW$4+U175))</f>
        <v>#N/A</v>
      </c>
    </row>
    <row r="176" spans="16:24" x14ac:dyDescent="0.3">
      <c r="P176" s="154" t="str">
        <f>IF(ISBLANK('Data input'!C176)=FALSE,'Data input'!C176,"")</f>
        <v/>
      </c>
      <c r="Q176" s="103" t="e">
        <f>IF($Y$152=FALSE,NA(),IF(OR(ISNUMBER('Data input'!AC176)=FALSE,ISNUMBER('Data input'!AD176)=FALSE),NA(),'Data input'!$AW$3*'Data input'!AC176+'Data input'!AD176))</f>
        <v>#N/A</v>
      </c>
      <c r="R176" s="103" t="e">
        <f>IF($Y$152=FALSE,NA(),IF(ISNUMBER('Data input'!AD176)=FALSE,NA(),'Data input'!$AW$2*'Data input'!AC176))</f>
        <v>#N/A</v>
      </c>
      <c r="S176" s="103" t="e">
        <f>IF($Y$152=FALSE,NA(),IF(OR(ISNUMBER('Data input'!AF176)=FALSE,ISNUMBER('Data input'!AG176)=FALSE),NA(),'Data input'!$AW$3*'Data input'!AF176+'Data input'!AG176+1+'Grid template'!$B$17))</f>
        <v>#N/A</v>
      </c>
      <c r="T176" s="103" t="e">
        <f>IF($Y$152=FALSE,NA(),IF(ISNUMBER('Data input'!AG176)=FALSE,NA(),'Data input'!$AW$2*'Data input'!AF176))</f>
        <v>#N/A</v>
      </c>
      <c r="U176" s="103" t="e">
        <f>IF($Y$152=FALSE,NA(),(IF(OR(ISNUMBER(Q176)=FALSE,ISNUMBER(R176)=FALSE),NA(),R176-'Data input'!$AW$4*Q176)))</f>
        <v>#N/A</v>
      </c>
      <c r="V176" s="103" t="e">
        <f>IF($Y$152=FALSE,NA(),(IF(OR(ISNUMBER(S176)=FALSE,ISNUMBER(T176)=FALSE),NA(),T176+'Data input'!$AW$4*S176)))</f>
        <v>#N/A</v>
      </c>
      <c r="W176" s="103" t="e">
        <f>IF($Y$152=FALSE,NA(),IF(OR(ISNUMBER(U176)=FALSE,ISNUMBER(V176)=FALSE),NA(),(V176-U176)/(2*'Data input'!$AW$4)))</f>
        <v>#N/A</v>
      </c>
      <c r="X176" s="103" t="e">
        <f>IF($Y$152=FALSE,NA(),IF(OR(ISNUMBER(U176)=FALSE,ISNUMBER(W176)=FALSE),NA(),W176*'Data input'!$AW$4+U176))</f>
        <v>#N/A</v>
      </c>
    </row>
    <row r="177" spans="16:24" x14ac:dyDescent="0.3">
      <c r="P177" s="154" t="str">
        <f>IF(ISBLANK('Data input'!C177)=FALSE,'Data input'!C177,"")</f>
        <v/>
      </c>
      <c r="Q177" s="103" t="e">
        <f>IF($Y$152=FALSE,NA(),IF(OR(ISNUMBER('Data input'!AC177)=FALSE,ISNUMBER('Data input'!AD177)=FALSE),NA(),'Data input'!$AW$3*'Data input'!AC177+'Data input'!AD177))</f>
        <v>#N/A</v>
      </c>
      <c r="R177" s="103" t="e">
        <f>IF($Y$152=FALSE,NA(),IF(ISNUMBER('Data input'!AD177)=FALSE,NA(),'Data input'!$AW$2*'Data input'!AC177))</f>
        <v>#N/A</v>
      </c>
      <c r="S177" s="103" t="e">
        <f>IF($Y$152=FALSE,NA(),IF(OR(ISNUMBER('Data input'!AF177)=FALSE,ISNUMBER('Data input'!AG177)=FALSE),NA(),'Data input'!$AW$3*'Data input'!AF177+'Data input'!AG177+1+'Grid template'!$B$17))</f>
        <v>#N/A</v>
      </c>
      <c r="T177" s="103" t="e">
        <f>IF($Y$152=FALSE,NA(),IF(ISNUMBER('Data input'!AG177)=FALSE,NA(),'Data input'!$AW$2*'Data input'!AF177))</f>
        <v>#N/A</v>
      </c>
      <c r="U177" s="103" t="e">
        <f>IF($Y$152=FALSE,NA(),(IF(OR(ISNUMBER(Q177)=FALSE,ISNUMBER(R177)=FALSE),NA(),R177-'Data input'!$AW$4*Q177)))</f>
        <v>#N/A</v>
      </c>
      <c r="V177" s="103" t="e">
        <f>IF($Y$152=FALSE,NA(),(IF(OR(ISNUMBER(S177)=FALSE,ISNUMBER(T177)=FALSE),NA(),T177+'Data input'!$AW$4*S177)))</f>
        <v>#N/A</v>
      </c>
      <c r="W177" s="103" t="e">
        <f>IF($Y$152=FALSE,NA(),IF(OR(ISNUMBER(U177)=FALSE,ISNUMBER(V177)=FALSE),NA(),(V177-U177)/(2*'Data input'!$AW$4)))</f>
        <v>#N/A</v>
      </c>
      <c r="X177" s="103" t="e">
        <f>IF($Y$152=FALSE,NA(),IF(OR(ISNUMBER(U177)=FALSE,ISNUMBER(W177)=FALSE),NA(),W177*'Data input'!$AW$4+U177))</f>
        <v>#N/A</v>
      </c>
    </row>
    <row r="178" spans="16:24" x14ac:dyDescent="0.3">
      <c r="P178" s="154" t="str">
        <f>IF(ISBLANK('Data input'!C178)=FALSE,'Data input'!C178,"")</f>
        <v/>
      </c>
      <c r="Q178" s="103" t="e">
        <f>IF($Y$152=FALSE,NA(),IF(OR(ISNUMBER('Data input'!AC178)=FALSE,ISNUMBER('Data input'!AD178)=FALSE),NA(),'Data input'!$AW$3*'Data input'!AC178+'Data input'!AD178))</f>
        <v>#N/A</v>
      </c>
      <c r="R178" s="103" t="e">
        <f>IF($Y$152=FALSE,NA(),IF(ISNUMBER('Data input'!AD178)=FALSE,NA(),'Data input'!$AW$2*'Data input'!AC178))</f>
        <v>#N/A</v>
      </c>
      <c r="S178" s="103" t="e">
        <f>IF($Y$152=FALSE,NA(),IF(OR(ISNUMBER('Data input'!AF178)=FALSE,ISNUMBER('Data input'!AG178)=FALSE),NA(),'Data input'!$AW$3*'Data input'!AF178+'Data input'!AG178+1+'Grid template'!$B$17))</f>
        <v>#N/A</v>
      </c>
      <c r="T178" s="103" t="e">
        <f>IF($Y$152=FALSE,NA(),IF(ISNUMBER('Data input'!AG178)=FALSE,NA(),'Data input'!$AW$2*'Data input'!AF178))</f>
        <v>#N/A</v>
      </c>
      <c r="U178" s="103" t="e">
        <f>IF($Y$152=FALSE,NA(),(IF(OR(ISNUMBER(Q178)=FALSE,ISNUMBER(R178)=FALSE),NA(),R178-'Data input'!$AW$4*Q178)))</f>
        <v>#N/A</v>
      </c>
      <c r="V178" s="103" t="e">
        <f>IF($Y$152=FALSE,NA(),(IF(OR(ISNUMBER(S178)=FALSE,ISNUMBER(T178)=FALSE),NA(),T178+'Data input'!$AW$4*S178)))</f>
        <v>#N/A</v>
      </c>
      <c r="W178" s="103" t="e">
        <f>IF($Y$152=FALSE,NA(),IF(OR(ISNUMBER(U178)=FALSE,ISNUMBER(V178)=FALSE),NA(),(V178-U178)/(2*'Data input'!$AW$4)))</f>
        <v>#N/A</v>
      </c>
      <c r="X178" s="103" t="e">
        <f>IF($Y$152=FALSE,NA(),IF(OR(ISNUMBER(U178)=FALSE,ISNUMBER(W178)=FALSE),NA(),W178*'Data input'!$AW$4+U178))</f>
        <v>#N/A</v>
      </c>
    </row>
    <row r="179" spans="16:24" x14ac:dyDescent="0.3">
      <c r="P179" s="154" t="str">
        <f>IF(ISBLANK('Data input'!C179)=FALSE,'Data input'!C179,"")</f>
        <v/>
      </c>
      <c r="Q179" s="103" t="e">
        <f>IF($Y$152=FALSE,NA(),IF(OR(ISNUMBER('Data input'!AC179)=FALSE,ISNUMBER('Data input'!AD179)=FALSE),NA(),'Data input'!$AW$3*'Data input'!AC179+'Data input'!AD179))</f>
        <v>#N/A</v>
      </c>
      <c r="R179" s="103" t="e">
        <f>IF($Y$152=FALSE,NA(),IF(ISNUMBER('Data input'!AD179)=FALSE,NA(),'Data input'!$AW$2*'Data input'!AC179))</f>
        <v>#N/A</v>
      </c>
      <c r="S179" s="103" t="e">
        <f>IF($Y$152=FALSE,NA(),IF(OR(ISNUMBER('Data input'!AF179)=FALSE,ISNUMBER('Data input'!AG179)=FALSE),NA(),'Data input'!$AW$3*'Data input'!AF179+'Data input'!AG179+1+'Grid template'!$B$17))</f>
        <v>#N/A</v>
      </c>
      <c r="T179" s="103" t="e">
        <f>IF($Y$152=FALSE,NA(),IF(ISNUMBER('Data input'!AG179)=FALSE,NA(),'Data input'!$AW$2*'Data input'!AF179))</f>
        <v>#N/A</v>
      </c>
      <c r="U179" s="103" t="e">
        <f>IF($Y$152=FALSE,NA(),(IF(OR(ISNUMBER(Q179)=FALSE,ISNUMBER(R179)=FALSE),NA(),R179-'Data input'!$AW$4*Q179)))</f>
        <v>#N/A</v>
      </c>
      <c r="V179" s="103" t="e">
        <f>IF($Y$152=FALSE,NA(),(IF(OR(ISNUMBER(S179)=FALSE,ISNUMBER(T179)=FALSE),NA(),T179+'Data input'!$AW$4*S179)))</f>
        <v>#N/A</v>
      </c>
      <c r="W179" s="103" t="e">
        <f>IF($Y$152=FALSE,NA(),IF(OR(ISNUMBER(U179)=FALSE,ISNUMBER(V179)=FALSE),NA(),(V179-U179)/(2*'Data input'!$AW$4)))</f>
        <v>#N/A</v>
      </c>
      <c r="X179" s="103" t="e">
        <f>IF($Y$152=FALSE,NA(),IF(OR(ISNUMBER(U179)=FALSE,ISNUMBER(W179)=FALSE),NA(),W179*'Data input'!$AW$4+U179))</f>
        <v>#N/A</v>
      </c>
    </row>
    <row r="180" spans="16:24" x14ac:dyDescent="0.3">
      <c r="P180" s="154" t="str">
        <f>IF(ISBLANK('Data input'!C180)=FALSE,'Data input'!C180,"")</f>
        <v/>
      </c>
      <c r="Q180" s="103" t="e">
        <f>IF($Y$152=FALSE,NA(),IF(OR(ISNUMBER('Data input'!AC180)=FALSE,ISNUMBER('Data input'!AD180)=FALSE),NA(),'Data input'!$AW$3*'Data input'!AC180+'Data input'!AD180))</f>
        <v>#N/A</v>
      </c>
      <c r="R180" s="103" t="e">
        <f>IF($Y$152=FALSE,NA(),IF(ISNUMBER('Data input'!AD180)=FALSE,NA(),'Data input'!$AW$2*'Data input'!AC180))</f>
        <v>#N/A</v>
      </c>
      <c r="S180" s="103" t="e">
        <f>IF($Y$152=FALSE,NA(),IF(OR(ISNUMBER('Data input'!AF180)=FALSE,ISNUMBER('Data input'!AG180)=FALSE),NA(),'Data input'!$AW$3*'Data input'!AF180+'Data input'!AG180+1+'Grid template'!$B$17))</f>
        <v>#N/A</v>
      </c>
      <c r="T180" s="103" t="e">
        <f>IF($Y$152=FALSE,NA(),IF(ISNUMBER('Data input'!AG180)=FALSE,NA(),'Data input'!$AW$2*'Data input'!AF180))</f>
        <v>#N/A</v>
      </c>
      <c r="U180" s="103" t="e">
        <f>IF($Y$152=FALSE,NA(),(IF(OR(ISNUMBER(Q180)=FALSE,ISNUMBER(R180)=FALSE),NA(),R180-'Data input'!$AW$4*Q180)))</f>
        <v>#N/A</v>
      </c>
      <c r="V180" s="103" t="e">
        <f>IF($Y$152=FALSE,NA(),(IF(OR(ISNUMBER(S180)=FALSE,ISNUMBER(T180)=FALSE),NA(),T180+'Data input'!$AW$4*S180)))</f>
        <v>#N/A</v>
      </c>
      <c r="W180" s="103" t="e">
        <f>IF($Y$152=FALSE,NA(),IF(OR(ISNUMBER(U180)=FALSE,ISNUMBER(V180)=FALSE),NA(),(V180-U180)/(2*'Data input'!$AW$4)))</f>
        <v>#N/A</v>
      </c>
      <c r="X180" s="103" t="e">
        <f>IF($Y$152=FALSE,NA(),IF(OR(ISNUMBER(U180)=FALSE,ISNUMBER(W180)=FALSE),NA(),W180*'Data input'!$AW$4+U180))</f>
        <v>#N/A</v>
      </c>
    </row>
    <row r="181" spans="16:24" x14ac:dyDescent="0.3">
      <c r="P181" s="154" t="str">
        <f>IF(ISBLANK('Data input'!C181)=FALSE,'Data input'!C181,"")</f>
        <v/>
      </c>
      <c r="Q181" s="103" t="e">
        <f>IF($Y$152=FALSE,NA(),IF(OR(ISNUMBER('Data input'!AC181)=FALSE,ISNUMBER('Data input'!AD181)=FALSE),NA(),'Data input'!$AW$3*'Data input'!AC181+'Data input'!AD181))</f>
        <v>#N/A</v>
      </c>
      <c r="R181" s="103" t="e">
        <f>IF($Y$152=FALSE,NA(),IF(ISNUMBER('Data input'!AD181)=FALSE,NA(),'Data input'!$AW$2*'Data input'!AC181))</f>
        <v>#N/A</v>
      </c>
      <c r="S181" s="103" t="e">
        <f>IF($Y$152=FALSE,NA(),IF(OR(ISNUMBER('Data input'!AF181)=FALSE,ISNUMBER('Data input'!AG181)=FALSE),NA(),'Data input'!$AW$3*'Data input'!AF181+'Data input'!AG181+1+'Grid template'!$B$17))</f>
        <v>#N/A</v>
      </c>
      <c r="T181" s="103" t="e">
        <f>IF($Y$152=FALSE,NA(),IF(ISNUMBER('Data input'!AG181)=FALSE,NA(),'Data input'!$AW$2*'Data input'!AF181))</f>
        <v>#N/A</v>
      </c>
      <c r="U181" s="103" t="e">
        <f>IF($Y$152=FALSE,NA(),(IF(OR(ISNUMBER(Q181)=FALSE,ISNUMBER(R181)=FALSE),NA(),R181-'Data input'!$AW$4*Q181)))</f>
        <v>#N/A</v>
      </c>
      <c r="V181" s="103" t="e">
        <f>IF($Y$152=FALSE,NA(),(IF(OR(ISNUMBER(S181)=FALSE,ISNUMBER(T181)=FALSE),NA(),T181+'Data input'!$AW$4*S181)))</f>
        <v>#N/A</v>
      </c>
      <c r="W181" s="103" t="e">
        <f>IF($Y$152=FALSE,NA(),IF(OR(ISNUMBER(U181)=FALSE,ISNUMBER(V181)=FALSE),NA(),(V181-U181)/(2*'Data input'!$AW$4)))</f>
        <v>#N/A</v>
      </c>
      <c r="X181" s="103" t="e">
        <f>IF($Y$152=FALSE,NA(),IF(OR(ISNUMBER(U181)=FALSE,ISNUMBER(W181)=FALSE),NA(),W181*'Data input'!$AW$4+U181))</f>
        <v>#N/A</v>
      </c>
    </row>
    <row r="182" spans="16:24" x14ac:dyDescent="0.3">
      <c r="P182" s="154" t="str">
        <f>IF(ISBLANK('Data input'!C182)=FALSE,'Data input'!C182,"")</f>
        <v/>
      </c>
      <c r="Q182" s="103" t="e">
        <f>IF($Y$152=FALSE,NA(),IF(OR(ISNUMBER('Data input'!AC182)=FALSE,ISNUMBER('Data input'!AD182)=FALSE),NA(),'Data input'!$AW$3*'Data input'!AC182+'Data input'!AD182))</f>
        <v>#N/A</v>
      </c>
      <c r="R182" s="103" t="e">
        <f>IF($Y$152=FALSE,NA(),IF(ISNUMBER('Data input'!AD182)=FALSE,NA(),'Data input'!$AW$2*'Data input'!AC182))</f>
        <v>#N/A</v>
      </c>
      <c r="S182" s="103" t="e">
        <f>IF($Y$152=FALSE,NA(),IF(OR(ISNUMBER('Data input'!AF182)=FALSE,ISNUMBER('Data input'!AG182)=FALSE),NA(),'Data input'!$AW$3*'Data input'!AF182+'Data input'!AG182+1+'Grid template'!$B$17))</f>
        <v>#N/A</v>
      </c>
      <c r="T182" s="103" t="e">
        <f>IF($Y$152=FALSE,NA(),IF(ISNUMBER('Data input'!AG182)=FALSE,NA(),'Data input'!$AW$2*'Data input'!AF182))</f>
        <v>#N/A</v>
      </c>
      <c r="U182" s="103" t="e">
        <f>IF($Y$152=FALSE,NA(),(IF(OR(ISNUMBER(Q182)=FALSE,ISNUMBER(R182)=FALSE),NA(),R182-'Data input'!$AW$4*Q182)))</f>
        <v>#N/A</v>
      </c>
      <c r="V182" s="103" t="e">
        <f>IF($Y$152=FALSE,NA(),(IF(OR(ISNUMBER(S182)=FALSE,ISNUMBER(T182)=FALSE),NA(),T182+'Data input'!$AW$4*S182)))</f>
        <v>#N/A</v>
      </c>
      <c r="W182" s="103" t="e">
        <f>IF($Y$152=FALSE,NA(),IF(OR(ISNUMBER(U182)=FALSE,ISNUMBER(V182)=FALSE),NA(),(V182-U182)/(2*'Data input'!$AW$4)))</f>
        <v>#N/A</v>
      </c>
      <c r="X182" s="103" t="e">
        <f>IF($Y$152=FALSE,NA(),IF(OR(ISNUMBER(U182)=FALSE,ISNUMBER(W182)=FALSE),NA(),W182*'Data input'!$AW$4+U182))</f>
        <v>#N/A</v>
      </c>
    </row>
    <row r="183" spans="16:24" x14ac:dyDescent="0.3">
      <c r="P183" s="154" t="str">
        <f>IF(ISBLANK('Data input'!C183)=FALSE,'Data input'!C183,"")</f>
        <v/>
      </c>
      <c r="Q183" s="103" t="e">
        <f>IF($Y$152=FALSE,NA(),IF(OR(ISNUMBER('Data input'!AC183)=FALSE,ISNUMBER('Data input'!AD183)=FALSE),NA(),'Data input'!$AW$3*'Data input'!AC183+'Data input'!AD183))</f>
        <v>#N/A</v>
      </c>
      <c r="R183" s="103" t="e">
        <f>IF($Y$152=FALSE,NA(),IF(ISNUMBER('Data input'!AD183)=FALSE,NA(),'Data input'!$AW$2*'Data input'!AC183))</f>
        <v>#N/A</v>
      </c>
      <c r="S183" s="103" t="e">
        <f>IF($Y$152=FALSE,NA(),IF(OR(ISNUMBER('Data input'!AF183)=FALSE,ISNUMBER('Data input'!AG183)=FALSE),NA(),'Data input'!$AW$3*'Data input'!AF183+'Data input'!AG183+1+'Grid template'!$B$17))</f>
        <v>#N/A</v>
      </c>
      <c r="T183" s="103" t="e">
        <f>IF($Y$152=FALSE,NA(),IF(ISNUMBER('Data input'!AG183)=FALSE,NA(),'Data input'!$AW$2*'Data input'!AF183))</f>
        <v>#N/A</v>
      </c>
      <c r="U183" s="103" t="e">
        <f>IF($Y$152=FALSE,NA(),(IF(OR(ISNUMBER(Q183)=FALSE,ISNUMBER(R183)=FALSE),NA(),R183-'Data input'!$AW$4*Q183)))</f>
        <v>#N/A</v>
      </c>
      <c r="V183" s="103" t="e">
        <f>IF($Y$152=FALSE,NA(),(IF(OR(ISNUMBER(S183)=FALSE,ISNUMBER(T183)=FALSE),NA(),T183+'Data input'!$AW$4*S183)))</f>
        <v>#N/A</v>
      </c>
      <c r="W183" s="103" t="e">
        <f>IF($Y$152=FALSE,NA(),IF(OR(ISNUMBER(U183)=FALSE,ISNUMBER(V183)=FALSE),NA(),(V183-U183)/(2*'Data input'!$AW$4)))</f>
        <v>#N/A</v>
      </c>
      <c r="X183" s="103" t="e">
        <f>IF($Y$152=FALSE,NA(),IF(OR(ISNUMBER(U183)=FALSE,ISNUMBER(W183)=FALSE),NA(),W183*'Data input'!$AW$4+U183))</f>
        <v>#N/A</v>
      </c>
    </row>
    <row r="184" spans="16:24" x14ac:dyDescent="0.3">
      <c r="P184" s="154" t="str">
        <f>IF(ISBLANK('Data input'!C184)=FALSE,'Data input'!C184,"")</f>
        <v/>
      </c>
      <c r="Q184" s="103" t="e">
        <f>IF($Y$152=FALSE,NA(),IF(OR(ISNUMBER('Data input'!AC184)=FALSE,ISNUMBER('Data input'!AD184)=FALSE),NA(),'Data input'!$AW$3*'Data input'!AC184+'Data input'!AD184))</f>
        <v>#N/A</v>
      </c>
      <c r="R184" s="103" t="e">
        <f>IF($Y$152=FALSE,NA(),IF(ISNUMBER('Data input'!AD184)=FALSE,NA(),'Data input'!$AW$2*'Data input'!AC184))</f>
        <v>#N/A</v>
      </c>
      <c r="S184" s="103" t="e">
        <f>IF($Y$152=FALSE,NA(),IF(OR(ISNUMBER('Data input'!AF184)=FALSE,ISNUMBER('Data input'!AG184)=FALSE),NA(),'Data input'!$AW$3*'Data input'!AF184+'Data input'!AG184+1+'Grid template'!$B$17))</f>
        <v>#N/A</v>
      </c>
      <c r="T184" s="103" t="e">
        <f>IF($Y$152=FALSE,NA(),IF(ISNUMBER('Data input'!AG184)=FALSE,NA(),'Data input'!$AW$2*'Data input'!AF184))</f>
        <v>#N/A</v>
      </c>
      <c r="U184" s="103" t="e">
        <f>IF($Y$152=FALSE,NA(),(IF(OR(ISNUMBER(Q184)=FALSE,ISNUMBER(R184)=FALSE),NA(),R184-'Data input'!$AW$4*Q184)))</f>
        <v>#N/A</v>
      </c>
      <c r="V184" s="103" t="e">
        <f>IF($Y$152=FALSE,NA(),(IF(OR(ISNUMBER(S184)=FALSE,ISNUMBER(T184)=FALSE),NA(),T184+'Data input'!$AW$4*S184)))</f>
        <v>#N/A</v>
      </c>
      <c r="W184" s="103" t="e">
        <f>IF($Y$152=FALSE,NA(),IF(OR(ISNUMBER(U184)=FALSE,ISNUMBER(V184)=FALSE),NA(),(V184-U184)/(2*'Data input'!$AW$4)))</f>
        <v>#N/A</v>
      </c>
      <c r="X184" s="103" t="e">
        <f>IF($Y$152=FALSE,NA(),IF(OR(ISNUMBER(U184)=FALSE,ISNUMBER(W184)=FALSE),NA(),W184*'Data input'!$AW$4+U184))</f>
        <v>#N/A</v>
      </c>
    </row>
    <row r="185" spans="16:24" x14ac:dyDescent="0.3">
      <c r="P185" s="154" t="str">
        <f>IF(ISBLANK('Data input'!C185)=FALSE,'Data input'!C185,"")</f>
        <v/>
      </c>
      <c r="Q185" s="103" t="e">
        <f>IF($Y$152=FALSE,NA(),IF(OR(ISNUMBER('Data input'!AC185)=FALSE,ISNUMBER('Data input'!AD185)=FALSE),NA(),'Data input'!$AW$3*'Data input'!AC185+'Data input'!AD185))</f>
        <v>#N/A</v>
      </c>
      <c r="R185" s="103" t="e">
        <f>IF($Y$152=FALSE,NA(),IF(ISNUMBER('Data input'!AD185)=FALSE,NA(),'Data input'!$AW$2*'Data input'!AC185))</f>
        <v>#N/A</v>
      </c>
      <c r="S185" s="103" t="e">
        <f>IF($Y$152=FALSE,NA(),IF(OR(ISNUMBER('Data input'!AF185)=FALSE,ISNUMBER('Data input'!AG185)=FALSE),NA(),'Data input'!$AW$3*'Data input'!AF185+'Data input'!AG185+1+'Grid template'!$B$17))</f>
        <v>#N/A</v>
      </c>
      <c r="T185" s="103" t="e">
        <f>IF($Y$152=FALSE,NA(),IF(ISNUMBER('Data input'!AG185)=FALSE,NA(),'Data input'!$AW$2*'Data input'!AF185))</f>
        <v>#N/A</v>
      </c>
      <c r="U185" s="103" t="e">
        <f>IF($Y$152=FALSE,NA(),(IF(OR(ISNUMBER(Q185)=FALSE,ISNUMBER(R185)=FALSE),NA(),R185-'Data input'!$AW$4*Q185)))</f>
        <v>#N/A</v>
      </c>
      <c r="V185" s="103" t="e">
        <f>IF($Y$152=FALSE,NA(),(IF(OR(ISNUMBER(S185)=FALSE,ISNUMBER(T185)=FALSE),NA(),T185+'Data input'!$AW$4*S185)))</f>
        <v>#N/A</v>
      </c>
      <c r="W185" s="103" t="e">
        <f>IF($Y$152=FALSE,NA(),IF(OR(ISNUMBER(U185)=FALSE,ISNUMBER(V185)=FALSE),NA(),(V185-U185)/(2*'Data input'!$AW$4)))</f>
        <v>#N/A</v>
      </c>
      <c r="X185" s="103" t="e">
        <f>IF($Y$152=FALSE,NA(),IF(OR(ISNUMBER(U185)=FALSE,ISNUMBER(W185)=FALSE),NA(),W185*'Data input'!$AW$4+U185))</f>
        <v>#N/A</v>
      </c>
    </row>
    <row r="186" spans="16:24" x14ac:dyDescent="0.3">
      <c r="P186" s="154" t="str">
        <f>IF(ISBLANK('Data input'!C186)=FALSE,'Data input'!C186,"")</f>
        <v/>
      </c>
      <c r="Q186" s="103" t="e">
        <f>IF($Y$152=FALSE,NA(),IF(OR(ISNUMBER('Data input'!AC186)=FALSE,ISNUMBER('Data input'!AD186)=FALSE),NA(),'Data input'!$AW$3*'Data input'!AC186+'Data input'!AD186))</f>
        <v>#N/A</v>
      </c>
      <c r="R186" s="103" t="e">
        <f>IF($Y$152=FALSE,NA(),IF(ISNUMBER('Data input'!AD186)=FALSE,NA(),'Data input'!$AW$2*'Data input'!AC186))</f>
        <v>#N/A</v>
      </c>
      <c r="S186" s="103" t="e">
        <f>IF($Y$152=FALSE,NA(),IF(OR(ISNUMBER('Data input'!AF186)=FALSE,ISNUMBER('Data input'!AG186)=FALSE),NA(),'Data input'!$AW$3*'Data input'!AF186+'Data input'!AG186+1+'Grid template'!$B$17))</f>
        <v>#N/A</v>
      </c>
      <c r="T186" s="103" t="e">
        <f>IF($Y$152=FALSE,NA(),IF(ISNUMBER('Data input'!AG186)=FALSE,NA(),'Data input'!$AW$2*'Data input'!AF186))</f>
        <v>#N/A</v>
      </c>
      <c r="U186" s="103" t="e">
        <f>IF($Y$152=FALSE,NA(),(IF(OR(ISNUMBER(Q186)=FALSE,ISNUMBER(R186)=FALSE),NA(),R186-'Data input'!$AW$4*Q186)))</f>
        <v>#N/A</v>
      </c>
      <c r="V186" s="103" t="e">
        <f>IF($Y$152=FALSE,NA(),(IF(OR(ISNUMBER(S186)=FALSE,ISNUMBER(T186)=FALSE),NA(),T186+'Data input'!$AW$4*S186)))</f>
        <v>#N/A</v>
      </c>
      <c r="W186" s="103" t="e">
        <f>IF($Y$152=FALSE,NA(),IF(OR(ISNUMBER(U186)=FALSE,ISNUMBER(V186)=FALSE),NA(),(V186-U186)/(2*'Data input'!$AW$4)))</f>
        <v>#N/A</v>
      </c>
      <c r="X186" s="103" t="e">
        <f>IF($Y$152=FALSE,NA(),IF(OR(ISNUMBER(U186)=FALSE,ISNUMBER(W186)=FALSE),NA(),W186*'Data input'!$AW$4+U186))</f>
        <v>#N/A</v>
      </c>
    </row>
    <row r="187" spans="16:24" x14ac:dyDescent="0.3">
      <c r="P187" s="154" t="str">
        <f>IF(ISBLANK('Data input'!C187)=FALSE,'Data input'!C187,"")</f>
        <v/>
      </c>
      <c r="Q187" s="103" t="e">
        <f>IF($Y$152=FALSE,NA(),IF(OR(ISNUMBER('Data input'!AC187)=FALSE,ISNUMBER('Data input'!AD187)=FALSE),NA(),'Data input'!$AW$3*'Data input'!AC187+'Data input'!AD187))</f>
        <v>#N/A</v>
      </c>
      <c r="R187" s="103" t="e">
        <f>IF($Y$152=FALSE,NA(),IF(ISNUMBER('Data input'!AD187)=FALSE,NA(),'Data input'!$AW$2*'Data input'!AC187))</f>
        <v>#N/A</v>
      </c>
      <c r="S187" s="103" t="e">
        <f>IF($Y$152=FALSE,NA(),IF(OR(ISNUMBER('Data input'!AF187)=FALSE,ISNUMBER('Data input'!AG187)=FALSE),NA(),'Data input'!$AW$3*'Data input'!AF187+'Data input'!AG187+1+'Grid template'!$B$17))</f>
        <v>#N/A</v>
      </c>
      <c r="T187" s="103" t="e">
        <f>IF($Y$152=FALSE,NA(),IF(ISNUMBER('Data input'!AG187)=FALSE,NA(),'Data input'!$AW$2*'Data input'!AF187))</f>
        <v>#N/A</v>
      </c>
      <c r="U187" s="103" t="e">
        <f>IF($Y$152=FALSE,NA(),(IF(OR(ISNUMBER(Q187)=FALSE,ISNUMBER(R187)=FALSE),NA(),R187-'Data input'!$AW$4*Q187)))</f>
        <v>#N/A</v>
      </c>
      <c r="V187" s="103" t="e">
        <f>IF($Y$152=FALSE,NA(),(IF(OR(ISNUMBER(S187)=FALSE,ISNUMBER(T187)=FALSE),NA(),T187+'Data input'!$AW$4*S187)))</f>
        <v>#N/A</v>
      </c>
      <c r="W187" s="103" t="e">
        <f>IF($Y$152=FALSE,NA(),IF(OR(ISNUMBER(U187)=FALSE,ISNUMBER(V187)=FALSE),NA(),(V187-U187)/(2*'Data input'!$AW$4)))</f>
        <v>#N/A</v>
      </c>
      <c r="X187" s="103" t="e">
        <f>IF($Y$152=FALSE,NA(),IF(OR(ISNUMBER(U187)=FALSE,ISNUMBER(W187)=FALSE),NA(),W187*'Data input'!$AW$4+U187))</f>
        <v>#N/A</v>
      </c>
    </row>
    <row r="188" spans="16:24" x14ac:dyDescent="0.3">
      <c r="P188" s="154" t="str">
        <f>IF(ISBLANK('Data input'!C188)=FALSE,'Data input'!C188,"")</f>
        <v/>
      </c>
      <c r="Q188" s="103" t="e">
        <f>IF($Y$152=FALSE,NA(),IF(OR(ISNUMBER('Data input'!AC188)=FALSE,ISNUMBER('Data input'!AD188)=FALSE),NA(),'Data input'!$AW$3*'Data input'!AC188+'Data input'!AD188))</f>
        <v>#N/A</v>
      </c>
      <c r="R188" s="103" t="e">
        <f>IF($Y$152=FALSE,NA(),IF(ISNUMBER('Data input'!AD188)=FALSE,NA(),'Data input'!$AW$2*'Data input'!AC188))</f>
        <v>#N/A</v>
      </c>
      <c r="S188" s="103" t="e">
        <f>IF($Y$152=FALSE,NA(),IF(OR(ISNUMBER('Data input'!AF188)=FALSE,ISNUMBER('Data input'!AG188)=FALSE),NA(),'Data input'!$AW$3*'Data input'!AF188+'Data input'!AG188+1+'Grid template'!$B$17))</f>
        <v>#N/A</v>
      </c>
      <c r="T188" s="103" t="e">
        <f>IF($Y$152=FALSE,NA(),IF(ISNUMBER('Data input'!AG188)=FALSE,NA(),'Data input'!$AW$2*'Data input'!AF188))</f>
        <v>#N/A</v>
      </c>
      <c r="U188" s="103" t="e">
        <f>IF($Y$152=FALSE,NA(),(IF(OR(ISNUMBER(Q188)=FALSE,ISNUMBER(R188)=FALSE),NA(),R188-'Data input'!$AW$4*Q188)))</f>
        <v>#N/A</v>
      </c>
      <c r="V188" s="103" t="e">
        <f>IF($Y$152=FALSE,NA(),(IF(OR(ISNUMBER(S188)=FALSE,ISNUMBER(T188)=FALSE),NA(),T188+'Data input'!$AW$4*S188)))</f>
        <v>#N/A</v>
      </c>
      <c r="W188" s="103" t="e">
        <f>IF($Y$152=FALSE,NA(),IF(OR(ISNUMBER(U188)=FALSE,ISNUMBER(V188)=FALSE),NA(),(V188-U188)/(2*'Data input'!$AW$4)))</f>
        <v>#N/A</v>
      </c>
      <c r="X188" s="103" t="e">
        <f>IF($Y$152=FALSE,NA(),IF(OR(ISNUMBER(U188)=FALSE,ISNUMBER(W188)=FALSE),NA(),W188*'Data input'!$AW$4+U188))</f>
        <v>#N/A</v>
      </c>
    </row>
    <row r="189" spans="16:24" x14ac:dyDescent="0.3">
      <c r="P189" s="154" t="str">
        <f>IF(ISBLANK('Data input'!C189)=FALSE,'Data input'!C189,"")</f>
        <v/>
      </c>
      <c r="Q189" s="103" t="e">
        <f>IF($Y$152=FALSE,NA(),IF(OR(ISNUMBER('Data input'!AC189)=FALSE,ISNUMBER('Data input'!AD189)=FALSE),NA(),'Data input'!$AW$3*'Data input'!AC189+'Data input'!AD189))</f>
        <v>#N/A</v>
      </c>
      <c r="R189" s="103" t="e">
        <f>IF($Y$152=FALSE,NA(),IF(ISNUMBER('Data input'!AD189)=FALSE,NA(),'Data input'!$AW$2*'Data input'!AC189))</f>
        <v>#N/A</v>
      </c>
      <c r="S189" s="103" t="e">
        <f>IF($Y$152=FALSE,NA(),IF(OR(ISNUMBER('Data input'!AF189)=FALSE,ISNUMBER('Data input'!AG189)=FALSE),NA(),'Data input'!$AW$3*'Data input'!AF189+'Data input'!AG189+1+'Grid template'!$B$17))</f>
        <v>#N/A</v>
      </c>
      <c r="T189" s="103" t="e">
        <f>IF($Y$152=FALSE,NA(),IF(ISNUMBER('Data input'!AG189)=FALSE,NA(),'Data input'!$AW$2*'Data input'!AF189))</f>
        <v>#N/A</v>
      </c>
      <c r="U189" s="103" t="e">
        <f>IF($Y$152=FALSE,NA(),(IF(OR(ISNUMBER(Q189)=FALSE,ISNUMBER(R189)=FALSE),NA(),R189-'Data input'!$AW$4*Q189)))</f>
        <v>#N/A</v>
      </c>
      <c r="V189" s="103" t="e">
        <f>IF($Y$152=FALSE,NA(),(IF(OR(ISNUMBER(S189)=FALSE,ISNUMBER(T189)=FALSE),NA(),T189+'Data input'!$AW$4*S189)))</f>
        <v>#N/A</v>
      </c>
      <c r="W189" s="103" t="e">
        <f>IF($Y$152=FALSE,NA(),IF(OR(ISNUMBER(U189)=FALSE,ISNUMBER(V189)=FALSE),NA(),(V189-U189)/(2*'Data input'!$AW$4)))</f>
        <v>#N/A</v>
      </c>
      <c r="X189" s="103" t="e">
        <f>IF($Y$152=FALSE,NA(),IF(OR(ISNUMBER(U189)=FALSE,ISNUMBER(W189)=FALSE),NA(),W189*'Data input'!$AW$4+U189))</f>
        <v>#N/A</v>
      </c>
    </row>
    <row r="190" spans="16:24" x14ac:dyDescent="0.3">
      <c r="P190" s="154" t="str">
        <f>IF(ISBLANK('Data input'!C190)=FALSE,'Data input'!C190,"")</f>
        <v/>
      </c>
      <c r="Q190" s="103" t="e">
        <f>IF($Y$152=FALSE,NA(),IF(OR(ISNUMBER('Data input'!AC190)=FALSE,ISNUMBER('Data input'!AD190)=FALSE),NA(),'Data input'!$AW$3*'Data input'!AC190+'Data input'!AD190))</f>
        <v>#N/A</v>
      </c>
      <c r="R190" s="103" t="e">
        <f>IF($Y$152=FALSE,NA(),IF(ISNUMBER('Data input'!AD190)=FALSE,NA(),'Data input'!$AW$2*'Data input'!AC190))</f>
        <v>#N/A</v>
      </c>
      <c r="S190" s="103" t="e">
        <f>IF($Y$152=FALSE,NA(),IF(OR(ISNUMBER('Data input'!AF190)=FALSE,ISNUMBER('Data input'!AG190)=FALSE),NA(),'Data input'!$AW$3*'Data input'!AF190+'Data input'!AG190+1+'Grid template'!$B$17))</f>
        <v>#N/A</v>
      </c>
      <c r="T190" s="103" t="e">
        <f>IF($Y$152=FALSE,NA(),IF(ISNUMBER('Data input'!AG190)=FALSE,NA(),'Data input'!$AW$2*'Data input'!AF190))</f>
        <v>#N/A</v>
      </c>
      <c r="U190" s="103" t="e">
        <f>IF($Y$152=FALSE,NA(),(IF(OR(ISNUMBER(Q190)=FALSE,ISNUMBER(R190)=FALSE),NA(),R190-'Data input'!$AW$4*Q190)))</f>
        <v>#N/A</v>
      </c>
      <c r="V190" s="103" t="e">
        <f>IF($Y$152=FALSE,NA(),(IF(OR(ISNUMBER(S190)=FALSE,ISNUMBER(T190)=FALSE),NA(),T190+'Data input'!$AW$4*S190)))</f>
        <v>#N/A</v>
      </c>
      <c r="W190" s="103" t="e">
        <f>IF($Y$152=FALSE,NA(),IF(OR(ISNUMBER(U190)=FALSE,ISNUMBER(V190)=FALSE),NA(),(V190-U190)/(2*'Data input'!$AW$4)))</f>
        <v>#N/A</v>
      </c>
      <c r="X190" s="103" t="e">
        <f>IF($Y$152=FALSE,NA(),IF(OR(ISNUMBER(U190)=FALSE,ISNUMBER(W190)=FALSE),NA(),W190*'Data input'!$AW$4+U190))</f>
        <v>#N/A</v>
      </c>
    </row>
    <row r="191" spans="16:24" x14ac:dyDescent="0.3">
      <c r="P191" s="154" t="str">
        <f>IF(ISBLANK('Data input'!C191)=FALSE,'Data input'!C191,"")</f>
        <v/>
      </c>
      <c r="Q191" s="103" t="e">
        <f>IF($Y$152=FALSE,NA(),IF(OR(ISNUMBER('Data input'!AC191)=FALSE,ISNUMBER('Data input'!AD191)=FALSE),NA(),'Data input'!$AW$3*'Data input'!AC191+'Data input'!AD191))</f>
        <v>#N/A</v>
      </c>
      <c r="R191" s="103" t="e">
        <f>IF($Y$152=FALSE,NA(),IF(ISNUMBER('Data input'!AD191)=FALSE,NA(),'Data input'!$AW$2*'Data input'!AC191))</f>
        <v>#N/A</v>
      </c>
      <c r="S191" s="103" t="e">
        <f>IF($Y$152=FALSE,NA(),IF(OR(ISNUMBER('Data input'!AF191)=FALSE,ISNUMBER('Data input'!AG191)=FALSE),NA(),'Data input'!$AW$3*'Data input'!AF191+'Data input'!AG191+1+'Grid template'!$B$17))</f>
        <v>#N/A</v>
      </c>
      <c r="T191" s="103" t="e">
        <f>IF($Y$152=FALSE,NA(),IF(ISNUMBER('Data input'!AG191)=FALSE,NA(),'Data input'!$AW$2*'Data input'!AF191))</f>
        <v>#N/A</v>
      </c>
      <c r="U191" s="103" t="e">
        <f>IF($Y$152=FALSE,NA(),(IF(OR(ISNUMBER(Q191)=FALSE,ISNUMBER(R191)=FALSE),NA(),R191-'Data input'!$AW$4*Q191)))</f>
        <v>#N/A</v>
      </c>
      <c r="V191" s="103" t="e">
        <f>IF($Y$152=FALSE,NA(),(IF(OR(ISNUMBER(S191)=FALSE,ISNUMBER(T191)=FALSE),NA(),T191+'Data input'!$AW$4*S191)))</f>
        <v>#N/A</v>
      </c>
      <c r="W191" s="103" t="e">
        <f>IF($Y$152=FALSE,NA(),IF(OR(ISNUMBER(U191)=FALSE,ISNUMBER(V191)=FALSE),NA(),(V191-U191)/(2*'Data input'!$AW$4)))</f>
        <v>#N/A</v>
      </c>
      <c r="X191" s="103" t="e">
        <f>IF($Y$152=FALSE,NA(),IF(OR(ISNUMBER(U191)=FALSE,ISNUMBER(W191)=FALSE),NA(),W191*'Data input'!$AW$4+U191))</f>
        <v>#N/A</v>
      </c>
    </row>
    <row r="192" spans="16:24" x14ac:dyDescent="0.3">
      <c r="P192" s="154" t="str">
        <f>IF(ISBLANK('Data input'!C192)=FALSE,'Data input'!C192,"")</f>
        <v/>
      </c>
      <c r="Q192" s="103" t="e">
        <f>IF($Y$152=FALSE,NA(),IF(OR(ISNUMBER('Data input'!AC192)=FALSE,ISNUMBER('Data input'!AD192)=FALSE),NA(),'Data input'!$AW$3*'Data input'!AC192+'Data input'!AD192))</f>
        <v>#N/A</v>
      </c>
      <c r="R192" s="103" t="e">
        <f>IF($Y$152=FALSE,NA(),IF(ISNUMBER('Data input'!AD192)=FALSE,NA(),'Data input'!$AW$2*'Data input'!AC192))</f>
        <v>#N/A</v>
      </c>
      <c r="S192" s="103" t="e">
        <f>IF($Y$152=FALSE,NA(),IF(OR(ISNUMBER('Data input'!AF192)=FALSE,ISNUMBER('Data input'!AG192)=FALSE),NA(),'Data input'!$AW$3*'Data input'!AF192+'Data input'!AG192+1+'Grid template'!$B$17))</f>
        <v>#N/A</v>
      </c>
      <c r="T192" s="103" t="e">
        <f>IF($Y$152=FALSE,NA(),IF(ISNUMBER('Data input'!AG192)=FALSE,NA(),'Data input'!$AW$2*'Data input'!AF192))</f>
        <v>#N/A</v>
      </c>
      <c r="U192" s="103" t="e">
        <f>IF($Y$152=FALSE,NA(),(IF(OR(ISNUMBER(Q192)=FALSE,ISNUMBER(R192)=FALSE),NA(),R192-'Data input'!$AW$4*Q192)))</f>
        <v>#N/A</v>
      </c>
      <c r="V192" s="103" t="e">
        <f>IF($Y$152=FALSE,NA(),(IF(OR(ISNUMBER(S192)=FALSE,ISNUMBER(T192)=FALSE),NA(),T192+'Data input'!$AW$4*S192)))</f>
        <v>#N/A</v>
      </c>
      <c r="W192" s="103" t="e">
        <f>IF($Y$152=FALSE,NA(),IF(OR(ISNUMBER(U192)=FALSE,ISNUMBER(V192)=FALSE),NA(),(V192-U192)/(2*'Data input'!$AW$4)))</f>
        <v>#N/A</v>
      </c>
      <c r="X192" s="103" t="e">
        <f>IF($Y$152=FALSE,NA(),IF(OR(ISNUMBER(U192)=FALSE,ISNUMBER(W192)=FALSE),NA(),W192*'Data input'!$AW$4+U192))</f>
        <v>#N/A</v>
      </c>
    </row>
    <row r="193" spans="15:25" x14ac:dyDescent="0.3">
      <c r="P193" s="154" t="str">
        <f>IF(ISBLANK('Data input'!C193)=FALSE,'Data input'!C193,"")</f>
        <v/>
      </c>
      <c r="Q193" s="103" t="e">
        <f>IF($Y$152=FALSE,NA(),IF(OR(ISNUMBER('Data input'!AC193)=FALSE,ISNUMBER('Data input'!AD193)=FALSE),NA(),'Data input'!$AW$3*'Data input'!AC193+'Data input'!AD193))</f>
        <v>#N/A</v>
      </c>
      <c r="R193" s="103" t="e">
        <f>IF($Y$152=FALSE,NA(),IF(ISNUMBER('Data input'!AD193)=FALSE,NA(),'Data input'!$AW$2*'Data input'!AC193))</f>
        <v>#N/A</v>
      </c>
      <c r="S193" s="103" t="e">
        <f>IF($Y$152=FALSE,NA(),IF(OR(ISNUMBER('Data input'!AF193)=FALSE,ISNUMBER('Data input'!AG193)=FALSE),NA(),'Data input'!$AW$3*'Data input'!AF193+'Data input'!AG193+1+'Grid template'!$B$17))</f>
        <v>#N/A</v>
      </c>
      <c r="T193" s="103" t="e">
        <f>IF($Y$152=FALSE,NA(),IF(ISNUMBER('Data input'!AG193)=FALSE,NA(),'Data input'!$AW$2*'Data input'!AF193))</f>
        <v>#N/A</v>
      </c>
      <c r="U193" s="103" t="e">
        <f>IF($Y$152=FALSE,NA(),(IF(OR(ISNUMBER(Q193)=FALSE,ISNUMBER(R193)=FALSE),NA(),R193-'Data input'!$AW$4*Q193)))</f>
        <v>#N/A</v>
      </c>
      <c r="V193" s="103" t="e">
        <f>IF($Y$152=FALSE,NA(),(IF(OR(ISNUMBER(S193)=FALSE,ISNUMBER(T193)=FALSE),NA(),T193+'Data input'!$AW$4*S193)))</f>
        <v>#N/A</v>
      </c>
      <c r="W193" s="103" t="e">
        <f>IF($Y$152=FALSE,NA(),IF(OR(ISNUMBER(U193)=FALSE,ISNUMBER(V193)=FALSE),NA(),(V193-U193)/(2*'Data input'!$AW$4)))</f>
        <v>#N/A</v>
      </c>
      <c r="X193" s="103" t="e">
        <f>IF($Y$152=FALSE,NA(),IF(OR(ISNUMBER(U193)=FALSE,ISNUMBER(W193)=FALSE),NA(),W193*'Data input'!$AW$4+U193))</f>
        <v>#N/A</v>
      </c>
    </row>
    <row r="194" spans="15:25" x14ac:dyDescent="0.3">
      <c r="P194" s="154" t="str">
        <f>IF(ISBLANK('Data input'!C194)=FALSE,'Data input'!C194,"")</f>
        <v/>
      </c>
      <c r="Q194" s="103" t="e">
        <f>IF($Y$152=FALSE,NA(),IF(OR(ISNUMBER('Data input'!AC194)=FALSE,ISNUMBER('Data input'!AD194)=FALSE),NA(),'Data input'!$AW$3*'Data input'!AC194+'Data input'!AD194))</f>
        <v>#N/A</v>
      </c>
      <c r="R194" s="103" t="e">
        <f>IF($Y$152=FALSE,NA(),IF(ISNUMBER('Data input'!AD194)=FALSE,NA(),'Data input'!$AW$2*'Data input'!AC194))</f>
        <v>#N/A</v>
      </c>
      <c r="S194" s="103" t="e">
        <f>IF($Y$152=FALSE,NA(),IF(OR(ISNUMBER('Data input'!AF194)=FALSE,ISNUMBER('Data input'!AG194)=FALSE),NA(),'Data input'!$AW$3*'Data input'!AF194+'Data input'!AG194+1+'Grid template'!$B$17))</f>
        <v>#N/A</v>
      </c>
      <c r="T194" s="103" t="e">
        <f>IF($Y$152=FALSE,NA(),IF(ISNUMBER('Data input'!AG194)=FALSE,NA(),'Data input'!$AW$2*'Data input'!AF194))</f>
        <v>#N/A</v>
      </c>
      <c r="U194" s="103" t="e">
        <f>IF($Y$152=FALSE,NA(),(IF(OR(ISNUMBER(Q194)=FALSE,ISNUMBER(R194)=FALSE),NA(),R194-'Data input'!$AW$4*Q194)))</f>
        <v>#N/A</v>
      </c>
      <c r="V194" s="103" t="e">
        <f>IF($Y$152=FALSE,NA(),(IF(OR(ISNUMBER(S194)=FALSE,ISNUMBER(T194)=FALSE),NA(),T194+'Data input'!$AW$4*S194)))</f>
        <v>#N/A</v>
      </c>
      <c r="W194" s="103" t="e">
        <f>IF($Y$152=FALSE,NA(),IF(OR(ISNUMBER(U194)=FALSE,ISNUMBER(V194)=FALSE),NA(),(V194-U194)/(2*'Data input'!$AW$4)))</f>
        <v>#N/A</v>
      </c>
      <c r="X194" s="103" t="e">
        <f>IF($Y$152=FALSE,NA(),IF(OR(ISNUMBER(U194)=FALSE,ISNUMBER(W194)=FALSE),NA(),W194*'Data input'!$AW$4+U194))</f>
        <v>#N/A</v>
      </c>
    </row>
    <row r="195" spans="15:25" x14ac:dyDescent="0.3">
      <c r="P195" s="154" t="str">
        <f>IF(ISBLANK('Data input'!C195)=FALSE,'Data input'!C195,"")</f>
        <v/>
      </c>
      <c r="Q195" s="103" t="e">
        <f>IF($Y$152=FALSE,NA(),IF(OR(ISNUMBER('Data input'!AC195)=FALSE,ISNUMBER('Data input'!AD195)=FALSE),NA(),'Data input'!$AW$3*'Data input'!AC195+'Data input'!AD195))</f>
        <v>#N/A</v>
      </c>
      <c r="R195" s="103" t="e">
        <f>IF($Y$152=FALSE,NA(),IF(ISNUMBER('Data input'!AD195)=FALSE,NA(),'Data input'!$AW$2*'Data input'!AC195))</f>
        <v>#N/A</v>
      </c>
      <c r="S195" s="103" t="e">
        <f>IF($Y$152=FALSE,NA(),IF(OR(ISNUMBER('Data input'!AF195)=FALSE,ISNUMBER('Data input'!AG195)=FALSE),NA(),'Data input'!$AW$3*'Data input'!AF195+'Data input'!AG195+1+'Grid template'!$B$17))</f>
        <v>#N/A</v>
      </c>
      <c r="T195" s="103" t="e">
        <f>IF($Y$152=FALSE,NA(),IF(ISNUMBER('Data input'!AG195)=FALSE,NA(),'Data input'!$AW$2*'Data input'!AF195))</f>
        <v>#N/A</v>
      </c>
      <c r="U195" s="103" t="e">
        <f>IF($Y$152=FALSE,NA(),(IF(OR(ISNUMBER(Q195)=FALSE,ISNUMBER(R195)=FALSE),NA(),R195-'Data input'!$AW$4*Q195)))</f>
        <v>#N/A</v>
      </c>
      <c r="V195" s="103" t="e">
        <f>IF($Y$152=FALSE,NA(),(IF(OR(ISNUMBER(S195)=FALSE,ISNUMBER(T195)=FALSE),NA(),T195+'Data input'!$AW$4*S195)))</f>
        <v>#N/A</v>
      </c>
      <c r="W195" s="103" t="e">
        <f>IF($Y$152=FALSE,NA(),IF(OR(ISNUMBER(U195)=FALSE,ISNUMBER(V195)=FALSE),NA(),(V195-U195)/(2*'Data input'!$AW$4)))</f>
        <v>#N/A</v>
      </c>
      <c r="X195" s="103" t="e">
        <f>IF($Y$152=FALSE,NA(),IF(OR(ISNUMBER(U195)=FALSE,ISNUMBER(W195)=FALSE),NA(),W195*'Data input'!$AW$4+U195))</f>
        <v>#N/A</v>
      </c>
    </row>
    <row r="196" spans="15:25" x14ac:dyDescent="0.3">
      <c r="P196" s="154" t="str">
        <f>IF(ISBLANK('Data input'!C196)=FALSE,'Data input'!C196,"")</f>
        <v/>
      </c>
      <c r="Q196" s="103" t="e">
        <f>IF($Y$152=FALSE,NA(),IF(OR(ISNUMBER('Data input'!AC196)=FALSE,ISNUMBER('Data input'!AD196)=FALSE),NA(),'Data input'!$AW$3*'Data input'!AC196+'Data input'!AD196))</f>
        <v>#N/A</v>
      </c>
      <c r="R196" s="103" t="e">
        <f>IF($Y$152=FALSE,NA(),IF(ISNUMBER('Data input'!AD196)=FALSE,NA(),'Data input'!$AW$2*'Data input'!AC196))</f>
        <v>#N/A</v>
      </c>
      <c r="S196" s="103" t="e">
        <f>IF($Y$152=FALSE,NA(),IF(OR(ISNUMBER('Data input'!AF196)=FALSE,ISNUMBER('Data input'!AG196)=FALSE),NA(),'Data input'!$AW$3*'Data input'!AF196+'Data input'!AG196+1+'Grid template'!$B$17))</f>
        <v>#N/A</v>
      </c>
      <c r="T196" s="103" t="e">
        <f>IF($Y$152=FALSE,NA(),IF(ISNUMBER('Data input'!AG196)=FALSE,NA(),'Data input'!$AW$2*'Data input'!AF196))</f>
        <v>#N/A</v>
      </c>
      <c r="U196" s="103" t="e">
        <f>IF($Y$152=FALSE,NA(),(IF(OR(ISNUMBER(Q196)=FALSE,ISNUMBER(R196)=FALSE),NA(),R196-'Data input'!$AW$4*Q196)))</f>
        <v>#N/A</v>
      </c>
      <c r="V196" s="103" t="e">
        <f>IF($Y$152=FALSE,NA(),(IF(OR(ISNUMBER(S196)=FALSE,ISNUMBER(T196)=FALSE),NA(),T196+'Data input'!$AW$4*S196)))</f>
        <v>#N/A</v>
      </c>
      <c r="W196" s="103" t="e">
        <f>IF($Y$152=FALSE,NA(),IF(OR(ISNUMBER(U196)=FALSE,ISNUMBER(V196)=FALSE),NA(),(V196-U196)/(2*'Data input'!$AW$4)))</f>
        <v>#N/A</v>
      </c>
      <c r="X196" s="103" t="e">
        <f>IF($Y$152=FALSE,NA(),IF(OR(ISNUMBER(U196)=FALSE,ISNUMBER(W196)=FALSE),NA(),W196*'Data input'!$AW$4+U196))</f>
        <v>#N/A</v>
      </c>
    </row>
    <row r="197" spans="15:25" x14ac:dyDescent="0.3">
      <c r="P197" s="154" t="str">
        <f>IF(ISBLANK('Data input'!C197)=FALSE,'Data input'!C197,"")</f>
        <v/>
      </c>
      <c r="Q197" s="103" t="e">
        <f>IF($Y$152=FALSE,NA(),IF(OR(ISNUMBER('Data input'!AC197)=FALSE,ISNUMBER('Data input'!AD197)=FALSE),NA(),'Data input'!$AW$3*'Data input'!AC197+'Data input'!AD197))</f>
        <v>#N/A</v>
      </c>
      <c r="R197" s="103" t="e">
        <f>IF($Y$152=FALSE,NA(),IF(ISNUMBER('Data input'!AD197)=FALSE,NA(),'Data input'!$AW$2*'Data input'!AC197))</f>
        <v>#N/A</v>
      </c>
      <c r="S197" s="103" t="e">
        <f>IF($Y$152=FALSE,NA(),IF(OR(ISNUMBER('Data input'!AF197)=FALSE,ISNUMBER('Data input'!AG197)=FALSE),NA(),'Data input'!$AW$3*'Data input'!AF197+'Data input'!AG197+1+'Grid template'!$B$17))</f>
        <v>#N/A</v>
      </c>
      <c r="T197" s="103" t="e">
        <f>IF($Y$152=FALSE,NA(),IF(ISNUMBER('Data input'!AG197)=FALSE,NA(),'Data input'!$AW$2*'Data input'!AF197))</f>
        <v>#N/A</v>
      </c>
      <c r="U197" s="103" t="e">
        <f>IF($Y$152=FALSE,NA(),(IF(OR(ISNUMBER(Q197)=FALSE,ISNUMBER(R197)=FALSE),NA(),R197-'Data input'!$AW$4*Q197)))</f>
        <v>#N/A</v>
      </c>
      <c r="V197" s="103" t="e">
        <f>IF($Y$152=FALSE,NA(),(IF(OR(ISNUMBER(S197)=FALSE,ISNUMBER(T197)=FALSE),NA(),T197+'Data input'!$AW$4*S197)))</f>
        <v>#N/A</v>
      </c>
      <c r="W197" s="103" t="e">
        <f>IF($Y$152=FALSE,NA(),IF(OR(ISNUMBER(U197)=FALSE,ISNUMBER(V197)=FALSE),NA(),(V197-U197)/(2*'Data input'!$AW$4)))</f>
        <v>#N/A</v>
      </c>
      <c r="X197" s="103" t="e">
        <f>IF($Y$152=FALSE,NA(),IF(OR(ISNUMBER(U197)=FALSE,ISNUMBER(W197)=FALSE),NA(),W197*'Data input'!$AW$4+U197))</f>
        <v>#N/A</v>
      </c>
    </row>
    <row r="198" spans="15:25" x14ac:dyDescent="0.3">
      <c r="P198" s="154" t="str">
        <f>IF(ISBLANK('Data input'!C198)=FALSE,'Data input'!C198,"")</f>
        <v/>
      </c>
      <c r="Q198" s="103" t="e">
        <f>IF($Y$152=FALSE,NA(),IF(OR(ISNUMBER('Data input'!AC198)=FALSE,ISNUMBER('Data input'!AD198)=FALSE),NA(),'Data input'!$AW$3*'Data input'!AC198+'Data input'!AD198))</f>
        <v>#N/A</v>
      </c>
      <c r="R198" s="103" t="e">
        <f>IF($Y$152=FALSE,NA(),IF(ISNUMBER('Data input'!AD198)=FALSE,NA(),'Data input'!$AW$2*'Data input'!AC198))</f>
        <v>#N/A</v>
      </c>
      <c r="S198" s="103" t="e">
        <f>IF($Y$152=FALSE,NA(),IF(OR(ISNUMBER('Data input'!AF198)=FALSE,ISNUMBER('Data input'!AG198)=FALSE),NA(),'Data input'!$AW$3*'Data input'!AF198+'Data input'!AG198+1+'Grid template'!$B$17))</f>
        <v>#N/A</v>
      </c>
      <c r="T198" s="103" t="e">
        <f>IF($Y$152=FALSE,NA(),IF(ISNUMBER('Data input'!AG198)=FALSE,NA(),'Data input'!$AW$2*'Data input'!AF198))</f>
        <v>#N/A</v>
      </c>
      <c r="U198" s="103" t="e">
        <f>IF($Y$152=FALSE,NA(),(IF(OR(ISNUMBER(Q198)=FALSE,ISNUMBER(R198)=FALSE),NA(),R198-'Data input'!$AW$4*Q198)))</f>
        <v>#N/A</v>
      </c>
      <c r="V198" s="103" t="e">
        <f>IF($Y$152=FALSE,NA(),(IF(OR(ISNUMBER(S198)=FALSE,ISNUMBER(T198)=FALSE),NA(),T198+'Data input'!$AW$4*S198)))</f>
        <v>#N/A</v>
      </c>
      <c r="W198" s="103" t="e">
        <f>IF($Y$152=FALSE,NA(),IF(OR(ISNUMBER(U198)=FALSE,ISNUMBER(V198)=FALSE),NA(),(V198-U198)/(2*'Data input'!$AW$4)))</f>
        <v>#N/A</v>
      </c>
      <c r="X198" s="103" t="e">
        <f>IF($Y$152=FALSE,NA(),IF(OR(ISNUMBER(U198)=FALSE,ISNUMBER(W198)=FALSE),NA(),W198*'Data input'!$AW$4+U198))</f>
        <v>#N/A</v>
      </c>
    </row>
    <row r="199" spans="15:25" x14ac:dyDescent="0.3">
      <c r="P199" s="154" t="str">
        <f>IF(ISBLANK('Data input'!C199)=FALSE,'Data input'!C199,"")</f>
        <v/>
      </c>
      <c r="Q199" s="103" t="e">
        <f>IF($Y$152=FALSE,NA(),IF(OR(ISNUMBER('Data input'!AC199)=FALSE,ISNUMBER('Data input'!AD199)=FALSE),NA(),'Data input'!$AW$3*'Data input'!AC199+'Data input'!AD199))</f>
        <v>#N/A</v>
      </c>
      <c r="R199" s="103" t="e">
        <f>IF($Y$152=FALSE,NA(),IF(ISNUMBER('Data input'!AD199)=FALSE,NA(),'Data input'!$AW$2*'Data input'!AC199))</f>
        <v>#N/A</v>
      </c>
      <c r="S199" s="103" t="e">
        <f>IF($Y$152=FALSE,NA(),IF(OR(ISNUMBER('Data input'!AF199)=FALSE,ISNUMBER('Data input'!AG199)=FALSE),NA(),'Data input'!$AW$3*'Data input'!AF199+'Data input'!AG199+1+'Grid template'!$B$17))</f>
        <v>#N/A</v>
      </c>
      <c r="T199" s="103" t="e">
        <f>IF($Y$152=FALSE,NA(),IF(ISNUMBER('Data input'!AG199)=FALSE,NA(),'Data input'!$AW$2*'Data input'!AF199))</f>
        <v>#N/A</v>
      </c>
      <c r="U199" s="103" t="e">
        <f>IF($Y$152=FALSE,NA(),(IF(OR(ISNUMBER(Q199)=FALSE,ISNUMBER(R199)=FALSE),NA(),R199-'Data input'!$AW$4*Q199)))</f>
        <v>#N/A</v>
      </c>
      <c r="V199" s="103" t="e">
        <f>IF($Y$152=FALSE,NA(),(IF(OR(ISNUMBER(S199)=FALSE,ISNUMBER(T199)=FALSE),NA(),T199+'Data input'!$AW$4*S199)))</f>
        <v>#N/A</v>
      </c>
      <c r="W199" s="103" t="e">
        <f>IF($Y$152=FALSE,NA(),IF(OR(ISNUMBER(U199)=FALSE,ISNUMBER(V199)=FALSE),NA(),(V199-U199)/(2*'Data input'!$AW$4)))</f>
        <v>#N/A</v>
      </c>
      <c r="X199" s="103" t="e">
        <f>IF($Y$152=FALSE,NA(),IF(OR(ISNUMBER(U199)=FALSE,ISNUMBER(W199)=FALSE),NA(),W199*'Data input'!$AW$4+U199))</f>
        <v>#N/A</v>
      </c>
    </row>
    <row r="200" spans="15:25" x14ac:dyDescent="0.3">
      <c r="P200" s="154" t="str">
        <f>IF(ISBLANK('Data input'!C200)=FALSE,'Data input'!C200,"")</f>
        <v/>
      </c>
      <c r="Q200" s="103" t="e">
        <f>IF($Y$152=FALSE,NA(),IF(OR(ISNUMBER('Data input'!AC200)=FALSE,ISNUMBER('Data input'!AD200)=FALSE),NA(),'Data input'!$AW$3*'Data input'!AC200+'Data input'!AD200))</f>
        <v>#N/A</v>
      </c>
      <c r="R200" s="103" t="e">
        <f>IF($Y$152=FALSE,NA(),IF(ISNUMBER('Data input'!AD200)=FALSE,NA(),'Data input'!$AW$2*'Data input'!AC200))</f>
        <v>#N/A</v>
      </c>
      <c r="S200" s="103" t="e">
        <f>IF($Y$152=FALSE,NA(),IF(OR(ISNUMBER('Data input'!AF200)=FALSE,ISNUMBER('Data input'!AG200)=FALSE),NA(),'Data input'!$AW$3*'Data input'!AF200+'Data input'!AG200+1+'Grid template'!$B$17))</f>
        <v>#N/A</v>
      </c>
      <c r="T200" s="103" t="e">
        <f>IF($Y$152=FALSE,NA(),IF(ISNUMBER('Data input'!AG200)=FALSE,NA(),'Data input'!$AW$2*'Data input'!AF200))</f>
        <v>#N/A</v>
      </c>
      <c r="U200" s="103" t="e">
        <f>IF($Y$152=FALSE,NA(),(IF(OR(ISNUMBER(Q200)=FALSE,ISNUMBER(R200)=FALSE),NA(),R200-'Data input'!$AW$4*Q200)))</f>
        <v>#N/A</v>
      </c>
      <c r="V200" s="103" t="e">
        <f>IF($Y$152=FALSE,NA(),(IF(OR(ISNUMBER(S200)=FALSE,ISNUMBER(T200)=FALSE),NA(),T200+'Data input'!$AW$4*S200)))</f>
        <v>#N/A</v>
      </c>
      <c r="W200" s="103" t="e">
        <f>IF($Y$152=FALSE,NA(),IF(OR(ISNUMBER(U200)=FALSE,ISNUMBER(V200)=FALSE),NA(),(V200-U200)/(2*'Data input'!$AW$4)))</f>
        <v>#N/A</v>
      </c>
      <c r="X200" s="103" t="e">
        <f>IF($Y$152=FALSE,NA(),IF(OR(ISNUMBER(U200)=FALSE,ISNUMBER(W200)=FALSE),NA(),W200*'Data input'!$AW$4+U200))</f>
        <v>#N/A</v>
      </c>
    </row>
    <row r="201" spans="15:25" x14ac:dyDescent="0.3">
      <c r="P201" s="154" t="str">
        <f>IF(ISBLANK('Data input'!C201)=FALSE,'Data input'!C201,"")</f>
        <v/>
      </c>
      <c r="Q201" s="103" t="e">
        <f>IF($Y$152=FALSE,NA(),IF(OR(ISNUMBER('Data input'!AC201)=FALSE,ISNUMBER('Data input'!AD201)=FALSE),NA(),'Data input'!$AW$3*'Data input'!AC201+'Data input'!AD201))</f>
        <v>#N/A</v>
      </c>
      <c r="R201" s="103" t="e">
        <f>IF($Y$152=FALSE,NA(),IF(ISNUMBER('Data input'!AD201)=FALSE,NA(),'Data input'!$AW$2*'Data input'!AC201))</f>
        <v>#N/A</v>
      </c>
      <c r="S201" s="103" t="e">
        <f>IF($Y$152=FALSE,NA(),IF(OR(ISNUMBER('Data input'!AF201)=FALSE,ISNUMBER('Data input'!AG201)=FALSE),NA(),'Data input'!$AW$3*'Data input'!AF201+'Data input'!AG201+1+'Grid template'!$B$17))</f>
        <v>#N/A</v>
      </c>
      <c r="T201" s="103" t="e">
        <f>IF($Y$152=FALSE,NA(),IF(ISNUMBER('Data input'!AG201)=FALSE,NA(),'Data input'!$AW$2*'Data input'!AF201))</f>
        <v>#N/A</v>
      </c>
      <c r="U201" s="103" t="e">
        <f>IF($Y$152=FALSE,NA(),(IF(OR(ISNUMBER(Q201)=FALSE,ISNUMBER(R201)=FALSE),NA(),R201-'Data input'!$AW$4*Q201)))</f>
        <v>#N/A</v>
      </c>
      <c r="V201" s="103" t="e">
        <f>IF($Y$152=FALSE,NA(),(IF(OR(ISNUMBER(S201)=FALSE,ISNUMBER(T201)=FALSE),NA(),T201+'Data input'!$AW$4*S201)))</f>
        <v>#N/A</v>
      </c>
      <c r="W201" s="103" t="e">
        <f>IF($Y$152=FALSE,NA(),IF(OR(ISNUMBER(U201)=FALSE,ISNUMBER(V201)=FALSE),NA(),(V201-U201)/(2*'Data input'!$AW$4)))</f>
        <v>#N/A</v>
      </c>
      <c r="X201" s="103" t="e">
        <f>IF($Y$152=FALSE,NA(),IF(OR(ISNUMBER(U201)=FALSE,ISNUMBER(W201)=FALSE),NA(),W201*'Data input'!$AW$4+U201))</f>
        <v>#N/A</v>
      </c>
    </row>
    <row r="202" spans="15:25" x14ac:dyDescent="0.3">
      <c r="O202" s="1" t="str">
        <f>CONCATENATE("Names ",Series_5)</f>
        <v>Names Series 5</v>
      </c>
      <c r="P202" s="155" t="str">
        <f>IF(ISBLANK('Data input'!C202)=FALSE,'Data input'!C202,"")</f>
        <v/>
      </c>
      <c r="Q202" s="105" t="e">
        <f>IF($Y$202=FALSE,NA(),IF(OR(ISNUMBER('Data input'!AC202)=FALSE,ISNUMBER('Data input'!AD202)=FALSE),NA(),'Data input'!$AW$3*'Data input'!AC202+'Data input'!AD202))</f>
        <v>#N/A</v>
      </c>
      <c r="R202" s="105" t="e">
        <f>IF($Y$202=FALSE,NA(),IF(ISNUMBER('Data input'!AD202)=FALSE,NA(),'Data input'!$AW$2*'Data input'!AC202))</f>
        <v>#N/A</v>
      </c>
      <c r="S202" s="105" t="e">
        <f>IF($Y$202=FALSE,NA(),IF(OR(ISNUMBER('Data input'!AF202)=FALSE,ISNUMBER('Data input'!AG202)=FALSE),NA(),'Data input'!$AW$3*'Data input'!AF202+'Data input'!AG202+1+'Grid template'!$B$17))</f>
        <v>#N/A</v>
      </c>
      <c r="T202" s="105" t="e">
        <f>IF($Y$202=FALSE,NA(),IF(ISNUMBER('Data input'!AG202)=FALSE,NA(),'Data input'!$AW$2*'Data input'!AF202))</f>
        <v>#N/A</v>
      </c>
      <c r="U202" s="105" t="e">
        <f>IF($Y$202=FALSE,NA(),(IF(OR(ISNUMBER(Q202)=FALSE,ISNUMBER(R202)=FALSE),NA(),R202-'Data input'!$AW$4*Q202)))</f>
        <v>#N/A</v>
      </c>
      <c r="V202" s="105" t="e">
        <f>IF($Y$202=FALSE,NA(),(IF(OR(ISNUMBER(S202)=FALSE,ISNUMBER(T202)=FALSE),NA(),T202+'Data input'!$AW$4*S202)))</f>
        <v>#N/A</v>
      </c>
      <c r="W202" s="105" t="e">
        <f>IF($Y$202=FALSE,NA(),IF(OR(ISNUMBER(U202)=FALSE,ISNUMBER(V202)=FALSE),NA(),(V202-U202)/(2*'Data input'!$AW$4)))</f>
        <v>#N/A</v>
      </c>
      <c r="X202" s="105" t="e">
        <f>IF($Y$202=FALSE,NA(),IF(OR(ISNUMBER(U202)=FALSE,ISNUMBER(W202)=FALSE),NA(),W202*'Data input'!$AW$4+U202))</f>
        <v>#N/A</v>
      </c>
      <c r="Y202" s="99" t="b">
        <v>0</v>
      </c>
    </row>
    <row r="203" spans="15:25" x14ac:dyDescent="0.3">
      <c r="P203" s="155" t="str">
        <f>IF(ISBLANK('Data input'!C203)=FALSE,'Data input'!C203,"")</f>
        <v/>
      </c>
      <c r="Q203" s="105" t="e">
        <f>IF($Y$202=FALSE,NA(),IF(OR(ISNUMBER('Data input'!AC203)=FALSE,ISNUMBER('Data input'!AD203)=FALSE),NA(),'Data input'!$AW$3*'Data input'!AC203+'Data input'!AD203))</f>
        <v>#N/A</v>
      </c>
      <c r="R203" s="105" t="e">
        <f>IF($Y$202=FALSE,NA(),IF(ISNUMBER('Data input'!AD203)=FALSE,NA(),'Data input'!$AW$2*'Data input'!AC203))</f>
        <v>#N/A</v>
      </c>
      <c r="S203" s="105" t="e">
        <f>IF($Y$202=FALSE,NA(),IF(OR(ISNUMBER('Data input'!AF203)=FALSE,ISNUMBER('Data input'!AG203)=FALSE),NA(),'Data input'!$AW$3*'Data input'!AF203+'Data input'!AG203+1+'Grid template'!$B$17))</f>
        <v>#N/A</v>
      </c>
      <c r="T203" s="105" t="e">
        <f>IF($Y$202=FALSE,NA(),IF(ISNUMBER('Data input'!AG203)=FALSE,NA(),'Data input'!$AW$2*'Data input'!AF203))</f>
        <v>#N/A</v>
      </c>
      <c r="U203" s="105" t="e">
        <f>IF($Y$202=FALSE,NA(),(IF(OR(ISNUMBER(Q203)=FALSE,ISNUMBER(R203)=FALSE),NA(),R203-'Data input'!$AW$4*Q203)))</f>
        <v>#N/A</v>
      </c>
      <c r="V203" s="105" t="e">
        <f>IF($Y$202=FALSE,NA(),(IF(OR(ISNUMBER(S203)=FALSE,ISNUMBER(T203)=FALSE),NA(),T203+'Data input'!$AW$4*S203)))</f>
        <v>#N/A</v>
      </c>
      <c r="W203" s="105" t="e">
        <f>IF($Y$202=FALSE,NA(),IF(OR(ISNUMBER(U203)=FALSE,ISNUMBER(V203)=FALSE),NA(),(V203-U203)/(2*'Data input'!$AW$4)))</f>
        <v>#N/A</v>
      </c>
      <c r="X203" s="105" t="e">
        <f>IF($Y$202=FALSE,NA(),IF(OR(ISNUMBER(U203)=FALSE,ISNUMBER(W203)=FALSE),NA(),W203*'Data input'!$AW$4+U203))</f>
        <v>#N/A</v>
      </c>
    </row>
    <row r="204" spans="15:25" x14ac:dyDescent="0.3">
      <c r="P204" s="155" t="str">
        <f>IF(ISBLANK('Data input'!C204)=FALSE,'Data input'!C204,"")</f>
        <v/>
      </c>
      <c r="Q204" s="105" t="e">
        <f>IF($Y$202=FALSE,NA(),IF(OR(ISNUMBER('Data input'!AC204)=FALSE,ISNUMBER('Data input'!AD204)=FALSE),NA(),'Data input'!$AW$3*'Data input'!AC204+'Data input'!AD204))</f>
        <v>#N/A</v>
      </c>
      <c r="R204" s="105" t="e">
        <f>IF($Y$202=FALSE,NA(),IF(ISNUMBER('Data input'!AD204)=FALSE,NA(),'Data input'!$AW$2*'Data input'!AC204))</f>
        <v>#N/A</v>
      </c>
      <c r="S204" s="105" t="e">
        <f>IF($Y$202=FALSE,NA(),IF(OR(ISNUMBER('Data input'!AF204)=FALSE,ISNUMBER('Data input'!AG204)=FALSE),NA(),'Data input'!$AW$3*'Data input'!AF204+'Data input'!AG204+1+'Grid template'!$B$17))</f>
        <v>#N/A</v>
      </c>
      <c r="T204" s="105" t="e">
        <f>IF($Y$202=FALSE,NA(),IF(ISNUMBER('Data input'!AG204)=FALSE,NA(),'Data input'!$AW$2*'Data input'!AF204))</f>
        <v>#N/A</v>
      </c>
      <c r="U204" s="105" t="e">
        <f>IF($Y$202=FALSE,NA(),(IF(OR(ISNUMBER(Q204)=FALSE,ISNUMBER(R204)=FALSE),NA(),R204-'Data input'!$AW$4*Q204)))</f>
        <v>#N/A</v>
      </c>
      <c r="V204" s="105" t="e">
        <f>IF($Y$202=FALSE,NA(),(IF(OR(ISNUMBER(S204)=FALSE,ISNUMBER(T204)=FALSE),NA(),T204+'Data input'!$AW$4*S204)))</f>
        <v>#N/A</v>
      </c>
      <c r="W204" s="105" t="e">
        <f>IF($Y$202=FALSE,NA(),IF(OR(ISNUMBER(U204)=FALSE,ISNUMBER(V204)=FALSE),NA(),(V204-U204)/(2*'Data input'!$AW$4)))</f>
        <v>#N/A</v>
      </c>
      <c r="X204" s="105" t="e">
        <f>IF($Y$202=FALSE,NA(),IF(OR(ISNUMBER(U204)=FALSE,ISNUMBER(W204)=FALSE),NA(),W204*'Data input'!$AW$4+U204))</f>
        <v>#N/A</v>
      </c>
    </row>
    <row r="205" spans="15:25" x14ac:dyDescent="0.3">
      <c r="P205" s="155" t="str">
        <f>IF(ISBLANK('Data input'!C205)=FALSE,'Data input'!C205,"")</f>
        <v/>
      </c>
      <c r="Q205" s="105" t="e">
        <f>IF($Y$202=FALSE,NA(),IF(OR(ISNUMBER('Data input'!AC205)=FALSE,ISNUMBER('Data input'!AD205)=FALSE),NA(),'Data input'!$AW$3*'Data input'!AC205+'Data input'!AD205))</f>
        <v>#N/A</v>
      </c>
      <c r="R205" s="105" t="e">
        <f>IF($Y$202=FALSE,NA(),IF(ISNUMBER('Data input'!AD205)=FALSE,NA(),'Data input'!$AW$2*'Data input'!AC205))</f>
        <v>#N/A</v>
      </c>
      <c r="S205" s="105" t="e">
        <f>IF($Y$202=FALSE,NA(),IF(OR(ISNUMBER('Data input'!AF205)=FALSE,ISNUMBER('Data input'!AG205)=FALSE),NA(),'Data input'!$AW$3*'Data input'!AF205+'Data input'!AG205+1+'Grid template'!$B$17))</f>
        <v>#N/A</v>
      </c>
      <c r="T205" s="105" t="e">
        <f>IF($Y$202=FALSE,NA(),IF(ISNUMBER('Data input'!AG205)=FALSE,NA(),'Data input'!$AW$2*'Data input'!AF205))</f>
        <v>#N/A</v>
      </c>
      <c r="U205" s="105" t="e">
        <f>IF($Y$202=FALSE,NA(),(IF(OR(ISNUMBER(Q205)=FALSE,ISNUMBER(R205)=FALSE),NA(),R205-'Data input'!$AW$4*Q205)))</f>
        <v>#N/A</v>
      </c>
      <c r="V205" s="105" t="e">
        <f>IF($Y$202=FALSE,NA(),(IF(OR(ISNUMBER(S205)=FALSE,ISNUMBER(T205)=FALSE),NA(),T205+'Data input'!$AW$4*S205)))</f>
        <v>#N/A</v>
      </c>
      <c r="W205" s="105" t="e">
        <f>IF($Y$202=FALSE,NA(),IF(OR(ISNUMBER(U205)=FALSE,ISNUMBER(V205)=FALSE),NA(),(V205-U205)/(2*'Data input'!$AW$4)))</f>
        <v>#N/A</v>
      </c>
      <c r="X205" s="105" t="e">
        <f>IF($Y$202=FALSE,NA(),IF(OR(ISNUMBER(U205)=FALSE,ISNUMBER(W205)=FALSE),NA(),W205*'Data input'!$AW$4+U205))</f>
        <v>#N/A</v>
      </c>
    </row>
    <row r="206" spans="15:25" x14ac:dyDescent="0.3">
      <c r="P206" s="155" t="str">
        <f>IF(ISBLANK('Data input'!C206)=FALSE,'Data input'!C206,"")</f>
        <v/>
      </c>
      <c r="Q206" s="105" t="e">
        <f>IF($Y$202=FALSE,NA(),IF(OR(ISNUMBER('Data input'!AC206)=FALSE,ISNUMBER('Data input'!AD206)=FALSE),NA(),'Data input'!$AW$3*'Data input'!AC206+'Data input'!AD206))</f>
        <v>#N/A</v>
      </c>
      <c r="R206" s="105" t="e">
        <f>IF($Y$202=FALSE,NA(),IF(ISNUMBER('Data input'!AD206)=FALSE,NA(),'Data input'!$AW$2*'Data input'!AC206))</f>
        <v>#N/A</v>
      </c>
      <c r="S206" s="105" t="e">
        <f>IF($Y$202=FALSE,NA(),IF(OR(ISNUMBER('Data input'!AF206)=FALSE,ISNUMBER('Data input'!AG206)=FALSE),NA(),'Data input'!$AW$3*'Data input'!AF206+'Data input'!AG206+1+'Grid template'!$B$17))</f>
        <v>#N/A</v>
      </c>
      <c r="T206" s="105" t="e">
        <f>IF($Y$202=FALSE,NA(),IF(ISNUMBER('Data input'!AG206)=FALSE,NA(),'Data input'!$AW$2*'Data input'!AF206))</f>
        <v>#N/A</v>
      </c>
      <c r="U206" s="105" t="e">
        <f>IF($Y$202=FALSE,NA(),(IF(OR(ISNUMBER(Q206)=FALSE,ISNUMBER(R206)=FALSE),NA(),R206-'Data input'!$AW$4*Q206)))</f>
        <v>#N/A</v>
      </c>
      <c r="V206" s="105" t="e">
        <f>IF($Y$202=FALSE,NA(),(IF(OR(ISNUMBER(S206)=FALSE,ISNUMBER(T206)=FALSE),NA(),T206+'Data input'!$AW$4*S206)))</f>
        <v>#N/A</v>
      </c>
      <c r="W206" s="105" t="e">
        <f>IF($Y$202=FALSE,NA(),IF(OR(ISNUMBER(U206)=FALSE,ISNUMBER(V206)=FALSE),NA(),(V206-U206)/(2*'Data input'!$AW$4)))</f>
        <v>#N/A</v>
      </c>
      <c r="X206" s="105" t="e">
        <f>IF($Y$202=FALSE,NA(),IF(OR(ISNUMBER(U206)=FALSE,ISNUMBER(W206)=FALSE),NA(),W206*'Data input'!$AW$4+U206))</f>
        <v>#N/A</v>
      </c>
    </row>
    <row r="207" spans="15:25" x14ac:dyDescent="0.3">
      <c r="P207" s="155" t="str">
        <f>IF(ISBLANK('Data input'!C207)=FALSE,'Data input'!C207,"")</f>
        <v/>
      </c>
      <c r="Q207" s="105" t="e">
        <f>IF($Y$202=FALSE,NA(),IF(OR(ISNUMBER('Data input'!AC207)=FALSE,ISNUMBER('Data input'!AD207)=FALSE),NA(),'Data input'!$AW$3*'Data input'!AC207+'Data input'!AD207))</f>
        <v>#N/A</v>
      </c>
      <c r="R207" s="105" t="e">
        <f>IF($Y$202=FALSE,NA(),IF(ISNUMBER('Data input'!AD207)=FALSE,NA(),'Data input'!$AW$2*'Data input'!AC207))</f>
        <v>#N/A</v>
      </c>
      <c r="S207" s="105" t="e">
        <f>IF($Y$202=FALSE,NA(),IF(OR(ISNUMBER('Data input'!AF207)=FALSE,ISNUMBER('Data input'!AG207)=FALSE),NA(),'Data input'!$AW$3*'Data input'!AF207+'Data input'!AG207+1+'Grid template'!$B$17))</f>
        <v>#N/A</v>
      </c>
      <c r="T207" s="105" t="e">
        <f>IF($Y$202=FALSE,NA(),IF(ISNUMBER('Data input'!AG207)=FALSE,NA(),'Data input'!$AW$2*'Data input'!AF207))</f>
        <v>#N/A</v>
      </c>
      <c r="U207" s="105" t="e">
        <f>IF($Y$202=FALSE,NA(),(IF(OR(ISNUMBER(Q207)=FALSE,ISNUMBER(R207)=FALSE),NA(),R207-'Data input'!$AW$4*Q207)))</f>
        <v>#N/A</v>
      </c>
      <c r="V207" s="105" t="e">
        <f>IF($Y$202=FALSE,NA(),(IF(OR(ISNUMBER(S207)=FALSE,ISNUMBER(T207)=FALSE),NA(),T207+'Data input'!$AW$4*S207)))</f>
        <v>#N/A</v>
      </c>
      <c r="W207" s="105" t="e">
        <f>IF($Y$202=FALSE,NA(),IF(OR(ISNUMBER(U207)=FALSE,ISNUMBER(V207)=FALSE),NA(),(V207-U207)/(2*'Data input'!$AW$4)))</f>
        <v>#N/A</v>
      </c>
      <c r="X207" s="105" t="e">
        <f>IF($Y$202=FALSE,NA(),IF(OR(ISNUMBER(U207)=FALSE,ISNUMBER(W207)=FALSE),NA(),W207*'Data input'!$AW$4+U207))</f>
        <v>#N/A</v>
      </c>
    </row>
    <row r="208" spans="15:25" x14ac:dyDescent="0.3">
      <c r="P208" s="155" t="str">
        <f>IF(ISBLANK('Data input'!C208)=FALSE,'Data input'!C208,"")</f>
        <v/>
      </c>
      <c r="Q208" s="105" t="e">
        <f>IF($Y$202=FALSE,NA(),IF(OR(ISNUMBER('Data input'!AC208)=FALSE,ISNUMBER('Data input'!AD208)=FALSE),NA(),'Data input'!$AW$3*'Data input'!AC208+'Data input'!AD208))</f>
        <v>#N/A</v>
      </c>
      <c r="R208" s="105" t="e">
        <f>IF($Y$202=FALSE,NA(),IF(ISNUMBER('Data input'!AD208)=FALSE,NA(),'Data input'!$AW$2*'Data input'!AC208))</f>
        <v>#N/A</v>
      </c>
      <c r="S208" s="105" t="e">
        <f>IF($Y$202=FALSE,NA(),IF(OR(ISNUMBER('Data input'!AF208)=FALSE,ISNUMBER('Data input'!AG208)=FALSE),NA(),'Data input'!$AW$3*'Data input'!AF208+'Data input'!AG208+1+'Grid template'!$B$17))</f>
        <v>#N/A</v>
      </c>
      <c r="T208" s="105" t="e">
        <f>IF($Y$202=FALSE,NA(),IF(ISNUMBER('Data input'!AG208)=FALSE,NA(),'Data input'!$AW$2*'Data input'!AF208))</f>
        <v>#N/A</v>
      </c>
      <c r="U208" s="105" t="e">
        <f>IF($Y$202=FALSE,NA(),(IF(OR(ISNUMBER(Q208)=FALSE,ISNUMBER(R208)=FALSE),NA(),R208-'Data input'!$AW$4*Q208)))</f>
        <v>#N/A</v>
      </c>
      <c r="V208" s="105" t="e">
        <f>IF($Y$202=FALSE,NA(),(IF(OR(ISNUMBER(S208)=FALSE,ISNUMBER(T208)=FALSE),NA(),T208+'Data input'!$AW$4*S208)))</f>
        <v>#N/A</v>
      </c>
      <c r="W208" s="105" t="e">
        <f>IF($Y$202=FALSE,NA(),IF(OR(ISNUMBER(U208)=FALSE,ISNUMBER(V208)=FALSE),NA(),(V208-U208)/(2*'Data input'!$AW$4)))</f>
        <v>#N/A</v>
      </c>
      <c r="X208" s="105" t="e">
        <f>IF($Y$202=FALSE,NA(),IF(OR(ISNUMBER(U208)=FALSE,ISNUMBER(W208)=FALSE),NA(),W208*'Data input'!$AW$4+U208))</f>
        <v>#N/A</v>
      </c>
    </row>
    <row r="209" spans="16:24" x14ac:dyDescent="0.3">
      <c r="P209" s="155" t="str">
        <f>IF(ISBLANK('Data input'!C209)=FALSE,'Data input'!C209,"")</f>
        <v/>
      </c>
      <c r="Q209" s="105" t="e">
        <f>IF($Y$202=FALSE,NA(),IF(OR(ISNUMBER('Data input'!AC209)=FALSE,ISNUMBER('Data input'!AD209)=FALSE),NA(),'Data input'!$AW$3*'Data input'!AC209+'Data input'!AD209))</f>
        <v>#N/A</v>
      </c>
      <c r="R209" s="105" t="e">
        <f>IF($Y$202=FALSE,NA(),IF(ISNUMBER('Data input'!AD209)=FALSE,NA(),'Data input'!$AW$2*'Data input'!AC209))</f>
        <v>#N/A</v>
      </c>
      <c r="S209" s="105" t="e">
        <f>IF($Y$202=FALSE,NA(),IF(OR(ISNUMBER('Data input'!AF209)=FALSE,ISNUMBER('Data input'!AG209)=FALSE),NA(),'Data input'!$AW$3*'Data input'!AF209+'Data input'!AG209+1+'Grid template'!$B$17))</f>
        <v>#N/A</v>
      </c>
      <c r="T209" s="105" t="e">
        <f>IF($Y$202=FALSE,NA(),IF(ISNUMBER('Data input'!AG209)=FALSE,NA(),'Data input'!$AW$2*'Data input'!AF209))</f>
        <v>#N/A</v>
      </c>
      <c r="U209" s="105" t="e">
        <f>IF($Y$202=FALSE,NA(),(IF(OR(ISNUMBER(Q209)=FALSE,ISNUMBER(R209)=FALSE),NA(),R209-'Data input'!$AW$4*Q209)))</f>
        <v>#N/A</v>
      </c>
      <c r="V209" s="105" t="e">
        <f>IF($Y$202=FALSE,NA(),(IF(OR(ISNUMBER(S209)=FALSE,ISNUMBER(T209)=FALSE),NA(),T209+'Data input'!$AW$4*S209)))</f>
        <v>#N/A</v>
      </c>
      <c r="W209" s="105" t="e">
        <f>IF($Y$202=FALSE,NA(),IF(OR(ISNUMBER(U209)=FALSE,ISNUMBER(V209)=FALSE),NA(),(V209-U209)/(2*'Data input'!$AW$4)))</f>
        <v>#N/A</v>
      </c>
      <c r="X209" s="105" t="e">
        <f>IF($Y$202=FALSE,NA(),IF(OR(ISNUMBER(U209)=FALSE,ISNUMBER(W209)=FALSE),NA(),W209*'Data input'!$AW$4+U209))</f>
        <v>#N/A</v>
      </c>
    </row>
    <row r="210" spans="16:24" x14ac:dyDescent="0.3">
      <c r="P210" s="155" t="str">
        <f>IF(ISBLANK('Data input'!C210)=FALSE,'Data input'!C210,"")</f>
        <v/>
      </c>
      <c r="Q210" s="105" t="e">
        <f>IF($Y$202=FALSE,NA(),IF(OR(ISNUMBER('Data input'!AC210)=FALSE,ISNUMBER('Data input'!AD210)=FALSE),NA(),'Data input'!$AW$3*'Data input'!AC210+'Data input'!AD210))</f>
        <v>#N/A</v>
      </c>
      <c r="R210" s="105" t="e">
        <f>IF($Y$202=FALSE,NA(),IF(ISNUMBER('Data input'!AD210)=FALSE,NA(),'Data input'!$AW$2*'Data input'!AC210))</f>
        <v>#N/A</v>
      </c>
      <c r="S210" s="105" t="e">
        <f>IF($Y$202=FALSE,NA(),IF(OR(ISNUMBER('Data input'!AF210)=FALSE,ISNUMBER('Data input'!AG210)=FALSE),NA(),'Data input'!$AW$3*'Data input'!AF210+'Data input'!AG210+1+'Grid template'!$B$17))</f>
        <v>#N/A</v>
      </c>
      <c r="T210" s="105" t="e">
        <f>IF($Y$202=FALSE,NA(),IF(ISNUMBER('Data input'!AG210)=FALSE,NA(),'Data input'!$AW$2*'Data input'!AF210))</f>
        <v>#N/A</v>
      </c>
      <c r="U210" s="105" t="e">
        <f>IF($Y$202=FALSE,NA(),(IF(OR(ISNUMBER(Q210)=FALSE,ISNUMBER(R210)=FALSE),NA(),R210-'Data input'!$AW$4*Q210)))</f>
        <v>#N/A</v>
      </c>
      <c r="V210" s="105" t="e">
        <f>IF($Y$202=FALSE,NA(),(IF(OR(ISNUMBER(S210)=FALSE,ISNUMBER(T210)=FALSE),NA(),T210+'Data input'!$AW$4*S210)))</f>
        <v>#N/A</v>
      </c>
      <c r="W210" s="105" t="e">
        <f>IF($Y$202=FALSE,NA(),IF(OR(ISNUMBER(U210)=FALSE,ISNUMBER(V210)=FALSE),NA(),(V210-U210)/(2*'Data input'!$AW$4)))</f>
        <v>#N/A</v>
      </c>
      <c r="X210" s="105" t="e">
        <f>IF($Y$202=FALSE,NA(),IF(OR(ISNUMBER(U210)=FALSE,ISNUMBER(W210)=FALSE),NA(),W210*'Data input'!$AW$4+U210))</f>
        <v>#N/A</v>
      </c>
    </row>
    <row r="211" spans="16:24" x14ac:dyDescent="0.3">
      <c r="P211" s="155" t="str">
        <f>IF(ISBLANK('Data input'!C211)=FALSE,'Data input'!C211,"")</f>
        <v/>
      </c>
      <c r="Q211" s="105" t="e">
        <f>IF($Y$202=FALSE,NA(),IF(OR(ISNUMBER('Data input'!AC211)=FALSE,ISNUMBER('Data input'!AD211)=FALSE),NA(),'Data input'!$AW$3*'Data input'!AC211+'Data input'!AD211))</f>
        <v>#N/A</v>
      </c>
      <c r="R211" s="105" t="e">
        <f>IF($Y$202=FALSE,NA(),IF(ISNUMBER('Data input'!AD211)=FALSE,NA(),'Data input'!$AW$2*'Data input'!AC211))</f>
        <v>#N/A</v>
      </c>
      <c r="S211" s="105" t="e">
        <f>IF($Y$202=FALSE,NA(),IF(OR(ISNUMBER('Data input'!AF211)=FALSE,ISNUMBER('Data input'!AG211)=FALSE),NA(),'Data input'!$AW$3*'Data input'!AF211+'Data input'!AG211+1+'Grid template'!$B$17))</f>
        <v>#N/A</v>
      </c>
      <c r="T211" s="105" t="e">
        <f>IF($Y$202=FALSE,NA(),IF(ISNUMBER('Data input'!AG211)=FALSE,NA(),'Data input'!$AW$2*'Data input'!AF211))</f>
        <v>#N/A</v>
      </c>
      <c r="U211" s="105" t="e">
        <f>IF($Y$202=FALSE,NA(),(IF(OR(ISNUMBER(Q211)=FALSE,ISNUMBER(R211)=FALSE),NA(),R211-'Data input'!$AW$4*Q211)))</f>
        <v>#N/A</v>
      </c>
      <c r="V211" s="105" t="e">
        <f>IF($Y$202=FALSE,NA(),(IF(OR(ISNUMBER(S211)=FALSE,ISNUMBER(T211)=FALSE),NA(),T211+'Data input'!$AW$4*S211)))</f>
        <v>#N/A</v>
      </c>
      <c r="W211" s="105" t="e">
        <f>IF($Y$202=FALSE,NA(),IF(OR(ISNUMBER(U211)=FALSE,ISNUMBER(V211)=FALSE),NA(),(V211-U211)/(2*'Data input'!$AW$4)))</f>
        <v>#N/A</v>
      </c>
      <c r="X211" s="105" t="e">
        <f>IF($Y$202=FALSE,NA(),IF(OR(ISNUMBER(U211)=FALSE,ISNUMBER(W211)=FALSE),NA(),W211*'Data input'!$AW$4+U211))</f>
        <v>#N/A</v>
      </c>
    </row>
    <row r="212" spans="16:24" x14ac:dyDescent="0.3">
      <c r="P212" s="155" t="str">
        <f>IF(ISBLANK('Data input'!C212)=FALSE,'Data input'!C212,"")</f>
        <v/>
      </c>
      <c r="Q212" s="105" t="e">
        <f>IF($Y$202=FALSE,NA(),IF(OR(ISNUMBER('Data input'!AC212)=FALSE,ISNUMBER('Data input'!AD212)=FALSE),NA(),'Data input'!$AW$3*'Data input'!AC212+'Data input'!AD212))</f>
        <v>#N/A</v>
      </c>
      <c r="R212" s="105" t="e">
        <f>IF($Y$202=FALSE,NA(),IF(ISNUMBER('Data input'!AD212)=FALSE,NA(),'Data input'!$AW$2*'Data input'!AC212))</f>
        <v>#N/A</v>
      </c>
      <c r="S212" s="105" t="e">
        <f>IF($Y$202=FALSE,NA(),IF(OR(ISNUMBER('Data input'!AF212)=FALSE,ISNUMBER('Data input'!AG212)=FALSE),NA(),'Data input'!$AW$3*'Data input'!AF212+'Data input'!AG212+1+'Grid template'!$B$17))</f>
        <v>#N/A</v>
      </c>
      <c r="T212" s="105" t="e">
        <f>IF($Y$202=FALSE,NA(),IF(ISNUMBER('Data input'!AG212)=FALSE,NA(),'Data input'!$AW$2*'Data input'!AF212))</f>
        <v>#N/A</v>
      </c>
      <c r="U212" s="105" t="e">
        <f>IF($Y$202=FALSE,NA(),(IF(OR(ISNUMBER(Q212)=FALSE,ISNUMBER(R212)=FALSE),NA(),R212-'Data input'!$AW$4*Q212)))</f>
        <v>#N/A</v>
      </c>
      <c r="V212" s="105" t="e">
        <f>IF($Y$202=FALSE,NA(),(IF(OR(ISNUMBER(S212)=FALSE,ISNUMBER(T212)=FALSE),NA(),T212+'Data input'!$AW$4*S212)))</f>
        <v>#N/A</v>
      </c>
      <c r="W212" s="105" t="e">
        <f>IF($Y$202=FALSE,NA(),IF(OR(ISNUMBER(U212)=FALSE,ISNUMBER(V212)=FALSE),NA(),(V212-U212)/(2*'Data input'!$AW$4)))</f>
        <v>#N/A</v>
      </c>
      <c r="X212" s="105" t="e">
        <f>IF($Y$202=FALSE,NA(),IF(OR(ISNUMBER(U212)=FALSE,ISNUMBER(W212)=FALSE),NA(),W212*'Data input'!$AW$4+U212))</f>
        <v>#N/A</v>
      </c>
    </row>
    <row r="213" spans="16:24" x14ac:dyDescent="0.3">
      <c r="P213" s="155" t="str">
        <f>IF(ISBLANK('Data input'!C213)=FALSE,'Data input'!C213,"")</f>
        <v/>
      </c>
      <c r="Q213" s="105" t="e">
        <f>IF($Y$202=FALSE,NA(),IF(OR(ISNUMBER('Data input'!AC213)=FALSE,ISNUMBER('Data input'!AD213)=FALSE),NA(),'Data input'!$AW$3*'Data input'!AC213+'Data input'!AD213))</f>
        <v>#N/A</v>
      </c>
      <c r="R213" s="105" t="e">
        <f>IF($Y$202=FALSE,NA(),IF(ISNUMBER('Data input'!AD213)=FALSE,NA(),'Data input'!$AW$2*'Data input'!AC213))</f>
        <v>#N/A</v>
      </c>
      <c r="S213" s="105" t="e">
        <f>IF($Y$202=FALSE,NA(),IF(OR(ISNUMBER('Data input'!AF213)=FALSE,ISNUMBER('Data input'!AG213)=FALSE),NA(),'Data input'!$AW$3*'Data input'!AF213+'Data input'!AG213+1+'Grid template'!$B$17))</f>
        <v>#N/A</v>
      </c>
      <c r="T213" s="105" t="e">
        <f>IF($Y$202=FALSE,NA(),IF(ISNUMBER('Data input'!AG213)=FALSE,NA(),'Data input'!$AW$2*'Data input'!AF213))</f>
        <v>#N/A</v>
      </c>
      <c r="U213" s="105" t="e">
        <f>IF($Y$202=FALSE,NA(),(IF(OR(ISNUMBER(Q213)=FALSE,ISNUMBER(R213)=FALSE),NA(),R213-'Data input'!$AW$4*Q213)))</f>
        <v>#N/A</v>
      </c>
      <c r="V213" s="105" t="e">
        <f>IF($Y$202=FALSE,NA(),(IF(OR(ISNUMBER(S213)=FALSE,ISNUMBER(T213)=FALSE),NA(),T213+'Data input'!$AW$4*S213)))</f>
        <v>#N/A</v>
      </c>
      <c r="W213" s="105" t="e">
        <f>IF($Y$202=FALSE,NA(),IF(OR(ISNUMBER(U213)=FALSE,ISNUMBER(V213)=FALSE),NA(),(V213-U213)/(2*'Data input'!$AW$4)))</f>
        <v>#N/A</v>
      </c>
      <c r="X213" s="105" t="e">
        <f>IF($Y$202=FALSE,NA(),IF(OR(ISNUMBER(U213)=FALSE,ISNUMBER(W213)=FALSE),NA(),W213*'Data input'!$AW$4+U213))</f>
        <v>#N/A</v>
      </c>
    </row>
    <row r="214" spans="16:24" x14ac:dyDescent="0.3">
      <c r="P214" s="155" t="str">
        <f>IF(ISBLANK('Data input'!C214)=FALSE,'Data input'!C214,"")</f>
        <v/>
      </c>
      <c r="Q214" s="105" t="e">
        <f>IF($Y$202=FALSE,NA(),IF(OR(ISNUMBER('Data input'!AC214)=FALSE,ISNUMBER('Data input'!AD214)=FALSE),NA(),'Data input'!$AW$3*'Data input'!AC214+'Data input'!AD214))</f>
        <v>#N/A</v>
      </c>
      <c r="R214" s="105" t="e">
        <f>IF($Y$202=FALSE,NA(),IF(ISNUMBER('Data input'!AD214)=FALSE,NA(),'Data input'!$AW$2*'Data input'!AC214))</f>
        <v>#N/A</v>
      </c>
      <c r="S214" s="105" t="e">
        <f>IF($Y$202=FALSE,NA(),IF(OR(ISNUMBER('Data input'!AF214)=FALSE,ISNUMBER('Data input'!AG214)=FALSE),NA(),'Data input'!$AW$3*'Data input'!AF214+'Data input'!AG214+1+'Grid template'!$B$17))</f>
        <v>#N/A</v>
      </c>
      <c r="T214" s="105" t="e">
        <f>IF($Y$202=FALSE,NA(),IF(ISNUMBER('Data input'!AG214)=FALSE,NA(),'Data input'!$AW$2*'Data input'!AF214))</f>
        <v>#N/A</v>
      </c>
      <c r="U214" s="105" t="e">
        <f>IF($Y$202=FALSE,NA(),(IF(OR(ISNUMBER(Q214)=FALSE,ISNUMBER(R214)=FALSE),NA(),R214-'Data input'!$AW$4*Q214)))</f>
        <v>#N/A</v>
      </c>
      <c r="V214" s="105" t="e">
        <f>IF($Y$202=FALSE,NA(),(IF(OR(ISNUMBER(S214)=FALSE,ISNUMBER(T214)=FALSE),NA(),T214+'Data input'!$AW$4*S214)))</f>
        <v>#N/A</v>
      </c>
      <c r="W214" s="105" t="e">
        <f>IF($Y$202=FALSE,NA(),IF(OR(ISNUMBER(U214)=FALSE,ISNUMBER(V214)=FALSE),NA(),(V214-U214)/(2*'Data input'!$AW$4)))</f>
        <v>#N/A</v>
      </c>
      <c r="X214" s="105" t="e">
        <f>IF($Y$202=FALSE,NA(),IF(OR(ISNUMBER(U214)=FALSE,ISNUMBER(W214)=FALSE),NA(),W214*'Data input'!$AW$4+U214))</f>
        <v>#N/A</v>
      </c>
    </row>
    <row r="215" spans="16:24" x14ac:dyDescent="0.3">
      <c r="P215" s="155" t="str">
        <f>IF(ISBLANK('Data input'!C215)=FALSE,'Data input'!C215,"")</f>
        <v/>
      </c>
      <c r="Q215" s="105" t="e">
        <f>IF($Y$202=FALSE,NA(),IF(OR(ISNUMBER('Data input'!AC215)=FALSE,ISNUMBER('Data input'!AD215)=FALSE),NA(),'Data input'!$AW$3*'Data input'!AC215+'Data input'!AD215))</f>
        <v>#N/A</v>
      </c>
      <c r="R215" s="105" t="e">
        <f>IF($Y$202=FALSE,NA(),IF(ISNUMBER('Data input'!AD215)=FALSE,NA(),'Data input'!$AW$2*'Data input'!AC215))</f>
        <v>#N/A</v>
      </c>
      <c r="S215" s="105" t="e">
        <f>IF($Y$202=FALSE,NA(),IF(OR(ISNUMBER('Data input'!AF215)=FALSE,ISNUMBER('Data input'!AG215)=FALSE),NA(),'Data input'!$AW$3*'Data input'!AF215+'Data input'!AG215+1+'Grid template'!$B$17))</f>
        <v>#N/A</v>
      </c>
      <c r="T215" s="105" t="e">
        <f>IF($Y$202=FALSE,NA(),IF(ISNUMBER('Data input'!AG215)=FALSE,NA(),'Data input'!$AW$2*'Data input'!AF215))</f>
        <v>#N/A</v>
      </c>
      <c r="U215" s="105" t="e">
        <f>IF($Y$202=FALSE,NA(),(IF(OR(ISNUMBER(Q215)=FALSE,ISNUMBER(R215)=FALSE),NA(),R215-'Data input'!$AW$4*Q215)))</f>
        <v>#N/A</v>
      </c>
      <c r="V215" s="105" t="e">
        <f>IF($Y$202=FALSE,NA(),(IF(OR(ISNUMBER(S215)=FALSE,ISNUMBER(T215)=FALSE),NA(),T215+'Data input'!$AW$4*S215)))</f>
        <v>#N/A</v>
      </c>
      <c r="W215" s="105" t="e">
        <f>IF($Y$202=FALSE,NA(),IF(OR(ISNUMBER(U215)=FALSE,ISNUMBER(V215)=FALSE),NA(),(V215-U215)/(2*'Data input'!$AW$4)))</f>
        <v>#N/A</v>
      </c>
      <c r="X215" s="105" t="e">
        <f>IF($Y$202=FALSE,NA(),IF(OR(ISNUMBER(U215)=FALSE,ISNUMBER(W215)=FALSE),NA(),W215*'Data input'!$AW$4+U215))</f>
        <v>#N/A</v>
      </c>
    </row>
    <row r="216" spans="16:24" x14ac:dyDescent="0.3">
      <c r="P216" s="155" t="str">
        <f>IF(ISBLANK('Data input'!C216)=FALSE,'Data input'!C216,"")</f>
        <v/>
      </c>
      <c r="Q216" s="105" t="e">
        <f>IF($Y$202=FALSE,NA(),IF(OR(ISNUMBER('Data input'!AC216)=FALSE,ISNUMBER('Data input'!AD216)=FALSE),NA(),'Data input'!$AW$3*'Data input'!AC216+'Data input'!AD216))</f>
        <v>#N/A</v>
      </c>
      <c r="R216" s="105" t="e">
        <f>IF($Y$202=FALSE,NA(),IF(ISNUMBER('Data input'!AD216)=FALSE,NA(),'Data input'!$AW$2*'Data input'!AC216))</f>
        <v>#N/A</v>
      </c>
      <c r="S216" s="105" t="e">
        <f>IF($Y$202=FALSE,NA(),IF(OR(ISNUMBER('Data input'!AF216)=FALSE,ISNUMBER('Data input'!AG216)=FALSE),NA(),'Data input'!$AW$3*'Data input'!AF216+'Data input'!AG216+1+'Grid template'!$B$17))</f>
        <v>#N/A</v>
      </c>
      <c r="T216" s="105" t="e">
        <f>IF($Y$202=FALSE,NA(),IF(ISNUMBER('Data input'!AG216)=FALSE,NA(),'Data input'!$AW$2*'Data input'!AF216))</f>
        <v>#N/A</v>
      </c>
      <c r="U216" s="105" t="e">
        <f>IF($Y$202=FALSE,NA(),(IF(OR(ISNUMBER(Q216)=FALSE,ISNUMBER(R216)=FALSE),NA(),R216-'Data input'!$AW$4*Q216)))</f>
        <v>#N/A</v>
      </c>
      <c r="V216" s="105" t="e">
        <f>IF($Y$202=FALSE,NA(),(IF(OR(ISNUMBER(S216)=FALSE,ISNUMBER(T216)=FALSE),NA(),T216+'Data input'!$AW$4*S216)))</f>
        <v>#N/A</v>
      </c>
      <c r="W216" s="105" t="e">
        <f>IF($Y$202=FALSE,NA(),IF(OR(ISNUMBER(U216)=FALSE,ISNUMBER(V216)=FALSE),NA(),(V216-U216)/(2*'Data input'!$AW$4)))</f>
        <v>#N/A</v>
      </c>
      <c r="X216" s="105" t="e">
        <f>IF($Y$202=FALSE,NA(),IF(OR(ISNUMBER(U216)=FALSE,ISNUMBER(W216)=FALSE),NA(),W216*'Data input'!$AW$4+U216))</f>
        <v>#N/A</v>
      </c>
    </row>
    <row r="217" spans="16:24" x14ac:dyDescent="0.3">
      <c r="P217" s="155" t="str">
        <f>IF(ISBLANK('Data input'!C217)=FALSE,'Data input'!C217,"")</f>
        <v/>
      </c>
      <c r="Q217" s="105" t="e">
        <f>IF($Y$202=FALSE,NA(),IF(OR(ISNUMBER('Data input'!AC217)=FALSE,ISNUMBER('Data input'!AD217)=FALSE),NA(),'Data input'!$AW$3*'Data input'!AC217+'Data input'!AD217))</f>
        <v>#N/A</v>
      </c>
      <c r="R217" s="105" t="e">
        <f>IF($Y$202=FALSE,NA(),IF(ISNUMBER('Data input'!AD217)=FALSE,NA(),'Data input'!$AW$2*'Data input'!AC217))</f>
        <v>#N/A</v>
      </c>
      <c r="S217" s="105" t="e">
        <f>IF($Y$202=FALSE,NA(),IF(OR(ISNUMBER('Data input'!AF217)=FALSE,ISNUMBER('Data input'!AG217)=FALSE),NA(),'Data input'!$AW$3*'Data input'!AF217+'Data input'!AG217+1+'Grid template'!$B$17))</f>
        <v>#N/A</v>
      </c>
      <c r="T217" s="105" t="e">
        <f>IF($Y$202=FALSE,NA(),IF(ISNUMBER('Data input'!AG217)=FALSE,NA(),'Data input'!$AW$2*'Data input'!AF217))</f>
        <v>#N/A</v>
      </c>
      <c r="U217" s="105" t="e">
        <f>IF($Y$202=FALSE,NA(),(IF(OR(ISNUMBER(Q217)=FALSE,ISNUMBER(R217)=FALSE),NA(),R217-'Data input'!$AW$4*Q217)))</f>
        <v>#N/A</v>
      </c>
      <c r="V217" s="105" t="e">
        <f>IF($Y$202=FALSE,NA(),(IF(OR(ISNUMBER(S217)=FALSE,ISNUMBER(T217)=FALSE),NA(),T217+'Data input'!$AW$4*S217)))</f>
        <v>#N/A</v>
      </c>
      <c r="W217" s="105" t="e">
        <f>IF($Y$202=FALSE,NA(),IF(OR(ISNUMBER(U217)=FALSE,ISNUMBER(V217)=FALSE),NA(),(V217-U217)/(2*'Data input'!$AW$4)))</f>
        <v>#N/A</v>
      </c>
      <c r="X217" s="105" t="e">
        <f>IF($Y$202=FALSE,NA(),IF(OR(ISNUMBER(U217)=FALSE,ISNUMBER(W217)=FALSE),NA(),W217*'Data input'!$AW$4+U217))</f>
        <v>#N/A</v>
      </c>
    </row>
    <row r="218" spans="16:24" x14ac:dyDescent="0.3">
      <c r="P218" s="155" t="str">
        <f>IF(ISBLANK('Data input'!C218)=FALSE,'Data input'!C218,"")</f>
        <v/>
      </c>
      <c r="Q218" s="105" t="e">
        <f>IF($Y$202=FALSE,NA(),IF(OR(ISNUMBER('Data input'!AC218)=FALSE,ISNUMBER('Data input'!AD218)=FALSE),NA(),'Data input'!$AW$3*'Data input'!AC218+'Data input'!AD218))</f>
        <v>#N/A</v>
      </c>
      <c r="R218" s="105" t="e">
        <f>IF($Y$202=FALSE,NA(),IF(ISNUMBER('Data input'!AD218)=FALSE,NA(),'Data input'!$AW$2*'Data input'!AC218))</f>
        <v>#N/A</v>
      </c>
      <c r="S218" s="105" t="e">
        <f>IF($Y$202=FALSE,NA(),IF(OR(ISNUMBER('Data input'!AF218)=FALSE,ISNUMBER('Data input'!AG218)=FALSE),NA(),'Data input'!$AW$3*'Data input'!AF218+'Data input'!AG218+1+'Grid template'!$B$17))</f>
        <v>#N/A</v>
      </c>
      <c r="T218" s="105" t="e">
        <f>IF($Y$202=FALSE,NA(),IF(ISNUMBER('Data input'!AG218)=FALSE,NA(),'Data input'!$AW$2*'Data input'!AF218))</f>
        <v>#N/A</v>
      </c>
      <c r="U218" s="105" t="e">
        <f>IF($Y$202=FALSE,NA(),(IF(OR(ISNUMBER(Q218)=FALSE,ISNUMBER(R218)=FALSE),NA(),R218-'Data input'!$AW$4*Q218)))</f>
        <v>#N/A</v>
      </c>
      <c r="V218" s="105" t="e">
        <f>IF($Y$202=FALSE,NA(),(IF(OR(ISNUMBER(S218)=FALSE,ISNUMBER(T218)=FALSE),NA(),T218+'Data input'!$AW$4*S218)))</f>
        <v>#N/A</v>
      </c>
      <c r="W218" s="105" t="e">
        <f>IF($Y$202=FALSE,NA(),IF(OR(ISNUMBER(U218)=FALSE,ISNUMBER(V218)=FALSE),NA(),(V218-U218)/(2*'Data input'!$AW$4)))</f>
        <v>#N/A</v>
      </c>
      <c r="X218" s="105" t="e">
        <f>IF($Y$202=FALSE,NA(),IF(OR(ISNUMBER(U218)=FALSE,ISNUMBER(W218)=FALSE),NA(),W218*'Data input'!$AW$4+U218))</f>
        <v>#N/A</v>
      </c>
    </row>
    <row r="219" spans="16:24" x14ac:dyDescent="0.3">
      <c r="P219" s="155" t="str">
        <f>IF(ISBLANK('Data input'!C219)=FALSE,'Data input'!C219,"")</f>
        <v/>
      </c>
      <c r="Q219" s="105" t="e">
        <f>IF($Y$202=FALSE,NA(),IF(OR(ISNUMBER('Data input'!AC219)=FALSE,ISNUMBER('Data input'!AD219)=FALSE),NA(),'Data input'!$AW$3*'Data input'!AC219+'Data input'!AD219))</f>
        <v>#N/A</v>
      </c>
      <c r="R219" s="105" t="e">
        <f>IF($Y$202=FALSE,NA(),IF(ISNUMBER('Data input'!AD219)=FALSE,NA(),'Data input'!$AW$2*'Data input'!AC219))</f>
        <v>#N/A</v>
      </c>
      <c r="S219" s="105" t="e">
        <f>IF($Y$202=FALSE,NA(),IF(OR(ISNUMBER('Data input'!AF219)=FALSE,ISNUMBER('Data input'!AG219)=FALSE),NA(),'Data input'!$AW$3*'Data input'!AF219+'Data input'!AG219+1+'Grid template'!$B$17))</f>
        <v>#N/A</v>
      </c>
      <c r="T219" s="105" t="e">
        <f>IF($Y$202=FALSE,NA(),IF(ISNUMBER('Data input'!AG219)=FALSE,NA(),'Data input'!$AW$2*'Data input'!AF219))</f>
        <v>#N/A</v>
      </c>
      <c r="U219" s="105" t="e">
        <f>IF($Y$202=FALSE,NA(),(IF(OR(ISNUMBER(Q219)=FALSE,ISNUMBER(R219)=FALSE),NA(),R219-'Data input'!$AW$4*Q219)))</f>
        <v>#N/A</v>
      </c>
      <c r="V219" s="105" t="e">
        <f>IF($Y$202=FALSE,NA(),(IF(OR(ISNUMBER(S219)=FALSE,ISNUMBER(T219)=FALSE),NA(),T219+'Data input'!$AW$4*S219)))</f>
        <v>#N/A</v>
      </c>
      <c r="W219" s="105" t="e">
        <f>IF($Y$202=FALSE,NA(),IF(OR(ISNUMBER(U219)=FALSE,ISNUMBER(V219)=FALSE),NA(),(V219-U219)/(2*'Data input'!$AW$4)))</f>
        <v>#N/A</v>
      </c>
      <c r="X219" s="105" t="e">
        <f>IF($Y$202=FALSE,NA(),IF(OR(ISNUMBER(U219)=FALSE,ISNUMBER(W219)=FALSE),NA(),W219*'Data input'!$AW$4+U219))</f>
        <v>#N/A</v>
      </c>
    </row>
    <row r="220" spans="16:24" x14ac:dyDescent="0.3">
      <c r="P220" s="155" t="str">
        <f>IF(ISBLANK('Data input'!C220)=FALSE,'Data input'!C220,"")</f>
        <v/>
      </c>
      <c r="Q220" s="105" t="e">
        <f>IF($Y$202=FALSE,NA(),IF(OR(ISNUMBER('Data input'!AC220)=FALSE,ISNUMBER('Data input'!AD220)=FALSE),NA(),'Data input'!$AW$3*'Data input'!AC220+'Data input'!AD220))</f>
        <v>#N/A</v>
      </c>
      <c r="R220" s="105" t="e">
        <f>IF($Y$202=FALSE,NA(),IF(ISNUMBER('Data input'!AD220)=FALSE,NA(),'Data input'!$AW$2*'Data input'!AC220))</f>
        <v>#N/A</v>
      </c>
      <c r="S220" s="105" t="e">
        <f>IF($Y$202=FALSE,NA(),IF(OR(ISNUMBER('Data input'!AF220)=FALSE,ISNUMBER('Data input'!AG220)=FALSE),NA(),'Data input'!$AW$3*'Data input'!AF220+'Data input'!AG220+1+'Grid template'!$B$17))</f>
        <v>#N/A</v>
      </c>
      <c r="T220" s="105" t="e">
        <f>IF($Y$202=FALSE,NA(),IF(ISNUMBER('Data input'!AG220)=FALSE,NA(),'Data input'!$AW$2*'Data input'!AF220))</f>
        <v>#N/A</v>
      </c>
      <c r="U220" s="105" t="e">
        <f>IF($Y$202=FALSE,NA(),(IF(OR(ISNUMBER(Q220)=FALSE,ISNUMBER(R220)=FALSE),NA(),R220-'Data input'!$AW$4*Q220)))</f>
        <v>#N/A</v>
      </c>
      <c r="V220" s="105" t="e">
        <f>IF($Y$202=FALSE,NA(),(IF(OR(ISNUMBER(S220)=FALSE,ISNUMBER(T220)=FALSE),NA(),T220+'Data input'!$AW$4*S220)))</f>
        <v>#N/A</v>
      </c>
      <c r="W220" s="105" t="e">
        <f>IF($Y$202=FALSE,NA(),IF(OR(ISNUMBER(U220)=FALSE,ISNUMBER(V220)=FALSE),NA(),(V220-U220)/(2*'Data input'!$AW$4)))</f>
        <v>#N/A</v>
      </c>
      <c r="X220" s="105" t="e">
        <f>IF($Y$202=FALSE,NA(),IF(OR(ISNUMBER(U220)=FALSE,ISNUMBER(W220)=FALSE),NA(),W220*'Data input'!$AW$4+U220))</f>
        <v>#N/A</v>
      </c>
    </row>
    <row r="221" spans="16:24" x14ac:dyDescent="0.3">
      <c r="P221" s="155" t="str">
        <f>IF(ISBLANK('Data input'!C221)=FALSE,'Data input'!C221,"")</f>
        <v/>
      </c>
      <c r="Q221" s="105" t="e">
        <f>IF($Y$202=FALSE,NA(),IF(OR(ISNUMBER('Data input'!AC221)=FALSE,ISNUMBER('Data input'!AD221)=FALSE),NA(),'Data input'!$AW$3*'Data input'!AC221+'Data input'!AD221))</f>
        <v>#N/A</v>
      </c>
      <c r="R221" s="105" t="e">
        <f>IF($Y$202=FALSE,NA(),IF(ISNUMBER('Data input'!AD221)=FALSE,NA(),'Data input'!$AW$2*'Data input'!AC221))</f>
        <v>#N/A</v>
      </c>
      <c r="S221" s="105" t="e">
        <f>IF($Y$202=FALSE,NA(),IF(OR(ISNUMBER('Data input'!AF221)=FALSE,ISNUMBER('Data input'!AG221)=FALSE),NA(),'Data input'!$AW$3*'Data input'!AF221+'Data input'!AG221+1+'Grid template'!$B$17))</f>
        <v>#N/A</v>
      </c>
      <c r="T221" s="105" t="e">
        <f>IF($Y$202=FALSE,NA(),IF(ISNUMBER('Data input'!AG221)=FALSE,NA(),'Data input'!$AW$2*'Data input'!AF221))</f>
        <v>#N/A</v>
      </c>
      <c r="U221" s="105" t="e">
        <f>IF($Y$202=FALSE,NA(),(IF(OR(ISNUMBER(Q221)=FALSE,ISNUMBER(R221)=FALSE),NA(),R221-'Data input'!$AW$4*Q221)))</f>
        <v>#N/A</v>
      </c>
      <c r="V221" s="105" t="e">
        <f>IF($Y$202=FALSE,NA(),(IF(OR(ISNUMBER(S221)=FALSE,ISNUMBER(T221)=FALSE),NA(),T221+'Data input'!$AW$4*S221)))</f>
        <v>#N/A</v>
      </c>
      <c r="W221" s="105" t="e">
        <f>IF($Y$202=FALSE,NA(),IF(OR(ISNUMBER(U221)=FALSE,ISNUMBER(V221)=FALSE),NA(),(V221-U221)/(2*'Data input'!$AW$4)))</f>
        <v>#N/A</v>
      </c>
      <c r="X221" s="105" t="e">
        <f>IF($Y$202=FALSE,NA(),IF(OR(ISNUMBER(U221)=FALSE,ISNUMBER(W221)=FALSE),NA(),W221*'Data input'!$AW$4+U221))</f>
        <v>#N/A</v>
      </c>
    </row>
    <row r="222" spans="16:24" x14ac:dyDescent="0.3">
      <c r="P222" s="155" t="str">
        <f>IF(ISBLANK('Data input'!C222)=FALSE,'Data input'!C222,"")</f>
        <v/>
      </c>
      <c r="Q222" s="105" t="e">
        <f>IF($Y$202=FALSE,NA(),IF(OR(ISNUMBER('Data input'!AC222)=FALSE,ISNUMBER('Data input'!AD222)=FALSE),NA(),'Data input'!$AW$3*'Data input'!AC222+'Data input'!AD222))</f>
        <v>#N/A</v>
      </c>
      <c r="R222" s="105" t="e">
        <f>IF($Y$202=FALSE,NA(),IF(ISNUMBER('Data input'!AD222)=FALSE,NA(),'Data input'!$AW$2*'Data input'!AC222))</f>
        <v>#N/A</v>
      </c>
      <c r="S222" s="105" t="e">
        <f>IF($Y$202=FALSE,NA(),IF(OR(ISNUMBER('Data input'!AF222)=FALSE,ISNUMBER('Data input'!AG222)=FALSE),NA(),'Data input'!$AW$3*'Data input'!AF222+'Data input'!AG222+1+'Grid template'!$B$17))</f>
        <v>#N/A</v>
      </c>
      <c r="T222" s="105" t="e">
        <f>IF($Y$202=FALSE,NA(),IF(ISNUMBER('Data input'!AG222)=FALSE,NA(),'Data input'!$AW$2*'Data input'!AF222))</f>
        <v>#N/A</v>
      </c>
      <c r="U222" s="105" t="e">
        <f>IF($Y$202=FALSE,NA(),(IF(OR(ISNUMBER(Q222)=FALSE,ISNUMBER(R222)=FALSE),NA(),R222-'Data input'!$AW$4*Q222)))</f>
        <v>#N/A</v>
      </c>
      <c r="V222" s="105" t="e">
        <f>IF($Y$202=FALSE,NA(),(IF(OR(ISNUMBER(S222)=FALSE,ISNUMBER(T222)=FALSE),NA(),T222+'Data input'!$AW$4*S222)))</f>
        <v>#N/A</v>
      </c>
      <c r="W222" s="105" t="e">
        <f>IF($Y$202=FALSE,NA(),IF(OR(ISNUMBER(U222)=FALSE,ISNUMBER(V222)=FALSE),NA(),(V222-U222)/(2*'Data input'!$AW$4)))</f>
        <v>#N/A</v>
      </c>
      <c r="X222" s="105" t="e">
        <f>IF($Y$202=FALSE,NA(),IF(OR(ISNUMBER(U222)=FALSE,ISNUMBER(W222)=FALSE),NA(),W222*'Data input'!$AW$4+U222))</f>
        <v>#N/A</v>
      </c>
    </row>
    <row r="223" spans="16:24" x14ac:dyDescent="0.3">
      <c r="P223" s="155" t="str">
        <f>IF(ISBLANK('Data input'!C223)=FALSE,'Data input'!C223,"")</f>
        <v/>
      </c>
      <c r="Q223" s="105" t="e">
        <f>IF($Y$202=FALSE,NA(),IF(OR(ISNUMBER('Data input'!AC223)=FALSE,ISNUMBER('Data input'!AD223)=FALSE),NA(),'Data input'!$AW$3*'Data input'!AC223+'Data input'!AD223))</f>
        <v>#N/A</v>
      </c>
      <c r="R223" s="105" t="e">
        <f>IF($Y$202=FALSE,NA(),IF(ISNUMBER('Data input'!AD223)=FALSE,NA(),'Data input'!$AW$2*'Data input'!AC223))</f>
        <v>#N/A</v>
      </c>
      <c r="S223" s="105" t="e">
        <f>IF($Y$202=FALSE,NA(),IF(OR(ISNUMBER('Data input'!AF223)=FALSE,ISNUMBER('Data input'!AG223)=FALSE),NA(),'Data input'!$AW$3*'Data input'!AF223+'Data input'!AG223+1+'Grid template'!$B$17))</f>
        <v>#N/A</v>
      </c>
      <c r="T223" s="105" t="e">
        <f>IF($Y$202=FALSE,NA(),IF(ISNUMBER('Data input'!AG223)=FALSE,NA(),'Data input'!$AW$2*'Data input'!AF223))</f>
        <v>#N/A</v>
      </c>
      <c r="U223" s="105" t="e">
        <f>IF($Y$202=FALSE,NA(),(IF(OR(ISNUMBER(Q223)=FALSE,ISNUMBER(R223)=FALSE),NA(),R223-'Data input'!$AW$4*Q223)))</f>
        <v>#N/A</v>
      </c>
      <c r="V223" s="105" t="e">
        <f>IF($Y$202=FALSE,NA(),(IF(OR(ISNUMBER(S223)=FALSE,ISNUMBER(T223)=FALSE),NA(),T223+'Data input'!$AW$4*S223)))</f>
        <v>#N/A</v>
      </c>
      <c r="W223" s="105" t="e">
        <f>IF($Y$202=FALSE,NA(),IF(OR(ISNUMBER(U223)=FALSE,ISNUMBER(V223)=FALSE),NA(),(V223-U223)/(2*'Data input'!$AW$4)))</f>
        <v>#N/A</v>
      </c>
      <c r="X223" s="105" t="e">
        <f>IF($Y$202=FALSE,NA(),IF(OR(ISNUMBER(U223)=FALSE,ISNUMBER(W223)=FALSE),NA(),W223*'Data input'!$AW$4+U223))</f>
        <v>#N/A</v>
      </c>
    </row>
    <row r="224" spans="16:24" x14ac:dyDescent="0.3">
      <c r="P224" s="155" t="str">
        <f>IF(ISBLANK('Data input'!C224)=FALSE,'Data input'!C224,"")</f>
        <v/>
      </c>
      <c r="Q224" s="105" t="e">
        <f>IF($Y$202=FALSE,NA(),IF(OR(ISNUMBER('Data input'!AC224)=FALSE,ISNUMBER('Data input'!AD224)=FALSE),NA(),'Data input'!$AW$3*'Data input'!AC224+'Data input'!AD224))</f>
        <v>#N/A</v>
      </c>
      <c r="R224" s="105" t="e">
        <f>IF($Y$202=FALSE,NA(),IF(ISNUMBER('Data input'!AD224)=FALSE,NA(),'Data input'!$AW$2*'Data input'!AC224))</f>
        <v>#N/A</v>
      </c>
      <c r="S224" s="105" t="e">
        <f>IF($Y$202=FALSE,NA(),IF(OR(ISNUMBER('Data input'!AF224)=FALSE,ISNUMBER('Data input'!AG224)=FALSE),NA(),'Data input'!$AW$3*'Data input'!AF224+'Data input'!AG224+1+'Grid template'!$B$17))</f>
        <v>#N/A</v>
      </c>
      <c r="T224" s="105" t="e">
        <f>IF($Y$202=FALSE,NA(),IF(ISNUMBER('Data input'!AG224)=FALSE,NA(),'Data input'!$AW$2*'Data input'!AF224))</f>
        <v>#N/A</v>
      </c>
      <c r="U224" s="105" t="e">
        <f>IF($Y$202=FALSE,NA(),(IF(OR(ISNUMBER(Q224)=FALSE,ISNUMBER(R224)=FALSE),NA(),R224-'Data input'!$AW$4*Q224)))</f>
        <v>#N/A</v>
      </c>
      <c r="V224" s="105" t="e">
        <f>IF($Y$202=FALSE,NA(),(IF(OR(ISNUMBER(S224)=FALSE,ISNUMBER(T224)=FALSE),NA(),T224+'Data input'!$AW$4*S224)))</f>
        <v>#N/A</v>
      </c>
      <c r="W224" s="105" t="e">
        <f>IF($Y$202=FALSE,NA(),IF(OR(ISNUMBER(U224)=FALSE,ISNUMBER(V224)=FALSE),NA(),(V224-U224)/(2*'Data input'!$AW$4)))</f>
        <v>#N/A</v>
      </c>
      <c r="X224" s="105" t="e">
        <f>IF($Y$202=FALSE,NA(),IF(OR(ISNUMBER(U224)=FALSE,ISNUMBER(W224)=FALSE),NA(),W224*'Data input'!$AW$4+U224))</f>
        <v>#N/A</v>
      </c>
    </row>
    <row r="225" spans="16:24" x14ac:dyDescent="0.3">
      <c r="P225" s="155" t="str">
        <f>IF(ISBLANK('Data input'!C225)=FALSE,'Data input'!C225,"")</f>
        <v/>
      </c>
      <c r="Q225" s="105" t="e">
        <f>IF($Y$202=FALSE,NA(),IF(OR(ISNUMBER('Data input'!AC225)=FALSE,ISNUMBER('Data input'!AD225)=FALSE),NA(),'Data input'!$AW$3*'Data input'!AC225+'Data input'!AD225))</f>
        <v>#N/A</v>
      </c>
      <c r="R225" s="105" t="e">
        <f>IF($Y$202=FALSE,NA(),IF(ISNUMBER('Data input'!AD225)=FALSE,NA(),'Data input'!$AW$2*'Data input'!AC225))</f>
        <v>#N/A</v>
      </c>
      <c r="S225" s="105" t="e">
        <f>IF($Y$202=FALSE,NA(),IF(OR(ISNUMBER('Data input'!AF225)=FALSE,ISNUMBER('Data input'!AG225)=FALSE),NA(),'Data input'!$AW$3*'Data input'!AF225+'Data input'!AG225+1+'Grid template'!$B$17))</f>
        <v>#N/A</v>
      </c>
      <c r="T225" s="105" t="e">
        <f>IF($Y$202=FALSE,NA(),IF(ISNUMBER('Data input'!AG225)=FALSE,NA(),'Data input'!$AW$2*'Data input'!AF225))</f>
        <v>#N/A</v>
      </c>
      <c r="U225" s="105" t="e">
        <f>IF($Y$202=FALSE,NA(),(IF(OR(ISNUMBER(Q225)=FALSE,ISNUMBER(R225)=FALSE),NA(),R225-'Data input'!$AW$4*Q225)))</f>
        <v>#N/A</v>
      </c>
      <c r="V225" s="105" t="e">
        <f>IF($Y$202=FALSE,NA(),(IF(OR(ISNUMBER(S225)=FALSE,ISNUMBER(T225)=FALSE),NA(),T225+'Data input'!$AW$4*S225)))</f>
        <v>#N/A</v>
      </c>
      <c r="W225" s="105" t="e">
        <f>IF($Y$202=FALSE,NA(),IF(OR(ISNUMBER(U225)=FALSE,ISNUMBER(V225)=FALSE),NA(),(V225-U225)/(2*'Data input'!$AW$4)))</f>
        <v>#N/A</v>
      </c>
      <c r="X225" s="105" t="e">
        <f>IF($Y$202=FALSE,NA(),IF(OR(ISNUMBER(U225)=FALSE,ISNUMBER(W225)=FALSE),NA(),W225*'Data input'!$AW$4+U225))</f>
        <v>#N/A</v>
      </c>
    </row>
    <row r="226" spans="16:24" x14ac:dyDescent="0.3">
      <c r="P226" s="155" t="str">
        <f>IF(ISBLANK('Data input'!C226)=FALSE,'Data input'!C226,"")</f>
        <v/>
      </c>
      <c r="Q226" s="105" t="e">
        <f>IF($Y$202=FALSE,NA(),IF(OR(ISNUMBER('Data input'!AC226)=FALSE,ISNUMBER('Data input'!AD226)=FALSE),NA(),'Data input'!$AW$3*'Data input'!AC226+'Data input'!AD226))</f>
        <v>#N/A</v>
      </c>
      <c r="R226" s="105" t="e">
        <f>IF($Y$202=FALSE,NA(),IF(ISNUMBER('Data input'!AD226)=FALSE,NA(),'Data input'!$AW$2*'Data input'!AC226))</f>
        <v>#N/A</v>
      </c>
      <c r="S226" s="105" t="e">
        <f>IF($Y$202=FALSE,NA(),IF(OR(ISNUMBER('Data input'!AF226)=FALSE,ISNUMBER('Data input'!AG226)=FALSE),NA(),'Data input'!$AW$3*'Data input'!AF226+'Data input'!AG226+1+'Grid template'!$B$17))</f>
        <v>#N/A</v>
      </c>
      <c r="T226" s="105" t="e">
        <f>IF($Y$202=FALSE,NA(),IF(ISNUMBER('Data input'!AG226)=FALSE,NA(),'Data input'!$AW$2*'Data input'!AF226))</f>
        <v>#N/A</v>
      </c>
      <c r="U226" s="105" t="e">
        <f>IF($Y$202=FALSE,NA(),(IF(OR(ISNUMBER(Q226)=FALSE,ISNUMBER(R226)=FALSE),NA(),R226-'Data input'!$AW$4*Q226)))</f>
        <v>#N/A</v>
      </c>
      <c r="V226" s="105" t="e">
        <f>IF($Y$202=FALSE,NA(),(IF(OR(ISNUMBER(S226)=FALSE,ISNUMBER(T226)=FALSE),NA(),T226+'Data input'!$AW$4*S226)))</f>
        <v>#N/A</v>
      </c>
      <c r="W226" s="105" t="e">
        <f>IF($Y$202=FALSE,NA(),IF(OR(ISNUMBER(U226)=FALSE,ISNUMBER(V226)=FALSE),NA(),(V226-U226)/(2*'Data input'!$AW$4)))</f>
        <v>#N/A</v>
      </c>
      <c r="X226" s="105" t="e">
        <f>IF($Y$202=FALSE,NA(),IF(OR(ISNUMBER(U226)=FALSE,ISNUMBER(W226)=FALSE),NA(),W226*'Data input'!$AW$4+U226))</f>
        <v>#N/A</v>
      </c>
    </row>
    <row r="227" spans="16:24" x14ac:dyDescent="0.3">
      <c r="P227" s="155" t="str">
        <f>IF(ISBLANK('Data input'!C227)=FALSE,'Data input'!C227,"")</f>
        <v/>
      </c>
      <c r="Q227" s="105" t="e">
        <f>IF($Y$202=FALSE,NA(),IF(OR(ISNUMBER('Data input'!AC227)=FALSE,ISNUMBER('Data input'!AD227)=FALSE),NA(),'Data input'!$AW$3*'Data input'!AC227+'Data input'!AD227))</f>
        <v>#N/A</v>
      </c>
      <c r="R227" s="105" t="e">
        <f>IF($Y$202=FALSE,NA(),IF(ISNUMBER('Data input'!AD227)=FALSE,NA(),'Data input'!$AW$2*'Data input'!AC227))</f>
        <v>#N/A</v>
      </c>
      <c r="S227" s="105" t="e">
        <f>IF($Y$202=FALSE,NA(),IF(OR(ISNUMBER('Data input'!AF227)=FALSE,ISNUMBER('Data input'!AG227)=FALSE),NA(),'Data input'!$AW$3*'Data input'!AF227+'Data input'!AG227+1+'Grid template'!$B$17))</f>
        <v>#N/A</v>
      </c>
      <c r="T227" s="105" t="e">
        <f>IF($Y$202=FALSE,NA(),IF(ISNUMBER('Data input'!AG227)=FALSE,NA(),'Data input'!$AW$2*'Data input'!AF227))</f>
        <v>#N/A</v>
      </c>
      <c r="U227" s="105" t="e">
        <f>IF($Y$202=FALSE,NA(),(IF(OR(ISNUMBER(Q227)=FALSE,ISNUMBER(R227)=FALSE),NA(),R227-'Data input'!$AW$4*Q227)))</f>
        <v>#N/A</v>
      </c>
      <c r="V227" s="105" t="e">
        <f>IF($Y$202=FALSE,NA(),(IF(OR(ISNUMBER(S227)=FALSE,ISNUMBER(T227)=FALSE),NA(),T227+'Data input'!$AW$4*S227)))</f>
        <v>#N/A</v>
      </c>
      <c r="W227" s="105" t="e">
        <f>IF($Y$202=FALSE,NA(),IF(OR(ISNUMBER(U227)=FALSE,ISNUMBER(V227)=FALSE),NA(),(V227-U227)/(2*'Data input'!$AW$4)))</f>
        <v>#N/A</v>
      </c>
      <c r="X227" s="105" t="e">
        <f>IF($Y$202=FALSE,NA(),IF(OR(ISNUMBER(U227)=FALSE,ISNUMBER(W227)=FALSE),NA(),W227*'Data input'!$AW$4+U227))</f>
        <v>#N/A</v>
      </c>
    </row>
    <row r="228" spans="16:24" x14ac:dyDescent="0.3">
      <c r="P228" s="155" t="str">
        <f>IF(ISBLANK('Data input'!C228)=FALSE,'Data input'!C228,"")</f>
        <v/>
      </c>
      <c r="Q228" s="105" t="e">
        <f>IF($Y$202=FALSE,NA(),IF(OR(ISNUMBER('Data input'!AC228)=FALSE,ISNUMBER('Data input'!AD228)=FALSE),NA(),'Data input'!$AW$3*'Data input'!AC228+'Data input'!AD228))</f>
        <v>#N/A</v>
      </c>
      <c r="R228" s="105" t="e">
        <f>IF($Y$202=FALSE,NA(),IF(ISNUMBER('Data input'!AD228)=FALSE,NA(),'Data input'!$AW$2*'Data input'!AC228))</f>
        <v>#N/A</v>
      </c>
      <c r="S228" s="105" t="e">
        <f>IF($Y$202=FALSE,NA(),IF(OR(ISNUMBER('Data input'!AF228)=FALSE,ISNUMBER('Data input'!AG228)=FALSE),NA(),'Data input'!$AW$3*'Data input'!AF228+'Data input'!AG228+1+'Grid template'!$B$17))</f>
        <v>#N/A</v>
      </c>
      <c r="T228" s="105" t="e">
        <f>IF($Y$202=FALSE,NA(),IF(ISNUMBER('Data input'!AG228)=FALSE,NA(),'Data input'!$AW$2*'Data input'!AF228))</f>
        <v>#N/A</v>
      </c>
      <c r="U228" s="105" t="e">
        <f>IF($Y$202=FALSE,NA(),(IF(OR(ISNUMBER(Q228)=FALSE,ISNUMBER(R228)=FALSE),NA(),R228-'Data input'!$AW$4*Q228)))</f>
        <v>#N/A</v>
      </c>
      <c r="V228" s="105" t="e">
        <f>IF($Y$202=FALSE,NA(),(IF(OR(ISNUMBER(S228)=FALSE,ISNUMBER(T228)=FALSE),NA(),T228+'Data input'!$AW$4*S228)))</f>
        <v>#N/A</v>
      </c>
      <c r="W228" s="105" t="e">
        <f>IF($Y$202=FALSE,NA(),IF(OR(ISNUMBER(U228)=FALSE,ISNUMBER(V228)=FALSE),NA(),(V228-U228)/(2*'Data input'!$AW$4)))</f>
        <v>#N/A</v>
      </c>
      <c r="X228" s="105" t="e">
        <f>IF($Y$202=FALSE,NA(),IF(OR(ISNUMBER(U228)=FALSE,ISNUMBER(W228)=FALSE),NA(),W228*'Data input'!$AW$4+U228))</f>
        <v>#N/A</v>
      </c>
    </row>
    <row r="229" spans="16:24" x14ac:dyDescent="0.3">
      <c r="P229" s="155" t="str">
        <f>IF(ISBLANK('Data input'!C229)=FALSE,'Data input'!C229,"")</f>
        <v/>
      </c>
      <c r="Q229" s="105" t="e">
        <f>IF($Y$202=FALSE,NA(),IF(OR(ISNUMBER('Data input'!AC229)=FALSE,ISNUMBER('Data input'!AD229)=FALSE),NA(),'Data input'!$AW$3*'Data input'!AC229+'Data input'!AD229))</f>
        <v>#N/A</v>
      </c>
      <c r="R229" s="105" t="e">
        <f>IF($Y$202=FALSE,NA(),IF(ISNUMBER('Data input'!AD229)=FALSE,NA(),'Data input'!$AW$2*'Data input'!AC229))</f>
        <v>#N/A</v>
      </c>
      <c r="S229" s="105" t="e">
        <f>IF($Y$202=FALSE,NA(),IF(OR(ISNUMBER('Data input'!AF229)=FALSE,ISNUMBER('Data input'!AG229)=FALSE),NA(),'Data input'!$AW$3*'Data input'!AF229+'Data input'!AG229+1+'Grid template'!$B$17))</f>
        <v>#N/A</v>
      </c>
      <c r="T229" s="105" t="e">
        <f>IF($Y$202=FALSE,NA(),IF(ISNUMBER('Data input'!AG229)=FALSE,NA(),'Data input'!$AW$2*'Data input'!AF229))</f>
        <v>#N/A</v>
      </c>
      <c r="U229" s="105" t="e">
        <f>IF($Y$202=FALSE,NA(),(IF(OR(ISNUMBER(Q229)=FALSE,ISNUMBER(R229)=FALSE),NA(),R229-'Data input'!$AW$4*Q229)))</f>
        <v>#N/A</v>
      </c>
      <c r="V229" s="105" t="e">
        <f>IF($Y$202=FALSE,NA(),(IF(OR(ISNUMBER(S229)=FALSE,ISNUMBER(T229)=FALSE),NA(),T229+'Data input'!$AW$4*S229)))</f>
        <v>#N/A</v>
      </c>
      <c r="W229" s="105" t="e">
        <f>IF($Y$202=FALSE,NA(),IF(OR(ISNUMBER(U229)=FALSE,ISNUMBER(V229)=FALSE),NA(),(V229-U229)/(2*'Data input'!$AW$4)))</f>
        <v>#N/A</v>
      </c>
      <c r="X229" s="105" t="e">
        <f>IF($Y$202=FALSE,NA(),IF(OR(ISNUMBER(U229)=FALSE,ISNUMBER(W229)=FALSE),NA(),W229*'Data input'!$AW$4+U229))</f>
        <v>#N/A</v>
      </c>
    </row>
    <row r="230" spans="16:24" x14ac:dyDescent="0.3">
      <c r="P230" s="155" t="str">
        <f>IF(ISBLANK('Data input'!C230)=FALSE,'Data input'!C230,"")</f>
        <v/>
      </c>
      <c r="Q230" s="105" t="e">
        <f>IF($Y$202=FALSE,NA(),IF(OR(ISNUMBER('Data input'!AC230)=FALSE,ISNUMBER('Data input'!AD230)=FALSE),NA(),'Data input'!$AW$3*'Data input'!AC230+'Data input'!AD230))</f>
        <v>#N/A</v>
      </c>
      <c r="R230" s="105" t="e">
        <f>IF($Y$202=FALSE,NA(),IF(ISNUMBER('Data input'!AD230)=FALSE,NA(),'Data input'!$AW$2*'Data input'!AC230))</f>
        <v>#N/A</v>
      </c>
      <c r="S230" s="105" t="e">
        <f>IF($Y$202=FALSE,NA(),IF(OR(ISNUMBER('Data input'!AF230)=FALSE,ISNUMBER('Data input'!AG230)=FALSE),NA(),'Data input'!$AW$3*'Data input'!AF230+'Data input'!AG230+1+'Grid template'!$B$17))</f>
        <v>#N/A</v>
      </c>
      <c r="T230" s="105" t="e">
        <f>IF($Y$202=FALSE,NA(),IF(ISNUMBER('Data input'!AG230)=FALSE,NA(),'Data input'!$AW$2*'Data input'!AF230))</f>
        <v>#N/A</v>
      </c>
      <c r="U230" s="105" t="e">
        <f>IF($Y$202=FALSE,NA(),(IF(OR(ISNUMBER(Q230)=FALSE,ISNUMBER(R230)=FALSE),NA(),R230-'Data input'!$AW$4*Q230)))</f>
        <v>#N/A</v>
      </c>
      <c r="V230" s="105" t="e">
        <f>IF($Y$202=FALSE,NA(),(IF(OR(ISNUMBER(S230)=FALSE,ISNUMBER(T230)=FALSE),NA(),T230+'Data input'!$AW$4*S230)))</f>
        <v>#N/A</v>
      </c>
      <c r="W230" s="105" t="e">
        <f>IF($Y$202=FALSE,NA(),IF(OR(ISNUMBER(U230)=FALSE,ISNUMBER(V230)=FALSE),NA(),(V230-U230)/(2*'Data input'!$AW$4)))</f>
        <v>#N/A</v>
      </c>
      <c r="X230" s="105" t="e">
        <f>IF($Y$202=FALSE,NA(),IF(OR(ISNUMBER(U230)=FALSE,ISNUMBER(W230)=FALSE),NA(),W230*'Data input'!$AW$4+U230))</f>
        <v>#N/A</v>
      </c>
    </row>
    <row r="231" spans="16:24" x14ac:dyDescent="0.3">
      <c r="P231" s="155" t="str">
        <f>IF(ISBLANK('Data input'!C231)=FALSE,'Data input'!C231,"")</f>
        <v/>
      </c>
      <c r="Q231" s="105" t="e">
        <f>IF($Y$202=FALSE,NA(),IF(OR(ISNUMBER('Data input'!AC231)=FALSE,ISNUMBER('Data input'!AD231)=FALSE),NA(),'Data input'!$AW$3*'Data input'!AC231+'Data input'!AD231))</f>
        <v>#N/A</v>
      </c>
      <c r="R231" s="105" t="e">
        <f>IF($Y$202=FALSE,NA(),IF(ISNUMBER('Data input'!AD231)=FALSE,NA(),'Data input'!$AW$2*'Data input'!AC231))</f>
        <v>#N/A</v>
      </c>
      <c r="S231" s="105" t="e">
        <f>IF($Y$202=FALSE,NA(),IF(OR(ISNUMBER('Data input'!AF231)=FALSE,ISNUMBER('Data input'!AG231)=FALSE),NA(),'Data input'!$AW$3*'Data input'!AF231+'Data input'!AG231+1+'Grid template'!$B$17))</f>
        <v>#N/A</v>
      </c>
      <c r="T231" s="105" t="e">
        <f>IF($Y$202=FALSE,NA(),IF(ISNUMBER('Data input'!AG231)=FALSE,NA(),'Data input'!$AW$2*'Data input'!AF231))</f>
        <v>#N/A</v>
      </c>
      <c r="U231" s="105" t="e">
        <f>IF($Y$202=FALSE,NA(),(IF(OR(ISNUMBER(Q231)=FALSE,ISNUMBER(R231)=FALSE),NA(),R231-'Data input'!$AW$4*Q231)))</f>
        <v>#N/A</v>
      </c>
      <c r="V231" s="105" t="e">
        <f>IF($Y$202=FALSE,NA(),(IF(OR(ISNUMBER(S231)=FALSE,ISNUMBER(T231)=FALSE),NA(),T231+'Data input'!$AW$4*S231)))</f>
        <v>#N/A</v>
      </c>
      <c r="W231" s="105" t="e">
        <f>IF($Y$202=FALSE,NA(),IF(OR(ISNUMBER(U231)=FALSE,ISNUMBER(V231)=FALSE),NA(),(V231-U231)/(2*'Data input'!$AW$4)))</f>
        <v>#N/A</v>
      </c>
      <c r="X231" s="105" t="e">
        <f>IF($Y$202=FALSE,NA(),IF(OR(ISNUMBER(U231)=FALSE,ISNUMBER(W231)=FALSE),NA(),W231*'Data input'!$AW$4+U231))</f>
        <v>#N/A</v>
      </c>
    </row>
    <row r="232" spans="16:24" x14ac:dyDescent="0.3">
      <c r="P232" s="155" t="str">
        <f>IF(ISBLANK('Data input'!C232)=FALSE,'Data input'!C232,"")</f>
        <v/>
      </c>
      <c r="Q232" s="105" t="e">
        <f>IF($Y$202=FALSE,NA(),IF(OR(ISNUMBER('Data input'!AC232)=FALSE,ISNUMBER('Data input'!AD232)=FALSE),NA(),'Data input'!$AW$3*'Data input'!AC232+'Data input'!AD232))</f>
        <v>#N/A</v>
      </c>
      <c r="R232" s="105" t="e">
        <f>IF($Y$202=FALSE,NA(),IF(ISNUMBER('Data input'!AD232)=FALSE,NA(),'Data input'!$AW$2*'Data input'!AC232))</f>
        <v>#N/A</v>
      </c>
      <c r="S232" s="105" t="e">
        <f>IF($Y$202=FALSE,NA(),IF(OR(ISNUMBER('Data input'!AF232)=FALSE,ISNUMBER('Data input'!AG232)=FALSE),NA(),'Data input'!$AW$3*'Data input'!AF232+'Data input'!AG232+1+'Grid template'!$B$17))</f>
        <v>#N/A</v>
      </c>
      <c r="T232" s="105" t="e">
        <f>IF($Y$202=FALSE,NA(),IF(ISNUMBER('Data input'!AG232)=FALSE,NA(),'Data input'!$AW$2*'Data input'!AF232))</f>
        <v>#N/A</v>
      </c>
      <c r="U232" s="105" t="e">
        <f>IF($Y$202=FALSE,NA(),(IF(OR(ISNUMBER(Q232)=FALSE,ISNUMBER(R232)=FALSE),NA(),R232-'Data input'!$AW$4*Q232)))</f>
        <v>#N/A</v>
      </c>
      <c r="V232" s="105" t="e">
        <f>IF($Y$202=FALSE,NA(),(IF(OR(ISNUMBER(S232)=FALSE,ISNUMBER(T232)=FALSE),NA(),T232+'Data input'!$AW$4*S232)))</f>
        <v>#N/A</v>
      </c>
      <c r="W232" s="105" t="e">
        <f>IF($Y$202=FALSE,NA(),IF(OR(ISNUMBER(U232)=FALSE,ISNUMBER(V232)=FALSE),NA(),(V232-U232)/(2*'Data input'!$AW$4)))</f>
        <v>#N/A</v>
      </c>
      <c r="X232" s="105" t="e">
        <f>IF($Y$202=FALSE,NA(),IF(OR(ISNUMBER(U232)=FALSE,ISNUMBER(W232)=FALSE),NA(),W232*'Data input'!$AW$4+U232))</f>
        <v>#N/A</v>
      </c>
    </row>
    <row r="233" spans="16:24" x14ac:dyDescent="0.3">
      <c r="P233" s="155" t="str">
        <f>IF(ISBLANK('Data input'!C233)=FALSE,'Data input'!C233,"")</f>
        <v/>
      </c>
      <c r="Q233" s="105" t="e">
        <f>IF($Y$202=FALSE,NA(),IF(OR(ISNUMBER('Data input'!AC233)=FALSE,ISNUMBER('Data input'!AD233)=FALSE),NA(),'Data input'!$AW$3*'Data input'!AC233+'Data input'!AD233))</f>
        <v>#N/A</v>
      </c>
      <c r="R233" s="105" t="e">
        <f>IF($Y$202=FALSE,NA(),IF(ISNUMBER('Data input'!AD233)=FALSE,NA(),'Data input'!$AW$2*'Data input'!AC233))</f>
        <v>#N/A</v>
      </c>
      <c r="S233" s="105" t="e">
        <f>IF($Y$202=FALSE,NA(),IF(OR(ISNUMBER('Data input'!AF233)=FALSE,ISNUMBER('Data input'!AG233)=FALSE),NA(),'Data input'!$AW$3*'Data input'!AF233+'Data input'!AG233+1+'Grid template'!$B$17))</f>
        <v>#N/A</v>
      </c>
      <c r="T233" s="105" t="e">
        <f>IF($Y$202=FALSE,NA(),IF(ISNUMBER('Data input'!AG233)=FALSE,NA(),'Data input'!$AW$2*'Data input'!AF233))</f>
        <v>#N/A</v>
      </c>
      <c r="U233" s="105" t="e">
        <f>IF($Y$202=FALSE,NA(),(IF(OR(ISNUMBER(Q233)=FALSE,ISNUMBER(R233)=FALSE),NA(),R233-'Data input'!$AW$4*Q233)))</f>
        <v>#N/A</v>
      </c>
      <c r="V233" s="105" t="e">
        <f>IF($Y$202=FALSE,NA(),(IF(OR(ISNUMBER(S233)=FALSE,ISNUMBER(T233)=FALSE),NA(),T233+'Data input'!$AW$4*S233)))</f>
        <v>#N/A</v>
      </c>
      <c r="W233" s="105" t="e">
        <f>IF($Y$202=FALSE,NA(),IF(OR(ISNUMBER(U233)=FALSE,ISNUMBER(V233)=FALSE),NA(),(V233-U233)/(2*'Data input'!$AW$4)))</f>
        <v>#N/A</v>
      </c>
      <c r="X233" s="105" t="e">
        <f>IF($Y$202=FALSE,NA(),IF(OR(ISNUMBER(U233)=FALSE,ISNUMBER(W233)=FALSE),NA(),W233*'Data input'!$AW$4+U233))</f>
        <v>#N/A</v>
      </c>
    </row>
    <row r="234" spans="16:24" x14ac:dyDescent="0.3">
      <c r="P234" s="155" t="str">
        <f>IF(ISBLANK('Data input'!C234)=FALSE,'Data input'!C234,"")</f>
        <v/>
      </c>
      <c r="Q234" s="105" t="e">
        <f>IF($Y$202=FALSE,NA(),IF(OR(ISNUMBER('Data input'!AC234)=FALSE,ISNUMBER('Data input'!AD234)=FALSE),NA(),'Data input'!$AW$3*'Data input'!AC234+'Data input'!AD234))</f>
        <v>#N/A</v>
      </c>
      <c r="R234" s="105" t="e">
        <f>IF($Y$202=FALSE,NA(),IF(ISNUMBER('Data input'!AD234)=FALSE,NA(),'Data input'!$AW$2*'Data input'!AC234))</f>
        <v>#N/A</v>
      </c>
      <c r="S234" s="105" t="e">
        <f>IF($Y$202=FALSE,NA(),IF(OR(ISNUMBER('Data input'!AF234)=FALSE,ISNUMBER('Data input'!AG234)=FALSE),NA(),'Data input'!$AW$3*'Data input'!AF234+'Data input'!AG234+1+'Grid template'!$B$17))</f>
        <v>#N/A</v>
      </c>
      <c r="T234" s="105" t="e">
        <f>IF($Y$202=FALSE,NA(),IF(ISNUMBER('Data input'!AG234)=FALSE,NA(),'Data input'!$AW$2*'Data input'!AF234))</f>
        <v>#N/A</v>
      </c>
      <c r="U234" s="105" t="e">
        <f>IF($Y$202=FALSE,NA(),(IF(OR(ISNUMBER(Q234)=FALSE,ISNUMBER(R234)=FALSE),NA(),R234-'Data input'!$AW$4*Q234)))</f>
        <v>#N/A</v>
      </c>
      <c r="V234" s="105" t="e">
        <f>IF($Y$202=FALSE,NA(),(IF(OR(ISNUMBER(S234)=FALSE,ISNUMBER(T234)=FALSE),NA(),T234+'Data input'!$AW$4*S234)))</f>
        <v>#N/A</v>
      </c>
      <c r="W234" s="105" t="e">
        <f>IF($Y$202=FALSE,NA(),IF(OR(ISNUMBER(U234)=FALSE,ISNUMBER(V234)=FALSE),NA(),(V234-U234)/(2*'Data input'!$AW$4)))</f>
        <v>#N/A</v>
      </c>
      <c r="X234" s="105" t="e">
        <f>IF($Y$202=FALSE,NA(),IF(OR(ISNUMBER(U234)=FALSE,ISNUMBER(W234)=FALSE),NA(),W234*'Data input'!$AW$4+U234))</f>
        <v>#N/A</v>
      </c>
    </row>
    <row r="235" spans="16:24" x14ac:dyDescent="0.3">
      <c r="P235" s="155" t="str">
        <f>IF(ISBLANK('Data input'!C235)=FALSE,'Data input'!C235,"")</f>
        <v/>
      </c>
      <c r="Q235" s="105" t="e">
        <f>IF($Y$202=FALSE,NA(),IF(OR(ISNUMBER('Data input'!AC235)=FALSE,ISNUMBER('Data input'!AD235)=FALSE),NA(),'Data input'!$AW$3*'Data input'!AC235+'Data input'!AD235))</f>
        <v>#N/A</v>
      </c>
      <c r="R235" s="105" t="e">
        <f>IF($Y$202=FALSE,NA(),IF(ISNUMBER('Data input'!AD235)=FALSE,NA(),'Data input'!$AW$2*'Data input'!AC235))</f>
        <v>#N/A</v>
      </c>
      <c r="S235" s="105" t="e">
        <f>IF($Y$202=FALSE,NA(),IF(OR(ISNUMBER('Data input'!AF235)=FALSE,ISNUMBER('Data input'!AG235)=FALSE),NA(),'Data input'!$AW$3*'Data input'!AF235+'Data input'!AG235+1+'Grid template'!$B$17))</f>
        <v>#N/A</v>
      </c>
      <c r="T235" s="105" t="e">
        <f>IF($Y$202=FALSE,NA(),IF(ISNUMBER('Data input'!AG235)=FALSE,NA(),'Data input'!$AW$2*'Data input'!AF235))</f>
        <v>#N/A</v>
      </c>
      <c r="U235" s="105" t="e">
        <f>IF($Y$202=FALSE,NA(),(IF(OR(ISNUMBER(Q235)=FALSE,ISNUMBER(R235)=FALSE),NA(),R235-'Data input'!$AW$4*Q235)))</f>
        <v>#N/A</v>
      </c>
      <c r="V235" s="105" t="e">
        <f>IF($Y$202=FALSE,NA(),(IF(OR(ISNUMBER(S235)=FALSE,ISNUMBER(T235)=FALSE),NA(),T235+'Data input'!$AW$4*S235)))</f>
        <v>#N/A</v>
      </c>
      <c r="W235" s="105" t="e">
        <f>IF($Y$202=FALSE,NA(),IF(OR(ISNUMBER(U235)=FALSE,ISNUMBER(V235)=FALSE),NA(),(V235-U235)/(2*'Data input'!$AW$4)))</f>
        <v>#N/A</v>
      </c>
      <c r="X235" s="105" t="e">
        <f>IF($Y$202=FALSE,NA(),IF(OR(ISNUMBER(U235)=FALSE,ISNUMBER(W235)=FALSE),NA(),W235*'Data input'!$AW$4+U235))</f>
        <v>#N/A</v>
      </c>
    </row>
    <row r="236" spans="16:24" x14ac:dyDescent="0.3">
      <c r="P236" s="155" t="str">
        <f>IF(ISBLANK('Data input'!C236)=FALSE,'Data input'!C236,"")</f>
        <v/>
      </c>
      <c r="Q236" s="105" t="e">
        <f>IF($Y$202=FALSE,NA(),IF(OR(ISNUMBER('Data input'!AC236)=FALSE,ISNUMBER('Data input'!AD236)=FALSE),NA(),'Data input'!$AW$3*'Data input'!AC236+'Data input'!AD236))</f>
        <v>#N/A</v>
      </c>
      <c r="R236" s="105" t="e">
        <f>IF($Y$202=FALSE,NA(),IF(ISNUMBER('Data input'!AD236)=FALSE,NA(),'Data input'!$AW$2*'Data input'!AC236))</f>
        <v>#N/A</v>
      </c>
      <c r="S236" s="105" t="e">
        <f>IF($Y$202=FALSE,NA(),IF(OR(ISNUMBER('Data input'!AF236)=FALSE,ISNUMBER('Data input'!AG236)=FALSE),NA(),'Data input'!$AW$3*'Data input'!AF236+'Data input'!AG236+1+'Grid template'!$B$17))</f>
        <v>#N/A</v>
      </c>
      <c r="T236" s="105" t="e">
        <f>IF($Y$202=FALSE,NA(),IF(ISNUMBER('Data input'!AG236)=FALSE,NA(),'Data input'!$AW$2*'Data input'!AF236))</f>
        <v>#N/A</v>
      </c>
      <c r="U236" s="105" t="e">
        <f>IF($Y$202=FALSE,NA(),(IF(OR(ISNUMBER(Q236)=FALSE,ISNUMBER(R236)=FALSE),NA(),R236-'Data input'!$AW$4*Q236)))</f>
        <v>#N/A</v>
      </c>
      <c r="V236" s="105" t="e">
        <f>IF($Y$202=FALSE,NA(),(IF(OR(ISNUMBER(S236)=FALSE,ISNUMBER(T236)=FALSE),NA(),T236+'Data input'!$AW$4*S236)))</f>
        <v>#N/A</v>
      </c>
      <c r="W236" s="105" t="e">
        <f>IF($Y$202=FALSE,NA(),IF(OR(ISNUMBER(U236)=FALSE,ISNUMBER(V236)=FALSE),NA(),(V236-U236)/(2*'Data input'!$AW$4)))</f>
        <v>#N/A</v>
      </c>
      <c r="X236" s="105" t="e">
        <f>IF($Y$202=FALSE,NA(),IF(OR(ISNUMBER(U236)=FALSE,ISNUMBER(W236)=FALSE),NA(),W236*'Data input'!$AW$4+U236))</f>
        <v>#N/A</v>
      </c>
    </row>
    <row r="237" spans="16:24" x14ac:dyDescent="0.3">
      <c r="P237" s="155" t="str">
        <f>IF(ISBLANK('Data input'!C237)=FALSE,'Data input'!C237,"")</f>
        <v/>
      </c>
      <c r="Q237" s="105" t="e">
        <f>IF($Y$202=FALSE,NA(),IF(OR(ISNUMBER('Data input'!AC237)=FALSE,ISNUMBER('Data input'!AD237)=FALSE),NA(),'Data input'!$AW$3*'Data input'!AC237+'Data input'!AD237))</f>
        <v>#N/A</v>
      </c>
      <c r="R237" s="105" t="e">
        <f>IF($Y$202=FALSE,NA(),IF(ISNUMBER('Data input'!AD237)=FALSE,NA(),'Data input'!$AW$2*'Data input'!AC237))</f>
        <v>#N/A</v>
      </c>
      <c r="S237" s="105" t="e">
        <f>IF($Y$202=FALSE,NA(),IF(OR(ISNUMBER('Data input'!AF237)=FALSE,ISNUMBER('Data input'!AG237)=FALSE),NA(),'Data input'!$AW$3*'Data input'!AF237+'Data input'!AG237+1+'Grid template'!$B$17))</f>
        <v>#N/A</v>
      </c>
      <c r="T237" s="105" t="e">
        <f>IF($Y$202=FALSE,NA(),IF(ISNUMBER('Data input'!AG237)=FALSE,NA(),'Data input'!$AW$2*'Data input'!AF237))</f>
        <v>#N/A</v>
      </c>
      <c r="U237" s="105" t="e">
        <f>IF($Y$202=FALSE,NA(),(IF(OR(ISNUMBER(Q237)=FALSE,ISNUMBER(R237)=FALSE),NA(),R237-'Data input'!$AW$4*Q237)))</f>
        <v>#N/A</v>
      </c>
      <c r="V237" s="105" t="e">
        <f>IF($Y$202=FALSE,NA(),(IF(OR(ISNUMBER(S237)=FALSE,ISNUMBER(T237)=FALSE),NA(),T237+'Data input'!$AW$4*S237)))</f>
        <v>#N/A</v>
      </c>
      <c r="W237" s="105" t="e">
        <f>IF($Y$202=FALSE,NA(),IF(OR(ISNUMBER(U237)=FALSE,ISNUMBER(V237)=FALSE),NA(),(V237-U237)/(2*'Data input'!$AW$4)))</f>
        <v>#N/A</v>
      </c>
      <c r="X237" s="105" t="e">
        <f>IF($Y$202=FALSE,NA(),IF(OR(ISNUMBER(U237)=FALSE,ISNUMBER(W237)=FALSE),NA(),W237*'Data input'!$AW$4+U237))</f>
        <v>#N/A</v>
      </c>
    </row>
    <row r="238" spans="16:24" x14ac:dyDescent="0.3">
      <c r="P238" s="155" t="str">
        <f>IF(ISBLANK('Data input'!C238)=FALSE,'Data input'!C238,"")</f>
        <v/>
      </c>
      <c r="Q238" s="105" t="e">
        <f>IF($Y$202=FALSE,NA(),IF(OR(ISNUMBER('Data input'!AC238)=FALSE,ISNUMBER('Data input'!AD238)=FALSE),NA(),'Data input'!$AW$3*'Data input'!AC238+'Data input'!AD238))</f>
        <v>#N/A</v>
      </c>
      <c r="R238" s="105" t="e">
        <f>IF($Y$202=FALSE,NA(),IF(ISNUMBER('Data input'!AD238)=FALSE,NA(),'Data input'!$AW$2*'Data input'!AC238))</f>
        <v>#N/A</v>
      </c>
      <c r="S238" s="105" t="e">
        <f>IF($Y$202=FALSE,NA(),IF(OR(ISNUMBER('Data input'!AF238)=FALSE,ISNUMBER('Data input'!AG238)=FALSE),NA(),'Data input'!$AW$3*'Data input'!AF238+'Data input'!AG238+1+'Grid template'!$B$17))</f>
        <v>#N/A</v>
      </c>
      <c r="T238" s="105" t="e">
        <f>IF($Y$202=FALSE,NA(),IF(ISNUMBER('Data input'!AG238)=FALSE,NA(),'Data input'!$AW$2*'Data input'!AF238))</f>
        <v>#N/A</v>
      </c>
      <c r="U238" s="105" t="e">
        <f>IF($Y$202=FALSE,NA(),(IF(OR(ISNUMBER(Q238)=FALSE,ISNUMBER(R238)=FALSE),NA(),R238-'Data input'!$AW$4*Q238)))</f>
        <v>#N/A</v>
      </c>
      <c r="V238" s="105" t="e">
        <f>IF($Y$202=FALSE,NA(),(IF(OR(ISNUMBER(S238)=FALSE,ISNUMBER(T238)=FALSE),NA(),T238+'Data input'!$AW$4*S238)))</f>
        <v>#N/A</v>
      </c>
      <c r="W238" s="105" t="e">
        <f>IF($Y$202=FALSE,NA(),IF(OR(ISNUMBER(U238)=FALSE,ISNUMBER(V238)=FALSE),NA(),(V238-U238)/(2*'Data input'!$AW$4)))</f>
        <v>#N/A</v>
      </c>
      <c r="X238" s="105" t="e">
        <f>IF($Y$202=FALSE,NA(),IF(OR(ISNUMBER(U238)=FALSE,ISNUMBER(W238)=FALSE),NA(),W238*'Data input'!$AW$4+U238))</f>
        <v>#N/A</v>
      </c>
    </row>
    <row r="239" spans="16:24" x14ac:dyDescent="0.3">
      <c r="P239" s="155" t="str">
        <f>IF(ISBLANK('Data input'!C239)=FALSE,'Data input'!C239,"")</f>
        <v/>
      </c>
      <c r="Q239" s="105" t="e">
        <f>IF($Y$202=FALSE,NA(),IF(OR(ISNUMBER('Data input'!AC239)=FALSE,ISNUMBER('Data input'!AD239)=FALSE),NA(),'Data input'!$AW$3*'Data input'!AC239+'Data input'!AD239))</f>
        <v>#N/A</v>
      </c>
      <c r="R239" s="105" t="e">
        <f>IF($Y$202=FALSE,NA(),IF(ISNUMBER('Data input'!AD239)=FALSE,NA(),'Data input'!$AW$2*'Data input'!AC239))</f>
        <v>#N/A</v>
      </c>
      <c r="S239" s="105" t="e">
        <f>IF($Y$202=FALSE,NA(),IF(OR(ISNUMBER('Data input'!AF239)=FALSE,ISNUMBER('Data input'!AG239)=FALSE),NA(),'Data input'!$AW$3*'Data input'!AF239+'Data input'!AG239+1+'Grid template'!$B$17))</f>
        <v>#N/A</v>
      </c>
      <c r="T239" s="105" t="e">
        <f>IF($Y$202=FALSE,NA(),IF(ISNUMBER('Data input'!AG239)=FALSE,NA(),'Data input'!$AW$2*'Data input'!AF239))</f>
        <v>#N/A</v>
      </c>
      <c r="U239" s="105" t="e">
        <f>IF($Y$202=FALSE,NA(),(IF(OR(ISNUMBER(Q239)=FALSE,ISNUMBER(R239)=FALSE),NA(),R239-'Data input'!$AW$4*Q239)))</f>
        <v>#N/A</v>
      </c>
      <c r="V239" s="105" t="e">
        <f>IF($Y$202=FALSE,NA(),(IF(OR(ISNUMBER(S239)=FALSE,ISNUMBER(T239)=FALSE),NA(),T239+'Data input'!$AW$4*S239)))</f>
        <v>#N/A</v>
      </c>
      <c r="W239" s="105" t="e">
        <f>IF($Y$202=FALSE,NA(),IF(OR(ISNUMBER(U239)=FALSE,ISNUMBER(V239)=FALSE),NA(),(V239-U239)/(2*'Data input'!$AW$4)))</f>
        <v>#N/A</v>
      </c>
      <c r="X239" s="105" t="e">
        <f>IF($Y$202=FALSE,NA(),IF(OR(ISNUMBER(U239)=FALSE,ISNUMBER(W239)=FALSE),NA(),W239*'Data input'!$AW$4+U239))</f>
        <v>#N/A</v>
      </c>
    </row>
    <row r="240" spans="16:24" x14ac:dyDescent="0.3">
      <c r="P240" s="155" t="str">
        <f>IF(ISBLANK('Data input'!C240)=FALSE,'Data input'!C240,"")</f>
        <v/>
      </c>
      <c r="Q240" s="105" t="e">
        <f>IF($Y$202=FALSE,NA(),IF(OR(ISNUMBER('Data input'!AC240)=FALSE,ISNUMBER('Data input'!AD240)=FALSE),NA(),'Data input'!$AW$3*'Data input'!AC240+'Data input'!AD240))</f>
        <v>#N/A</v>
      </c>
      <c r="R240" s="105" t="e">
        <f>IF($Y$202=FALSE,NA(),IF(ISNUMBER('Data input'!AD240)=FALSE,NA(),'Data input'!$AW$2*'Data input'!AC240))</f>
        <v>#N/A</v>
      </c>
      <c r="S240" s="105" t="e">
        <f>IF($Y$202=FALSE,NA(),IF(OR(ISNUMBER('Data input'!AF240)=FALSE,ISNUMBER('Data input'!AG240)=FALSE),NA(),'Data input'!$AW$3*'Data input'!AF240+'Data input'!AG240+1+'Grid template'!$B$17))</f>
        <v>#N/A</v>
      </c>
      <c r="T240" s="105" t="e">
        <f>IF($Y$202=FALSE,NA(),IF(ISNUMBER('Data input'!AG240)=FALSE,NA(),'Data input'!$AW$2*'Data input'!AF240))</f>
        <v>#N/A</v>
      </c>
      <c r="U240" s="105" t="e">
        <f>IF($Y$202=FALSE,NA(),(IF(OR(ISNUMBER(Q240)=FALSE,ISNUMBER(R240)=FALSE),NA(),R240-'Data input'!$AW$4*Q240)))</f>
        <v>#N/A</v>
      </c>
      <c r="V240" s="105" t="e">
        <f>IF($Y$202=FALSE,NA(),(IF(OR(ISNUMBER(S240)=FALSE,ISNUMBER(T240)=FALSE),NA(),T240+'Data input'!$AW$4*S240)))</f>
        <v>#N/A</v>
      </c>
      <c r="W240" s="105" t="e">
        <f>IF($Y$202=FALSE,NA(),IF(OR(ISNUMBER(U240)=FALSE,ISNUMBER(V240)=FALSE),NA(),(V240-U240)/(2*'Data input'!$AW$4)))</f>
        <v>#N/A</v>
      </c>
      <c r="X240" s="105" t="e">
        <f>IF($Y$202=FALSE,NA(),IF(OR(ISNUMBER(U240)=FALSE,ISNUMBER(W240)=FALSE),NA(),W240*'Data input'!$AW$4+U240))</f>
        <v>#N/A</v>
      </c>
    </row>
    <row r="241" spans="15:25" x14ac:dyDescent="0.3">
      <c r="P241" s="155" t="str">
        <f>IF(ISBLANK('Data input'!C241)=FALSE,'Data input'!C241,"")</f>
        <v/>
      </c>
      <c r="Q241" s="105" t="e">
        <f>IF($Y$202=FALSE,NA(),IF(OR(ISNUMBER('Data input'!AC241)=FALSE,ISNUMBER('Data input'!AD241)=FALSE),NA(),'Data input'!$AW$3*'Data input'!AC241+'Data input'!AD241))</f>
        <v>#N/A</v>
      </c>
      <c r="R241" s="105" t="e">
        <f>IF($Y$202=FALSE,NA(),IF(ISNUMBER('Data input'!AD241)=FALSE,NA(),'Data input'!$AW$2*'Data input'!AC241))</f>
        <v>#N/A</v>
      </c>
      <c r="S241" s="105" t="e">
        <f>IF($Y$202=FALSE,NA(),IF(OR(ISNUMBER('Data input'!AF241)=FALSE,ISNUMBER('Data input'!AG241)=FALSE),NA(),'Data input'!$AW$3*'Data input'!AF241+'Data input'!AG241+1+'Grid template'!$B$17))</f>
        <v>#N/A</v>
      </c>
      <c r="T241" s="105" t="e">
        <f>IF($Y$202=FALSE,NA(),IF(ISNUMBER('Data input'!AG241)=FALSE,NA(),'Data input'!$AW$2*'Data input'!AF241))</f>
        <v>#N/A</v>
      </c>
      <c r="U241" s="105" t="e">
        <f>IF($Y$202=FALSE,NA(),(IF(OR(ISNUMBER(Q241)=FALSE,ISNUMBER(R241)=FALSE),NA(),R241-'Data input'!$AW$4*Q241)))</f>
        <v>#N/A</v>
      </c>
      <c r="V241" s="105" t="e">
        <f>IF($Y$202=FALSE,NA(),(IF(OR(ISNUMBER(S241)=FALSE,ISNUMBER(T241)=FALSE),NA(),T241+'Data input'!$AW$4*S241)))</f>
        <v>#N/A</v>
      </c>
      <c r="W241" s="105" t="e">
        <f>IF($Y$202=FALSE,NA(),IF(OR(ISNUMBER(U241)=FALSE,ISNUMBER(V241)=FALSE),NA(),(V241-U241)/(2*'Data input'!$AW$4)))</f>
        <v>#N/A</v>
      </c>
      <c r="X241" s="105" t="e">
        <f>IF($Y$202=FALSE,NA(),IF(OR(ISNUMBER(U241)=FALSE,ISNUMBER(W241)=FALSE),NA(),W241*'Data input'!$AW$4+U241))</f>
        <v>#N/A</v>
      </c>
    </row>
    <row r="242" spans="15:25" x14ac:dyDescent="0.3">
      <c r="P242" s="155" t="str">
        <f>IF(ISBLANK('Data input'!C242)=FALSE,'Data input'!C242,"")</f>
        <v/>
      </c>
      <c r="Q242" s="105" t="e">
        <f>IF($Y$202=FALSE,NA(),IF(OR(ISNUMBER('Data input'!AC242)=FALSE,ISNUMBER('Data input'!AD242)=FALSE),NA(),'Data input'!$AW$3*'Data input'!AC242+'Data input'!AD242))</f>
        <v>#N/A</v>
      </c>
      <c r="R242" s="105" t="e">
        <f>IF($Y$202=FALSE,NA(),IF(ISNUMBER('Data input'!AD242)=FALSE,NA(),'Data input'!$AW$2*'Data input'!AC242))</f>
        <v>#N/A</v>
      </c>
      <c r="S242" s="105" t="e">
        <f>IF($Y$202=FALSE,NA(),IF(OR(ISNUMBER('Data input'!AF242)=FALSE,ISNUMBER('Data input'!AG242)=FALSE),NA(),'Data input'!$AW$3*'Data input'!AF242+'Data input'!AG242+1+'Grid template'!$B$17))</f>
        <v>#N/A</v>
      </c>
      <c r="T242" s="105" t="e">
        <f>IF($Y$202=FALSE,NA(),IF(ISNUMBER('Data input'!AG242)=FALSE,NA(),'Data input'!$AW$2*'Data input'!AF242))</f>
        <v>#N/A</v>
      </c>
      <c r="U242" s="105" t="e">
        <f>IF($Y$202=FALSE,NA(),(IF(OR(ISNUMBER(Q242)=FALSE,ISNUMBER(R242)=FALSE),NA(),R242-'Data input'!$AW$4*Q242)))</f>
        <v>#N/A</v>
      </c>
      <c r="V242" s="105" t="e">
        <f>IF($Y$202=FALSE,NA(),(IF(OR(ISNUMBER(S242)=FALSE,ISNUMBER(T242)=FALSE),NA(),T242+'Data input'!$AW$4*S242)))</f>
        <v>#N/A</v>
      </c>
      <c r="W242" s="105" t="e">
        <f>IF($Y$202=FALSE,NA(),IF(OR(ISNUMBER(U242)=FALSE,ISNUMBER(V242)=FALSE),NA(),(V242-U242)/(2*'Data input'!$AW$4)))</f>
        <v>#N/A</v>
      </c>
      <c r="X242" s="105" t="e">
        <f>IF($Y$202=FALSE,NA(),IF(OR(ISNUMBER(U242)=FALSE,ISNUMBER(W242)=FALSE),NA(),W242*'Data input'!$AW$4+U242))</f>
        <v>#N/A</v>
      </c>
    </row>
    <row r="243" spans="15:25" x14ac:dyDescent="0.3">
      <c r="P243" s="155" t="str">
        <f>IF(ISBLANK('Data input'!C243)=FALSE,'Data input'!C243,"")</f>
        <v/>
      </c>
      <c r="Q243" s="105" t="e">
        <f>IF($Y$202=FALSE,NA(),IF(OR(ISNUMBER('Data input'!AC243)=FALSE,ISNUMBER('Data input'!AD243)=FALSE),NA(),'Data input'!$AW$3*'Data input'!AC243+'Data input'!AD243))</f>
        <v>#N/A</v>
      </c>
      <c r="R243" s="105" t="e">
        <f>IF($Y$202=FALSE,NA(),IF(ISNUMBER('Data input'!AD243)=FALSE,NA(),'Data input'!$AW$2*'Data input'!AC243))</f>
        <v>#N/A</v>
      </c>
      <c r="S243" s="105" t="e">
        <f>IF($Y$202=FALSE,NA(),IF(OR(ISNUMBER('Data input'!AF243)=FALSE,ISNUMBER('Data input'!AG243)=FALSE),NA(),'Data input'!$AW$3*'Data input'!AF243+'Data input'!AG243+1+'Grid template'!$B$17))</f>
        <v>#N/A</v>
      </c>
      <c r="T243" s="105" t="e">
        <f>IF($Y$202=FALSE,NA(),IF(ISNUMBER('Data input'!AG243)=FALSE,NA(),'Data input'!$AW$2*'Data input'!AF243))</f>
        <v>#N/A</v>
      </c>
      <c r="U243" s="105" t="e">
        <f>IF($Y$202=FALSE,NA(),(IF(OR(ISNUMBER(Q243)=FALSE,ISNUMBER(R243)=FALSE),NA(),R243-'Data input'!$AW$4*Q243)))</f>
        <v>#N/A</v>
      </c>
      <c r="V243" s="105" t="e">
        <f>IF($Y$202=FALSE,NA(),(IF(OR(ISNUMBER(S243)=FALSE,ISNUMBER(T243)=FALSE),NA(),T243+'Data input'!$AW$4*S243)))</f>
        <v>#N/A</v>
      </c>
      <c r="W243" s="105" t="e">
        <f>IF($Y$202=FALSE,NA(),IF(OR(ISNUMBER(U243)=FALSE,ISNUMBER(V243)=FALSE),NA(),(V243-U243)/(2*'Data input'!$AW$4)))</f>
        <v>#N/A</v>
      </c>
      <c r="X243" s="105" t="e">
        <f>IF($Y$202=FALSE,NA(),IF(OR(ISNUMBER(U243)=FALSE,ISNUMBER(W243)=FALSE),NA(),W243*'Data input'!$AW$4+U243))</f>
        <v>#N/A</v>
      </c>
    </row>
    <row r="244" spans="15:25" x14ac:dyDescent="0.3">
      <c r="P244" s="155" t="str">
        <f>IF(ISBLANK('Data input'!C244)=FALSE,'Data input'!C244,"")</f>
        <v/>
      </c>
      <c r="Q244" s="105" t="e">
        <f>IF($Y$202=FALSE,NA(),IF(OR(ISNUMBER('Data input'!AC244)=FALSE,ISNUMBER('Data input'!AD244)=FALSE),NA(),'Data input'!$AW$3*'Data input'!AC244+'Data input'!AD244))</f>
        <v>#N/A</v>
      </c>
      <c r="R244" s="105" t="e">
        <f>IF($Y$202=FALSE,NA(),IF(ISNUMBER('Data input'!AD244)=FALSE,NA(),'Data input'!$AW$2*'Data input'!AC244))</f>
        <v>#N/A</v>
      </c>
      <c r="S244" s="105" t="e">
        <f>IF($Y$202=FALSE,NA(),IF(OR(ISNUMBER('Data input'!AF244)=FALSE,ISNUMBER('Data input'!AG244)=FALSE),NA(),'Data input'!$AW$3*'Data input'!AF244+'Data input'!AG244+1+'Grid template'!$B$17))</f>
        <v>#N/A</v>
      </c>
      <c r="T244" s="105" t="e">
        <f>IF($Y$202=FALSE,NA(),IF(ISNUMBER('Data input'!AG244)=FALSE,NA(),'Data input'!$AW$2*'Data input'!AF244))</f>
        <v>#N/A</v>
      </c>
      <c r="U244" s="105" t="e">
        <f>IF($Y$202=FALSE,NA(),(IF(OR(ISNUMBER(Q244)=FALSE,ISNUMBER(R244)=FALSE),NA(),R244-'Data input'!$AW$4*Q244)))</f>
        <v>#N/A</v>
      </c>
      <c r="V244" s="105" t="e">
        <f>IF($Y$202=FALSE,NA(),(IF(OR(ISNUMBER(S244)=FALSE,ISNUMBER(T244)=FALSE),NA(),T244+'Data input'!$AW$4*S244)))</f>
        <v>#N/A</v>
      </c>
      <c r="W244" s="105" t="e">
        <f>IF($Y$202=FALSE,NA(),IF(OR(ISNUMBER(U244)=FALSE,ISNUMBER(V244)=FALSE),NA(),(V244-U244)/(2*'Data input'!$AW$4)))</f>
        <v>#N/A</v>
      </c>
      <c r="X244" s="105" t="e">
        <f>IF($Y$202=FALSE,NA(),IF(OR(ISNUMBER(U244)=FALSE,ISNUMBER(W244)=FALSE),NA(),W244*'Data input'!$AW$4+U244))</f>
        <v>#N/A</v>
      </c>
    </row>
    <row r="245" spans="15:25" x14ac:dyDescent="0.3">
      <c r="P245" s="155" t="str">
        <f>IF(ISBLANK('Data input'!C245)=FALSE,'Data input'!C245,"")</f>
        <v/>
      </c>
      <c r="Q245" s="105" t="e">
        <f>IF($Y$202=FALSE,NA(),IF(OR(ISNUMBER('Data input'!AC245)=FALSE,ISNUMBER('Data input'!AD245)=FALSE),NA(),'Data input'!$AW$3*'Data input'!AC245+'Data input'!AD245))</f>
        <v>#N/A</v>
      </c>
      <c r="R245" s="105" t="e">
        <f>IF($Y$202=FALSE,NA(),IF(ISNUMBER('Data input'!AD245)=FALSE,NA(),'Data input'!$AW$2*'Data input'!AC245))</f>
        <v>#N/A</v>
      </c>
      <c r="S245" s="105" t="e">
        <f>IF($Y$202=FALSE,NA(),IF(OR(ISNUMBER('Data input'!AF245)=FALSE,ISNUMBER('Data input'!AG245)=FALSE),NA(),'Data input'!$AW$3*'Data input'!AF245+'Data input'!AG245+1+'Grid template'!$B$17))</f>
        <v>#N/A</v>
      </c>
      <c r="T245" s="105" t="e">
        <f>IF($Y$202=FALSE,NA(),IF(ISNUMBER('Data input'!AG245)=FALSE,NA(),'Data input'!$AW$2*'Data input'!AF245))</f>
        <v>#N/A</v>
      </c>
      <c r="U245" s="105" t="e">
        <f>IF($Y$202=FALSE,NA(),(IF(OR(ISNUMBER(Q245)=FALSE,ISNUMBER(R245)=FALSE),NA(),R245-'Data input'!$AW$4*Q245)))</f>
        <v>#N/A</v>
      </c>
      <c r="V245" s="105" t="e">
        <f>IF($Y$202=FALSE,NA(),(IF(OR(ISNUMBER(S245)=FALSE,ISNUMBER(T245)=FALSE),NA(),T245+'Data input'!$AW$4*S245)))</f>
        <v>#N/A</v>
      </c>
      <c r="W245" s="105" t="e">
        <f>IF($Y$202=FALSE,NA(),IF(OR(ISNUMBER(U245)=FALSE,ISNUMBER(V245)=FALSE),NA(),(V245-U245)/(2*'Data input'!$AW$4)))</f>
        <v>#N/A</v>
      </c>
      <c r="X245" s="105" t="e">
        <f>IF($Y$202=FALSE,NA(),IF(OR(ISNUMBER(U245)=FALSE,ISNUMBER(W245)=FALSE),NA(),W245*'Data input'!$AW$4+U245))</f>
        <v>#N/A</v>
      </c>
    </row>
    <row r="246" spans="15:25" x14ac:dyDescent="0.3">
      <c r="P246" s="155" t="str">
        <f>IF(ISBLANK('Data input'!C246)=FALSE,'Data input'!C246,"")</f>
        <v/>
      </c>
      <c r="Q246" s="105" t="e">
        <f>IF($Y$202=FALSE,NA(),IF(OR(ISNUMBER('Data input'!AC246)=FALSE,ISNUMBER('Data input'!AD246)=FALSE),NA(),'Data input'!$AW$3*'Data input'!AC246+'Data input'!AD246))</f>
        <v>#N/A</v>
      </c>
      <c r="R246" s="105" t="e">
        <f>IF($Y$202=FALSE,NA(),IF(ISNUMBER('Data input'!AD246)=FALSE,NA(),'Data input'!$AW$2*'Data input'!AC246))</f>
        <v>#N/A</v>
      </c>
      <c r="S246" s="105" t="e">
        <f>IF($Y$202=FALSE,NA(),IF(OR(ISNUMBER('Data input'!AF246)=FALSE,ISNUMBER('Data input'!AG246)=FALSE),NA(),'Data input'!$AW$3*'Data input'!AF246+'Data input'!AG246+1+'Grid template'!$B$17))</f>
        <v>#N/A</v>
      </c>
      <c r="T246" s="105" t="e">
        <f>IF($Y$202=FALSE,NA(),IF(ISNUMBER('Data input'!AG246)=FALSE,NA(),'Data input'!$AW$2*'Data input'!AF246))</f>
        <v>#N/A</v>
      </c>
      <c r="U246" s="105" t="e">
        <f>IF($Y$202=FALSE,NA(),(IF(OR(ISNUMBER(Q246)=FALSE,ISNUMBER(R246)=FALSE),NA(),R246-'Data input'!$AW$4*Q246)))</f>
        <v>#N/A</v>
      </c>
      <c r="V246" s="105" t="e">
        <f>IF($Y$202=FALSE,NA(),(IF(OR(ISNUMBER(S246)=FALSE,ISNUMBER(T246)=FALSE),NA(),T246+'Data input'!$AW$4*S246)))</f>
        <v>#N/A</v>
      </c>
      <c r="W246" s="105" t="e">
        <f>IF($Y$202=FALSE,NA(),IF(OR(ISNUMBER(U246)=FALSE,ISNUMBER(V246)=FALSE),NA(),(V246-U246)/(2*'Data input'!$AW$4)))</f>
        <v>#N/A</v>
      </c>
      <c r="X246" s="105" t="e">
        <f>IF($Y$202=FALSE,NA(),IF(OR(ISNUMBER(U246)=FALSE,ISNUMBER(W246)=FALSE),NA(),W246*'Data input'!$AW$4+U246))</f>
        <v>#N/A</v>
      </c>
    </row>
    <row r="247" spans="15:25" x14ac:dyDescent="0.3">
      <c r="P247" s="155" t="str">
        <f>IF(ISBLANK('Data input'!C247)=FALSE,'Data input'!C247,"")</f>
        <v/>
      </c>
      <c r="Q247" s="105" t="e">
        <f>IF($Y$202=FALSE,NA(),IF(OR(ISNUMBER('Data input'!AC247)=FALSE,ISNUMBER('Data input'!AD247)=FALSE),NA(),'Data input'!$AW$3*'Data input'!AC247+'Data input'!AD247))</f>
        <v>#N/A</v>
      </c>
      <c r="R247" s="105" t="e">
        <f>IF($Y$202=FALSE,NA(),IF(ISNUMBER('Data input'!AD247)=FALSE,NA(),'Data input'!$AW$2*'Data input'!AC247))</f>
        <v>#N/A</v>
      </c>
      <c r="S247" s="105" t="e">
        <f>IF($Y$202=FALSE,NA(),IF(OR(ISNUMBER('Data input'!AF247)=FALSE,ISNUMBER('Data input'!AG247)=FALSE),NA(),'Data input'!$AW$3*'Data input'!AF247+'Data input'!AG247+1+'Grid template'!$B$17))</f>
        <v>#N/A</v>
      </c>
      <c r="T247" s="105" t="e">
        <f>IF($Y$202=FALSE,NA(),IF(ISNUMBER('Data input'!AG247)=FALSE,NA(),'Data input'!$AW$2*'Data input'!AF247))</f>
        <v>#N/A</v>
      </c>
      <c r="U247" s="105" t="e">
        <f>IF($Y$202=FALSE,NA(),(IF(OR(ISNUMBER(Q247)=FALSE,ISNUMBER(R247)=FALSE),NA(),R247-'Data input'!$AW$4*Q247)))</f>
        <v>#N/A</v>
      </c>
      <c r="V247" s="105" t="e">
        <f>IF($Y$202=FALSE,NA(),(IF(OR(ISNUMBER(S247)=FALSE,ISNUMBER(T247)=FALSE),NA(),T247+'Data input'!$AW$4*S247)))</f>
        <v>#N/A</v>
      </c>
      <c r="W247" s="105" t="e">
        <f>IF($Y$202=FALSE,NA(),IF(OR(ISNUMBER(U247)=FALSE,ISNUMBER(V247)=FALSE),NA(),(V247-U247)/(2*'Data input'!$AW$4)))</f>
        <v>#N/A</v>
      </c>
      <c r="X247" s="105" t="e">
        <f>IF($Y$202=FALSE,NA(),IF(OR(ISNUMBER(U247)=FALSE,ISNUMBER(W247)=FALSE),NA(),W247*'Data input'!$AW$4+U247))</f>
        <v>#N/A</v>
      </c>
    </row>
    <row r="248" spans="15:25" x14ac:dyDescent="0.3">
      <c r="P248" s="155" t="str">
        <f>IF(ISBLANK('Data input'!C248)=FALSE,'Data input'!C248,"")</f>
        <v/>
      </c>
      <c r="Q248" s="105" t="e">
        <f>IF($Y$202=FALSE,NA(),IF(OR(ISNUMBER('Data input'!AC248)=FALSE,ISNUMBER('Data input'!AD248)=FALSE),NA(),'Data input'!$AW$3*'Data input'!AC248+'Data input'!AD248))</f>
        <v>#N/A</v>
      </c>
      <c r="R248" s="105" t="e">
        <f>IF($Y$202=FALSE,NA(),IF(ISNUMBER('Data input'!AD248)=FALSE,NA(),'Data input'!$AW$2*'Data input'!AC248))</f>
        <v>#N/A</v>
      </c>
      <c r="S248" s="105" t="e">
        <f>IF($Y$202=FALSE,NA(),IF(OR(ISNUMBER('Data input'!AF248)=FALSE,ISNUMBER('Data input'!AG248)=FALSE),NA(),'Data input'!$AW$3*'Data input'!AF248+'Data input'!AG248+1+'Grid template'!$B$17))</f>
        <v>#N/A</v>
      </c>
      <c r="T248" s="105" t="e">
        <f>IF($Y$202=FALSE,NA(),IF(ISNUMBER('Data input'!AG248)=FALSE,NA(),'Data input'!$AW$2*'Data input'!AF248))</f>
        <v>#N/A</v>
      </c>
      <c r="U248" s="105" t="e">
        <f>IF($Y$202=FALSE,NA(),(IF(OR(ISNUMBER(Q248)=FALSE,ISNUMBER(R248)=FALSE),NA(),R248-'Data input'!$AW$4*Q248)))</f>
        <v>#N/A</v>
      </c>
      <c r="V248" s="105" t="e">
        <f>IF($Y$202=FALSE,NA(),(IF(OR(ISNUMBER(S248)=FALSE,ISNUMBER(T248)=FALSE),NA(),T248+'Data input'!$AW$4*S248)))</f>
        <v>#N/A</v>
      </c>
      <c r="W248" s="105" t="e">
        <f>IF($Y$202=FALSE,NA(),IF(OR(ISNUMBER(U248)=FALSE,ISNUMBER(V248)=FALSE),NA(),(V248-U248)/(2*'Data input'!$AW$4)))</f>
        <v>#N/A</v>
      </c>
      <c r="X248" s="105" t="e">
        <f>IF($Y$202=FALSE,NA(),IF(OR(ISNUMBER(U248)=FALSE,ISNUMBER(W248)=FALSE),NA(),W248*'Data input'!$AW$4+U248))</f>
        <v>#N/A</v>
      </c>
    </row>
    <row r="249" spans="15:25" x14ac:dyDescent="0.3">
      <c r="P249" s="155" t="str">
        <f>IF(ISBLANK('Data input'!C249)=FALSE,'Data input'!C249,"")</f>
        <v/>
      </c>
      <c r="Q249" s="105" t="e">
        <f>IF($Y$202=FALSE,NA(),IF(OR(ISNUMBER('Data input'!AC249)=FALSE,ISNUMBER('Data input'!AD249)=FALSE),NA(),'Data input'!$AW$3*'Data input'!AC249+'Data input'!AD249))</f>
        <v>#N/A</v>
      </c>
      <c r="R249" s="105" t="e">
        <f>IF($Y$202=FALSE,NA(),IF(ISNUMBER('Data input'!AD249)=FALSE,NA(),'Data input'!$AW$2*'Data input'!AC249))</f>
        <v>#N/A</v>
      </c>
      <c r="S249" s="105" t="e">
        <f>IF($Y$202=FALSE,NA(),IF(OR(ISNUMBER('Data input'!AF249)=FALSE,ISNUMBER('Data input'!AG249)=FALSE),NA(),'Data input'!$AW$3*'Data input'!AF249+'Data input'!AG249+1+'Grid template'!$B$17))</f>
        <v>#N/A</v>
      </c>
      <c r="T249" s="105" t="e">
        <f>IF($Y$202=FALSE,NA(),IF(ISNUMBER('Data input'!AG249)=FALSE,NA(),'Data input'!$AW$2*'Data input'!AF249))</f>
        <v>#N/A</v>
      </c>
      <c r="U249" s="105" t="e">
        <f>IF($Y$202=FALSE,NA(),(IF(OR(ISNUMBER(Q249)=FALSE,ISNUMBER(R249)=FALSE),NA(),R249-'Data input'!$AW$4*Q249)))</f>
        <v>#N/A</v>
      </c>
      <c r="V249" s="105" t="e">
        <f>IF($Y$202=FALSE,NA(),(IF(OR(ISNUMBER(S249)=FALSE,ISNUMBER(T249)=FALSE),NA(),T249+'Data input'!$AW$4*S249)))</f>
        <v>#N/A</v>
      </c>
      <c r="W249" s="105" t="e">
        <f>IF($Y$202=FALSE,NA(),IF(OR(ISNUMBER(U249)=FALSE,ISNUMBER(V249)=FALSE),NA(),(V249-U249)/(2*'Data input'!$AW$4)))</f>
        <v>#N/A</v>
      </c>
      <c r="X249" s="105" t="e">
        <f>IF($Y$202=FALSE,NA(),IF(OR(ISNUMBER(U249)=FALSE,ISNUMBER(W249)=FALSE),NA(),W249*'Data input'!$AW$4+U249))</f>
        <v>#N/A</v>
      </c>
    </row>
    <row r="250" spans="15:25" x14ac:dyDescent="0.3">
      <c r="P250" s="155" t="str">
        <f>IF(ISBLANK('Data input'!C250)=FALSE,'Data input'!C250,"")</f>
        <v/>
      </c>
      <c r="Q250" s="105" t="e">
        <f>IF($Y$202=FALSE,NA(),IF(OR(ISNUMBER('Data input'!AC250)=FALSE,ISNUMBER('Data input'!AD250)=FALSE),NA(),'Data input'!$AW$3*'Data input'!AC250+'Data input'!AD250))</f>
        <v>#N/A</v>
      </c>
      <c r="R250" s="105" t="e">
        <f>IF($Y$202=FALSE,NA(),IF(ISNUMBER('Data input'!AD250)=FALSE,NA(),'Data input'!$AW$2*'Data input'!AC250))</f>
        <v>#N/A</v>
      </c>
      <c r="S250" s="105" t="e">
        <f>IF($Y$202=FALSE,NA(),IF(OR(ISNUMBER('Data input'!AF250)=FALSE,ISNUMBER('Data input'!AG250)=FALSE),NA(),'Data input'!$AW$3*'Data input'!AF250+'Data input'!AG250+1+'Grid template'!$B$17))</f>
        <v>#N/A</v>
      </c>
      <c r="T250" s="105" t="e">
        <f>IF($Y$202=FALSE,NA(),IF(ISNUMBER('Data input'!AG250)=FALSE,NA(),'Data input'!$AW$2*'Data input'!AF250))</f>
        <v>#N/A</v>
      </c>
      <c r="U250" s="105" t="e">
        <f>IF($Y$202=FALSE,NA(),(IF(OR(ISNUMBER(Q250)=FALSE,ISNUMBER(R250)=FALSE),NA(),R250-'Data input'!$AW$4*Q250)))</f>
        <v>#N/A</v>
      </c>
      <c r="V250" s="105" t="e">
        <f>IF($Y$202=FALSE,NA(),(IF(OR(ISNUMBER(S250)=FALSE,ISNUMBER(T250)=FALSE),NA(),T250+'Data input'!$AW$4*S250)))</f>
        <v>#N/A</v>
      </c>
      <c r="W250" s="105" t="e">
        <f>IF($Y$202=FALSE,NA(),IF(OR(ISNUMBER(U250)=FALSE,ISNUMBER(V250)=FALSE),NA(),(V250-U250)/(2*'Data input'!$AW$4)))</f>
        <v>#N/A</v>
      </c>
      <c r="X250" s="105" t="e">
        <f>IF($Y$202=FALSE,NA(),IF(OR(ISNUMBER(U250)=FALSE,ISNUMBER(W250)=FALSE),NA(),W250*'Data input'!$AW$4+U250))</f>
        <v>#N/A</v>
      </c>
    </row>
    <row r="251" spans="15:25" x14ac:dyDescent="0.3">
      <c r="P251" s="155" t="str">
        <f>IF(ISBLANK('Data input'!C251)=FALSE,'Data input'!C251,"")</f>
        <v/>
      </c>
      <c r="Q251" s="105" t="e">
        <f>IF($Y$202=FALSE,NA(),IF(OR(ISNUMBER('Data input'!AC251)=FALSE,ISNUMBER('Data input'!AD251)=FALSE),NA(),'Data input'!$AW$3*'Data input'!AC251+'Data input'!AD251))</f>
        <v>#N/A</v>
      </c>
      <c r="R251" s="105" t="e">
        <f>IF($Y$202=FALSE,NA(),IF(ISNUMBER('Data input'!AD251)=FALSE,NA(),'Data input'!$AW$2*'Data input'!AC251))</f>
        <v>#N/A</v>
      </c>
      <c r="S251" s="105" t="e">
        <f>IF($Y$202=FALSE,NA(),IF(OR(ISNUMBER('Data input'!AF251)=FALSE,ISNUMBER('Data input'!AG251)=FALSE),NA(),'Data input'!$AW$3*'Data input'!AF251+'Data input'!AG251+1+'Grid template'!$B$17))</f>
        <v>#N/A</v>
      </c>
      <c r="T251" s="105" t="e">
        <f>IF($Y$202=FALSE,NA(),IF(ISNUMBER('Data input'!AG251)=FALSE,NA(),'Data input'!$AW$2*'Data input'!AF251))</f>
        <v>#N/A</v>
      </c>
      <c r="U251" s="105" t="e">
        <f>IF($Y$202=FALSE,NA(),(IF(OR(ISNUMBER(Q251)=FALSE,ISNUMBER(R251)=FALSE),NA(),R251-'Data input'!$AW$4*Q251)))</f>
        <v>#N/A</v>
      </c>
      <c r="V251" s="105" t="e">
        <f>IF($Y$202=FALSE,NA(),(IF(OR(ISNUMBER(S251)=FALSE,ISNUMBER(T251)=FALSE),NA(),T251+'Data input'!$AW$4*S251)))</f>
        <v>#N/A</v>
      </c>
      <c r="W251" s="105" t="e">
        <f>IF($Y$202=FALSE,NA(),IF(OR(ISNUMBER(U251)=FALSE,ISNUMBER(V251)=FALSE),NA(),(V251-U251)/(2*'Data input'!$AW$4)))</f>
        <v>#N/A</v>
      </c>
      <c r="X251" s="105" t="e">
        <f>IF($Y$202=FALSE,NA(),IF(OR(ISNUMBER(U251)=FALSE,ISNUMBER(W251)=FALSE),NA(),W251*'Data input'!$AW$4+U251))</f>
        <v>#N/A</v>
      </c>
    </row>
    <row r="252" spans="15:25" x14ac:dyDescent="0.3">
      <c r="O252" s="1" t="str">
        <f>CONCATENATE("Names ",Series_6)</f>
        <v>Names Series 6</v>
      </c>
      <c r="P252" s="156" t="str">
        <f>IF(ISBLANK('Data input'!C252)=FALSE,'Data input'!C252,"")</f>
        <v/>
      </c>
      <c r="Q252" s="17" t="e">
        <f>IF($Y$252=FALSE,NA(),IF(OR(ISNUMBER('Data input'!AC252)=FALSE,ISNUMBER('Data input'!AD252)=FALSE),NA(),'Data input'!$AW$3*'Data input'!AC252+'Data input'!AD252))</f>
        <v>#N/A</v>
      </c>
      <c r="R252" s="17" t="e">
        <f>IF($Y$252=FALSE,NA(),IF(ISNUMBER('Data input'!AD252)=FALSE,NA(),'Data input'!$AW$2*'Data input'!AC252))</f>
        <v>#N/A</v>
      </c>
      <c r="S252" s="17" t="e">
        <f>IF($Y$252=FALSE,NA(),IF(OR(ISNUMBER('Data input'!AF252)=FALSE,ISNUMBER('Data input'!AG252)=FALSE),NA(),'Data input'!$AW$3*'Data input'!AF252+'Data input'!AG252+1+'Grid template'!$B$17))</f>
        <v>#N/A</v>
      </c>
      <c r="T252" s="17" t="e">
        <f>IF($Y$252=FALSE,NA(),IF(ISNUMBER('Data input'!AG252)=FALSE,NA(),'Data input'!$AW$2*'Data input'!AF252))</f>
        <v>#N/A</v>
      </c>
      <c r="U252" s="17" t="e">
        <f>IF($Y$252=FALSE,NA(),(IF(OR(ISNUMBER(Q252)=FALSE,ISNUMBER(R252)=FALSE),NA(),R252-'Data input'!$AW$4*Q252)))</f>
        <v>#N/A</v>
      </c>
      <c r="V252" s="17" t="e">
        <f>IF($Y$252=FALSE,NA(),(IF(OR(ISNUMBER(S252)=FALSE,ISNUMBER(T252)=FALSE),NA(),T252+'Data input'!$AW$4*S252)))</f>
        <v>#N/A</v>
      </c>
      <c r="W252" s="17" t="e">
        <f>IF($Y$252=FALSE,NA(),IF(OR(ISNUMBER(U252)=FALSE,ISNUMBER(V252)=FALSE),NA(),(V252-U252)/(2*'Data input'!$AW$4)))</f>
        <v>#N/A</v>
      </c>
      <c r="X252" s="17" t="e">
        <f>IF($Y$252=FALSE,NA(),IF(OR(ISNUMBER(U252)=FALSE,ISNUMBER(W252)=FALSE),NA(),W252*'Data input'!$AW$4+U252))</f>
        <v>#N/A</v>
      </c>
      <c r="Y252" s="1" t="b">
        <v>0</v>
      </c>
    </row>
    <row r="253" spans="15:25" x14ac:dyDescent="0.3">
      <c r="P253" s="156" t="str">
        <f>IF(ISBLANK('Data input'!C253)=FALSE,'Data input'!C253,"")</f>
        <v/>
      </c>
      <c r="Q253" s="17" t="e">
        <f>IF($Y$252=FALSE,NA(),IF(OR(ISNUMBER('Data input'!AC253)=FALSE,ISNUMBER('Data input'!AD253)=FALSE),NA(),'Data input'!$AW$3*'Data input'!AC253+'Data input'!AD253))</f>
        <v>#N/A</v>
      </c>
      <c r="R253" s="17" t="e">
        <f>IF($Y$252=FALSE,NA(),IF(ISNUMBER('Data input'!AD253)=FALSE,NA(),'Data input'!$AW$2*'Data input'!AC253))</f>
        <v>#N/A</v>
      </c>
      <c r="S253" s="17" t="e">
        <f>IF($Y$252=FALSE,NA(),IF(OR(ISNUMBER('Data input'!AF253)=FALSE,ISNUMBER('Data input'!AG253)=FALSE),NA(),'Data input'!$AW$3*'Data input'!AF253+'Data input'!AG253+1+'Grid template'!$B$17))</f>
        <v>#N/A</v>
      </c>
      <c r="T253" s="17" t="e">
        <f>IF($Y$252=FALSE,NA(),IF(ISNUMBER('Data input'!AG253)=FALSE,NA(),'Data input'!$AW$2*'Data input'!AF253))</f>
        <v>#N/A</v>
      </c>
      <c r="U253" s="17" t="e">
        <f>IF($Y$252=FALSE,NA(),(IF(OR(ISNUMBER(Q253)=FALSE,ISNUMBER(R253)=FALSE),NA(),R253-'Data input'!$AW$4*Q253)))</f>
        <v>#N/A</v>
      </c>
      <c r="V253" s="17" t="e">
        <f>IF($Y$252=FALSE,NA(),(IF(OR(ISNUMBER(S253)=FALSE,ISNUMBER(T253)=FALSE),NA(),T253+'Data input'!$AW$4*S253)))</f>
        <v>#N/A</v>
      </c>
      <c r="W253" s="17" t="e">
        <f>IF($Y$252=FALSE,NA(),IF(OR(ISNUMBER(U253)=FALSE,ISNUMBER(V253)=FALSE),NA(),(V253-U253)/(2*'Data input'!$AW$4)))</f>
        <v>#N/A</v>
      </c>
      <c r="X253" s="17" t="e">
        <f>IF($Y$252=FALSE,NA(),IF(OR(ISNUMBER(U253)=FALSE,ISNUMBER(W253)=FALSE),NA(),W253*'Data input'!$AW$4+U253))</f>
        <v>#N/A</v>
      </c>
    </row>
    <row r="254" spans="15:25" x14ac:dyDescent="0.3">
      <c r="P254" s="156" t="str">
        <f>IF(ISBLANK('Data input'!C254)=FALSE,'Data input'!C254,"")</f>
        <v/>
      </c>
      <c r="Q254" s="17" t="e">
        <f>IF($Y$252=FALSE,NA(),IF(OR(ISNUMBER('Data input'!AC254)=FALSE,ISNUMBER('Data input'!AD254)=FALSE),NA(),'Data input'!$AW$3*'Data input'!AC254+'Data input'!AD254))</f>
        <v>#N/A</v>
      </c>
      <c r="R254" s="17" t="e">
        <f>IF($Y$252=FALSE,NA(),IF(ISNUMBER('Data input'!AD254)=FALSE,NA(),'Data input'!$AW$2*'Data input'!AC254))</f>
        <v>#N/A</v>
      </c>
      <c r="S254" s="17" t="e">
        <f>IF($Y$252=FALSE,NA(),IF(OR(ISNUMBER('Data input'!AF254)=FALSE,ISNUMBER('Data input'!AG254)=FALSE),NA(),'Data input'!$AW$3*'Data input'!AF254+'Data input'!AG254+1+'Grid template'!$B$17))</f>
        <v>#N/A</v>
      </c>
      <c r="T254" s="17" t="e">
        <f>IF($Y$252=FALSE,NA(),IF(ISNUMBER('Data input'!AG254)=FALSE,NA(),'Data input'!$AW$2*'Data input'!AF254))</f>
        <v>#N/A</v>
      </c>
      <c r="U254" s="17" t="e">
        <f>IF($Y$252=FALSE,NA(),(IF(OR(ISNUMBER(Q254)=FALSE,ISNUMBER(R254)=FALSE),NA(),R254-'Data input'!$AW$4*Q254)))</f>
        <v>#N/A</v>
      </c>
      <c r="V254" s="17" t="e">
        <f>IF($Y$252=FALSE,NA(),(IF(OR(ISNUMBER(S254)=FALSE,ISNUMBER(T254)=FALSE),NA(),T254+'Data input'!$AW$4*S254)))</f>
        <v>#N/A</v>
      </c>
      <c r="W254" s="17" t="e">
        <f>IF($Y$252=FALSE,NA(),IF(OR(ISNUMBER(U254)=FALSE,ISNUMBER(V254)=FALSE),NA(),(V254-U254)/(2*'Data input'!$AW$4)))</f>
        <v>#N/A</v>
      </c>
      <c r="X254" s="17" t="e">
        <f>IF($Y$252=FALSE,NA(),IF(OR(ISNUMBER(U254)=FALSE,ISNUMBER(W254)=FALSE),NA(),W254*'Data input'!$AW$4+U254))</f>
        <v>#N/A</v>
      </c>
    </row>
    <row r="255" spans="15:25" x14ac:dyDescent="0.3">
      <c r="P255" s="156" t="str">
        <f>IF(ISBLANK('Data input'!C255)=FALSE,'Data input'!C255,"")</f>
        <v/>
      </c>
      <c r="Q255" s="17" t="e">
        <f>IF($Y$252=FALSE,NA(),IF(OR(ISNUMBER('Data input'!AC255)=FALSE,ISNUMBER('Data input'!AD255)=FALSE),NA(),'Data input'!$AW$3*'Data input'!AC255+'Data input'!AD255))</f>
        <v>#N/A</v>
      </c>
      <c r="R255" s="17" t="e">
        <f>IF($Y$252=FALSE,NA(),IF(ISNUMBER('Data input'!AD255)=FALSE,NA(),'Data input'!$AW$2*'Data input'!AC255))</f>
        <v>#N/A</v>
      </c>
      <c r="S255" s="17" t="e">
        <f>IF($Y$252=FALSE,NA(),IF(OR(ISNUMBER('Data input'!AF255)=FALSE,ISNUMBER('Data input'!AG255)=FALSE),NA(),'Data input'!$AW$3*'Data input'!AF255+'Data input'!AG255+1+'Grid template'!$B$17))</f>
        <v>#N/A</v>
      </c>
      <c r="T255" s="17" t="e">
        <f>IF($Y$252=FALSE,NA(),IF(ISNUMBER('Data input'!AG255)=FALSE,NA(),'Data input'!$AW$2*'Data input'!AF255))</f>
        <v>#N/A</v>
      </c>
      <c r="U255" s="17" t="e">
        <f>IF($Y$252=FALSE,NA(),(IF(OR(ISNUMBER(Q255)=FALSE,ISNUMBER(R255)=FALSE),NA(),R255-'Data input'!$AW$4*Q255)))</f>
        <v>#N/A</v>
      </c>
      <c r="V255" s="17" t="e">
        <f>IF($Y$252=FALSE,NA(),(IF(OR(ISNUMBER(S255)=FALSE,ISNUMBER(T255)=FALSE),NA(),T255+'Data input'!$AW$4*S255)))</f>
        <v>#N/A</v>
      </c>
      <c r="W255" s="17" t="e">
        <f>IF($Y$252=FALSE,NA(),IF(OR(ISNUMBER(U255)=FALSE,ISNUMBER(V255)=FALSE),NA(),(V255-U255)/(2*'Data input'!$AW$4)))</f>
        <v>#N/A</v>
      </c>
      <c r="X255" s="17" t="e">
        <f>IF($Y$252=FALSE,NA(),IF(OR(ISNUMBER(U255)=FALSE,ISNUMBER(W255)=FALSE),NA(),W255*'Data input'!$AW$4+U255))</f>
        <v>#N/A</v>
      </c>
    </row>
    <row r="256" spans="15:25" x14ac:dyDescent="0.3">
      <c r="P256" s="156" t="str">
        <f>IF(ISBLANK('Data input'!C256)=FALSE,'Data input'!C256,"")</f>
        <v/>
      </c>
      <c r="Q256" s="17" t="e">
        <f>IF($Y$252=FALSE,NA(),IF(OR(ISNUMBER('Data input'!AC256)=FALSE,ISNUMBER('Data input'!AD256)=FALSE),NA(),'Data input'!$AW$3*'Data input'!AC256+'Data input'!AD256))</f>
        <v>#N/A</v>
      </c>
      <c r="R256" s="17" t="e">
        <f>IF($Y$252=FALSE,NA(),IF(ISNUMBER('Data input'!AD256)=FALSE,NA(),'Data input'!$AW$2*'Data input'!AC256))</f>
        <v>#N/A</v>
      </c>
      <c r="S256" s="17" t="e">
        <f>IF($Y$252=FALSE,NA(),IF(OR(ISNUMBER('Data input'!AF256)=FALSE,ISNUMBER('Data input'!AG256)=FALSE),NA(),'Data input'!$AW$3*'Data input'!AF256+'Data input'!AG256+1+'Grid template'!$B$17))</f>
        <v>#N/A</v>
      </c>
      <c r="T256" s="17" t="e">
        <f>IF($Y$252=FALSE,NA(),IF(ISNUMBER('Data input'!AG256)=FALSE,NA(),'Data input'!$AW$2*'Data input'!AF256))</f>
        <v>#N/A</v>
      </c>
      <c r="U256" s="17" t="e">
        <f>IF($Y$252=FALSE,NA(),(IF(OR(ISNUMBER(Q256)=FALSE,ISNUMBER(R256)=FALSE),NA(),R256-'Data input'!$AW$4*Q256)))</f>
        <v>#N/A</v>
      </c>
      <c r="V256" s="17" t="e">
        <f>IF($Y$252=FALSE,NA(),(IF(OR(ISNUMBER(S256)=FALSE,ISNUMBER(T256)=FALSE),NA(),T256+'Data input'!$AW$4*S256)))</f>
        <v>#N/A</v>
      </c>
      <c r="W256" s="17" t="e">
        <f>IF($Y$252=FALSE,NA(),IF(OR(ISNUMBER(U256)=FALSE,ISNUMBER(V256)=FALSE),NA(),(V256-U256)/(2*'Data input'!$AW$4)))</f>
        <v>#N/A</v>
      </c>
      <c r="X256" s="17" t="e">
        <f>IF($Y$252=FALSE,NA(),IF(OR(ISNUMBER(U256)=FALSE,ISNUMBER(W256)=FALSE),NA(),W256*'Data input'!$AW$4+U256))</f>
        <v>#N/A</v>
      </c>
    </row>
    <row r="257" spans="16:24" x14ac:dyDescent="0.3">
      <c r="P257" s="156" t="str">
        <f>IF(ISBLANK('Data input'!C257)=FALSE,'Data input'!C257,"")</f>
        <v/>
      </c>
      <c r="Q257" s="17" t="e">
        <f>IF($Y$252=FALSE,NA(),IF(OR(ISNUMBER('Data input'!AC257)=FALSE,ISNUMBER('Data input'!AD257)=FALSE),NA(),'Data input'!$AW$3*'Data input'!AC257+'Data input'!AD257))</f>
        <v>#N/A</v>
      </c>
      <c r="R257" s="17" t="e">
        <f>IF($Y$252=FALSE,NA(),IF(ISNUMBER('Data input'!AD257)=FALSE,NA(),'Data input'!$AW$2*'Data input'!AC257))</f>
        <v>#N/A</v>
      </c>
      <c r="S257" s="17" t="e">
        <f>IF($Y$252=FALSE,NA(),IF(OR(ISNUMBER('Data input'!AF257)=FALSE,ISNUMBER('Data input'!AG257)=FALSE),NA(),'Data input'!$AW$3*'Data input'!AF257+'Data input'!AG257+1+'Grid template'!$B$17))</f>
        <v>#N/A</v>
      </c>
      <c r="T257" s="17" t="e">
        <f>IF($Y$252=FALSE,NA(),IF(ISNUMBER('Data input'!AG257)=FALSE,NA(),'Data input'!$AW$2*'Data input'!AF257))</f>
        <v>#N/A</v>
      </c>
      <c r="U257" s="17" t="e">
        <f>IF($Y$252=FALSE,NA(),(IF(OR(ISNUMBER(Q257)=FALSE,ISNUMBER(R257)=FALSE),NA(),R257-'Data input'!$AW$4*Q257)))</f>
        <v>#N/A</v>
      </c>
      <c r="V257" s="17" t="e">
        <f>IF($Y$252=FALSE,NA(),(IF(OR(ISNUMBER(S257)=FALSE,ISNUMBER(T257)=FALSE),NA(),T257+'Data input'!$AW$4*S257)))</f>
        <v>#N/A</v>
      </c>
      <c r="W257" s="17" t="e">
        <f>IF($Y$252=FALSE,NA(),IF(OR(ISNUMBER(U257)=FALSE,ISNUMBER(V257)=FALSE),NA(),(V257-U257)/(2*'Data input'!$AW$4)))</f>
        <v>#N/A</v>
      </c>
      <c r="X257" s="17" t="e">
        <f>IF($Y$252=FALSE,NA(),IF(OR(ISNUMBER(U257)=FALSE,ISNUMBER(W257)=FALSE),NA(),W257*'Data input'!$AW$4+U257))</f>
        <v>#N/A</v>
      </c>
    </row>
    <row r="258" spans="16:24" x14ac:dyDescent="0.3">
      <c r="P258" s="156" t="str">
        <f>IF(ISBLANK('Data input'!C258)=FALSE,'Data input'!C258,"")</f>
        <v/>
      </c>
      <c r="Q258" s="17" t="e">
        <f>IF($Y$252=FALSE,NA(),IF(OR(ISNUMBER('Data input'!AC258)=FALSE,ISNUMBER('Data input'!AD258)=FALSE),NA(),'Data input'!$AW$3*'Data input'!AC258+'Data input'!AD258))</f>
        <v>#N/A</v>
      </c>
      <c r="R258" s="17" t="e">
        <f>IF($Y$252=FALSE,NA(),IF(ISNUMBER('Data input'!AD258)=FALSE,NA(),'Data input'!$AW$2*'Data input'!AC258))</f>
        <v>#N/A</v>
      </c>
      <c r="S258" s="17" t="e">
        <f>IF($Y$252=FALSE,NA(),IF(OR(ISNUMBER('Data input'!AF258)=FALSE,ISNUMBER('Data input'!AG258)=FALSE),NA(),'Data input'!$AW$3*'Data input'!AF258+'Data input'!AG258+1+'Grid template'!$B$17))</f>
        <v>#N/A</v>
      </c>
      <c r="T258" s="17" t="e">
        <f>IF($Y$252=FALSE,NA(),IF(ISNUMBER('Data input'!AG258)=FALSE,NA(),'Data input'!$AW$2*'Data input'!AF258))</f>
        <v>#N/A</v>
      </c>
      <c r="U258" s="17" t="e">
        <f>IF($Y$252=FALSE,NA(),(IF(OR(ISNUMBER(Q258)=FALSE,ISNUMBER(R258)=FALSE),NA(),R258-'Data input'!$AW$4*Q258)))</f>
        <v>#N/A</v>
      </c>
      <c r="V258" s="17" t="e">
        <f>IF($Y$252=FALSE,NA(),(IF(OR(ISNUMBER(S258)=FALSE,ISNUMBER(T258)=FALSE),NA(),T258+'Data input'!$AW$4*S258)))</f>
        <v>#N/A</v>
      </c>
      <c r="W258" s="17" t="e">
        <f>IF($Y$252=FALSE,NA(),IF(OR(ISNUMBER(U258)=FALSE,ISNUMBER(V258)=FALSE),NA(),(V258-U258)/(2*'Data input'!$AW$4)))</f>
        <v>#N/A</v>
      </c>
      <c r="X258" s="17" t="e">
        <f>IF($Y$252=FALSE,NA(),IF(OR(ISNUMBER(U258)=FALSE,ISNUMBER(W258)=FALSE),NA(),W258*'Data input'!$AW$4+U258))</f>
        <v>#N/A</v>
      </c>
    </row>
    <row r="259" spans="16:24" x14ac:dyDescent="0.3">
      <c r="P259" s="156" t="str">
        <f>IF(ISBLANK('Data input'!C259)=FALSE,'Data input'!C259,"")</f>
        <v/>
      </c>
      <c r="Q259" s="17" t="e">
        <f>IF($Y$252=FALSE,NA(),IF(OR(ISNUMBER('Data input'!AC259)=FALSE,ISNUMBER('Data input'!AD259)=FALSE),NA(),'Data input'!$AW$3*'Data input'!AC259+'Data input'!AD259))</f>
        <v>#N/A</v>
      </c>
      <c r="R259" s="17" t="e">
        <f>IF($Y$252=FALSE,NA(),IF(ISNUMBER('Data input'!AD259)=FALSE,NA(),'Data input'!$AW$2*'Data input'!AC259))</f>
        <v>#N/A</v>
      </c>
      <c r="S259" s="17" t="e">
        <f>IF($Y$252=FALSE,NA(),IF(OR(ISNUMBER('Data input'!AF259)=FALSE,ISNUMBER('Data input'!AG259)=FALSE),NA(),'Data input'!$AW$3*'Data input'!AF259+'Data input'!AG259+1+'Grid template'!$B$17))</f>
        <v>#N/A</v>
      </c>
      <c r="T259" s="17" t="e">
        <f>IF($Y$252=FALSE,NA(),IF(ISNUMBER('Data input'!AG259)=FALSE,NA(),'Data input'!$AW$2*'Data input'!AF259))</f>
        <v>#N/A</v>
      </c>
      <c r="U259" s="17" t="e">
        <f>IF($Y$252=FALSE,NA(),(IF(OR(ISNUMBER(Q259)=FALSE,ISNUMBER(R259)=FALSE),NA(),R259-'Data input'!$AW$4*Q259)))</f>
        <v>#N/A</v>
      </c>
      <c r="V259" s="17" t="e">
        <f>IF($Y$252=FALSE,NA(),(IF(OR(ISNUMBER(S259)=FALSE,ISNUMBER(T259)=FALSE),NA(),T259+'Data input'!$AW$4*S259)))</f>
        <v>#N/A</v>
      </c>
      <c r="W259" s="17" t="e">
        <f>IF($Y$252=FALSE,NA(),IF(OR(ISNUMBER(U259)=FALSE,ISNUMBER(V259)=FALSE),NA(),(V259-U259)/(2*'Data input'!$AW$4)))</f>
        <v>#N/A</v>
      </c>
      <c r="X259" s="17" t="e">
        <f>IF($Y$252=FALSE,NA(),IF(OR(ISNUMBER(U259)=FALSE,ISNUMBER(W259)=FALSE),NA(),W259*'Data input'!$AW$4+U259))</f>
        <v>#N/A</v>
      </c>
    </row>
    <row r="260" spans="16:24" x14ac:dyDescent="0.3">
      <c r="P260" s="156" t="str">
        <f>IF(ISBLANK('Data input'!C260)=FALSE,'Data input'!C260,"")</f>
        <v/>
      </c>
      <c r="Q260" s="17" t="e">
        <f>IF($Y$252=FALSE,NA(),IF(OR(ISNUMBER('Data input'!AC260)=FALSE,ISNUMBER('Data input'!AD260)=FALSE),NA(),'Data input'!$AW$3*'Data input'!AC260+'Data input'!AD260))</f>
        <v>#N/A</v>
      </c>
      <c r="R260" s="17" t="e">
        <f>IF($Y$252=FALSE,NA(),IF(ISNUMBER('Data input'!AD260)=FALSE,NA(),'Data input'!$AW$2*'Data input'!AC260))</f>
        <v>#N/A</v>
      </c>
      <c r="S260" s="17" t="e">
        <f>IF($Y$252=FALSE,NA(),IF(OR(ISNUMBER('Data input'!AF260)=FALSE,ISNUMBER('Data input'!AG260)=FALSE),NA(),'Data input'!$AW$3*'Data input'!AF260+'Data input'!AG260+1+'Grid template'!$B$17))</f>
        <v>#N/A</v>
      </c>
      <c r="T260" s="17" t="e">
        <f>IF($Y$252=FALSE,NA(),IF(ISNUMBER('Data input'!AG260)=FALSE,NA(),'Data input'!$AW$2*'Data input'!AF260))</f>
        <v>#N/A</v>
      </c>
      <c r="U260" s="17" t="e">
        <f>IF($Y$252=FALSE,NA(),(IF(OR(ISNUMBER(Q260)=FALSE,ISNUMBER(R260)=FALSE),NA(),R260-'Data input'!$AW$4*Q260)))</f>
        <v>#N/A</v>
      </c>
      <c r="V260" s="17" t="e">
        <f>IF($Y$252=FALSE,NA(),(IF(OR(ISNUMBER(S260)=FALSE,ISNUMBER(T260)=FALSE),NA(),T260+'Data input'!$AW$4*S260)))</f>
        <v>#N/A</v>
      </c>
      <c r="W260" s="17" t="e">
        <f>IF($Y$252=FALSE,NA(),IF(OR(ISNUMBER(U260)=FALSE,ISNUMBER(V260)=FALSE),NA(),(V260-U260)/(2*'Data input'!$AW$4)))</f>
        <v>#N/A</v>
      </c>
      <c r="X260" s="17" t="e">
        <f>IF($Y$252=FALSE,NA(),IF(OR(ISNUMBER(U260)=FALSE,ISNUMBER(W260)=FALSE),NA(),W260*'Data input'!$AW$4+U260))</f>
        <v>#N/A</v>
      </c>
    </row>
    <row r="261" spans="16:24" x14ac:dyDescent="0.3">
      <c r="P261" s="156" t="str">
        <f>IF(ISBLANK('Data input'!C261)=FALSE,'Data input'!C261,"")</f>
        <v/>
      </c>
      <c r="Q261" s="17" t="e">
        <f>IF($Y$252=FALSE,NA(),IF(OR(ISNUMBER('Data input'!AC261)=FALSE,ISNUMBER('Data input'!AD261)=FALSE),NA(),'Data input'!$AW$3*'Data input'!AC261+'Data input'!AD261))</f>
        <v>#N/A</v>
      </c>
      <c r="R261" s="17" t="e">
        <f>IF($Y$252=FALSE,NA(),IF(ISNUMBER('Data input'!AD261)=FALSE,NA(),'Data input'!$AW$2*'Data input'!AC261))</f>
        <v>#N/A</v>
      </c>
      <c r="S261" s="17" t="e">
        <f>IF($Y$252=FALSE,NA(),IF(OR(ISNUMBER('Data input'!AF261)=FALSE,ISNUMBER('Data input'!AG261)=FALSE),NA(),'Data input'!$AW$3*'Data input'!AF261+'Data input'!AG261+1+'Grid template'!$B$17))</f>
        <v>#N/A</v>
      </c>
      <c r="T261" s="17" t="e">
        <f>IF($Y$252=FALSE,NA(),IF(ISNUMBER('Data input'!AG261)=FALSE,NA(),'Data input'!$AW$2*'Data input'!AF261))</f>
        <v>#N/A</v>
      </c>
      <c r="U261" s="17" t="e">
        <f>IF($Y$252=FALSE,NA(),(IF(OR(ISNUMBER(Q261)=FALSE,ISNUMBER(R261)=FALSE),NA(),R261-'Data input'!$AW$4*Q261)))</f>
        <v>#N/A</v>
      </c>
      <c r="V261" s="17" t="e">
        <f>IF($Y$252=FALSE,NA(),(IF(OR(ISNUMBER(S261)=FALSE,ISNUMBER(T261)=FALSE),NA(),T261+'Data input'!$AW$4*S261)))</f>
        <v>#N/A</v>
      </c>
      <c r="W261" s="17" t="e">
        <f>IF($Y$252=FALSE,NA(),IF(OR(ISNUMBER(U261)=FALSE,ISNUMBER(V261)=FALSE),NA(),(V261-U261)/(2*'Data input'!$AW$4)))</f>
        <v>#N/A</v>
      </c>
      <c r="X261" s="17" t="e">
        <f>IF($Y$252=FALSE,NA(),IF(OR(ISNUMBER(U261)=FALSE,ISNUMBER(W261)=FALSE),NA(),W261*'Data input'!$AW$4+U261))</f>
        <v>#N/A</v>
      </c>
    </row>
    <row r="262" spans="16:24" x14ac:dyDescent="0.3">
      <c r="P262" s="156" t="str">
        <f>IF(ISBLANK('Data input'!C262)=FALSE,'Data input'!C262,"")</f>
        <v/>
      </c>
      <c r="Q262" s="17" t="e">
        <f>IF($Y$252=FALSE,NA(),IF(OR(ISNUMBER('Data input'!AC262)=FALSE,ISNUMBER('Data input'!AD262)=FALSE),NA(),'Data input'!$AW$3*'Data input'!AC262+'Data input'!AD262))</f>
        <v>#N/A</v>
      </c>
      <c r="R262" s="17" t="e">
        <f>IF($Y$252=FALSE,NA(),IF(ISNUMBER('Data input'!AD262)=FALSE,NA(),'Data input'!$AW$2*'Data input'!AC262))</f>
        <v>#N/A</v>
      </c>
      <c r="S262" s="17" t="e">
        <f>IF($Y$252=FALSE,NA(),IF(OR(ISNUMBER('Data input'!AF262)=FALSE,ISNUMBER('Data input'!AG262)=FALSE),NA(),'Data input'!$AW$3*'Data input'!AF262+'Data input'!AG262+1+'Grid template'!$B$17))</f>
        <v>#N/A</v>
      </c>
      <c r="T262" s="17" t="e">
        <f>IF($Y$252=FALSE,NA(),IF(ISNUMBER('Data input'!AG262)=FALSE,NA(),'Data input'!$AW$2*'Data input'!AF262))</f>
        <v>#N/A</v>
      </c>
      <c r="U262" s="17" t="e">
        <f>IF($Y$252=FALSE,NA(),(IF(OR(ISNUMBER(Q262)=FALSE,ISNUMBER(R262)=FALSE),NA(),R262-'Data input'!$AW$4*Q262)))</f>
        <v>#N/A</v>
      </c>
      <c r="V262" s="17" t="e">
        <f>IF($Y$252=FALSE,NA(),(IF(OR(ISNUMBER(S262)=FALSE,ISNUMBER(T262)=FALSE),NA(),T262+'Data input'!$AW$4*S262)))</f>
        <v>#N/A</v>
      </c>
      <c r="W262" s="17" t="e">
        <f>IF($Y$252=FALSE,NA(),IF(OR(ISNUMBER(U262)=FALSE,ISNUMBER(V262)=FALSE),NA(),(V262-U262)/(2*'Data input'!$AW$4)))</f>
        <v>#N/A</v>
      </c>
      <c r="X262" s="17" t="e">
        <f>IF($Y$252=FALSE,NA(),IF(OR(ISNUMBER(U262)=FALSE,ISNUMBER(W262)=FALSE),NA(),W262*'Data input'!$AW$4+U262))</f>
        <v>#N/A</v>
      </c>
    </row>
    <row r="263" spans="16:24" x14ac:dyDescent="0.3">
      <c r="P263" s="156" t="str">
        <f>IF(ISBLANK('Data input'!C263)=FALSE,'Data input'!C263,"")</f>
        <v/>
      </c>
      <c r="Q263" s="17" t="e">
        <f>IF($Y$252=FALSE,NA(),IF(OR(ISNUMBER('Data input'!AC263)=FALSE,ISNUMBER('Data input'!AD263)=FALSE),NA(),'Data input'!$AW$3*'Data input'!AC263+'Data input'!AD263))</f>
        <v>#N/A</v>
      </c>
      <c r="R263" s="17" t="e">
        <f>IF($Y$252=FALSE,NA(),IF(ISNUMBER('Data input'!AD263)=FALSE,NA(),'Data input'!$AW$2*'Data input'!AC263))</f>
        <v>#N/A</v>
      </c>
      <c r="S263" s="17" t="e">
        <f>IF($Y$252=FALSE,NA(),IF(OR(ISNUMBER('Data input'!AF263)=FALSE,ISNUMBER('Data input'!AG263)=FALSE),NA(),'Data input'!$AW$3*'Data input'!AF263+'Data input'!AG263+1+'Grid template'!$B$17))</f>
        <v>#N/A</v>
      </c>
      <c r="T263" s="17" t="e">
        <f>IF($Y$252=FALSE,NA(),IF(ISNUMBER('Data input'!AG263)=FALSE,NA(),'Data input'!$AW$2*'Data input'!AF263))</f>
        <v>#N/A</v>
      </c>
      <c r="U263" s="17" t="e">
        <f>IF($Y$252=FALSE,NA(),(IF(OR(ISNUMBER(Q263)=FALSE,ISNUMBER(R263)=FALSE),NA(),R263-'Data input'!$AW$4*Q263)))</f>
        <v>#N/A</v>
      </c>
      <c r="V263" s="17" t="e">
        <f>IF($Y$252=FALSE,NA(),(IF(OR(ISNUMBER(S263)=FALSE,ISNUMBER(T263)=FALSE),NA(),T263+'Data input'!$AW$4*S263)))</f>
        <v>#N/A</v>
      </c>
      <c r="W263" s="17" t="e">
        <f>IF($Y$252=FALSE,NA(),IF(OR(ISNUMBER(U263)=FALSE,ISNUMBER(V263)=FALSE),NA(),(V263-U263)/(2*'Data input'!$AW$4)))</f>
        <v>#N/A</v>
      </c>
      <c r="X263" s="17" t="e">
        <f>IF($Y$252=FALSE,NA(),IF(OR(ISNUMBER(U263)=FALSE,ISNUMBER(W263)=FALSE),NA(),W263*'Data input'!$AW$4+U263))</f>
        <v>#N/A</v>
      </c>
    </row>
    <row r="264" spans="16:24" x14ac:dyDescent="0.3">
      <c r="P264" s="156" t="str">
        <f>IF(ISBLANK('Data input'!C264)=FALSE,'Data input'!C264,"")</f>
        <v/>
      </c>
      <c r="Q264" s="17" t="e">
        <f>IF($Y$252=FALSE,NA(),IF(OR(ISNUMBER('Data input'!AC264)=FALSE,ISNUMBER('Data input'!AD264)=FALSE),NA(),'Data input'!$AW$3*'Data input'!AC264+'Data input'!AD264))</f>
        <v>#N/A</v>
      </c>
      <c r="R264" s="17" t="e">
        <f>IF($Y$252=FALSE,NA(),IF(ISNUMBER('Data input'!AD264)=FALSE,NA(),'Data input'!$AW$2*'Data input'!AC264))</f>
        <v>#N/A</v>
      </c>
      <c r="S264" s="17" t="e">
        <f>IF($Y$252=FALSE,NA(),IF(OR(ISNUMBER('Data input'!AF264)=FALSE,ISNUMBER('Data input'!AG264)=FALSE),NA(),'Data input'!$AW$3*'Data input'!AF264+'Data input'!AG264+1+'Grid template'!$B$17))</f>
        <v>#N/A</v>
      </c>
      <c r="T264" s="17" t="e">
        <f>IF($Y$252=FALSE,NA(),IF(ISNUMBER('Data input'!AG264)=FALSE,NA(),'Data input'!$AW$2*'Data input'!AF264))</f>
        <v>#N/A</v>
      </c>
      <c r="U264" s="17" t="e">
        <f>IF($Y$252=FALSE,NA(),(IF(OR(ISNUMBER(Q264)=FALSE,ISNUMBER(R264)=FALSE),NA(),R264-'Data input'!$AW$4*Q264)))</f>
        <v>#N/A</v>
      </c>
      <c r="V264" s="17" t="e">
        <f>IF($Y$252=FALSE,NA(),(IF(OR(ISNUMBER(S264)=FALSE,ISNUMBER(T264)=FALSE),NA(),T264+'Data input'!$AW$4*S264)))</f>
        <v>#N/A</v>
      </c>
      <c r="W264" s="17" t="e">
        <f>IF($Y$252=FALSE,NA(),IF(OR(ISNUMBER(U264)=FALSE,ISNUMBER(V264)=FALSE),NA(),(V264-U264)/(2*'Data input'!$AW$4)))</f>
        <v>#N/A</v>
      </c>
      <c r="X264" s="17" t="e">
        <f>IF($Y$252=FALSE,NA(),IF(OR(ISNUMBER(U264)=FALSE,ISNUMBER(W264)=FALSE),NA(),W264*'Data input'!$AW$4+U264))</f>
        <v>#N/A</v>
      </c>
    </row>
    <row r="265" spans="16:24" x14ac:dyDescent="0.3">
      <c r="P265" s="156" t="str">
        <f>IF(ISBLANK('Data input'!C265)=FALSE,'Data input'!C265,"")</f>
        <v/>
      </c>
      <c r="Q265" s="17" t="e">
        <f>IF($Y$252=FALSE,NA(),IF(OR(ISNUMBER('Data input'!AC265)=FALSE,ISNUMBER('Data input'!AD265)=FALSE),NA(),'Data input'!$AW$3*'Data input'!AC265+'Data input'!AD265))</f>
        <v>#N/A</v>
      </c>
      <c r="R265" s="17" t="e">
        <f>IF($Y$252=FALSE,NA(),IF(ISNUMBER('Data input'!AD265)=FALSE,NA(),'Data input'!$AW$2*'Data input'!AC265))</f>
        <v>#N/A</v>
      </c>
      <c r="S265" s="17" t="e">
        <f>IF($Y$252=FALSE,NA(),IF(OR(ISNUMBER('Data input'!AF265)=FALSE,ISNUMBER('Data input'!AG265)=FALSE),NA(),'Data input'!$AW$3*'Data input'!AF265+'Data input'!AG265+1+'Grid template'!$B$17))</f>
        <v>#N/A</v>
      </c>
      <c r="T265" s="17" t="e">
        <f>IF($Y$252=FALSE,NA(),IF(ISNUMBER('Data input'!AG265)=FALSE,NA(),'Data input'!$AW$2*'Data input'!AF265))</f>
        <v>#N/A</v>
      </c>
      <c r="U265" s="17" t="e">
        <f>IF($Y$252=FALSE,NA(),(IF(OR(ISNUMBER(Q265)=FALSE,ISNUMBER(R265)=FALSE),NA(),R265-'Data input'!$AW$4*Q265)))</f>
        <v>#N/A</v>
      </c>
      <c r="V265" s="17" t="e">
        <f>IF($Y$252=FALSE,NA(),(IF(OR(ISNUMBER(S265)=FALSE,ISNUMBER(T265)=FALSE),NA(),T265+'Data input'!$AW$4*S265)))</f>
        <v>#N/A</v>
      </c>
      <c r="W265" s="17" t="e">
        <f>IF($Y$252=FALSE,NA(),IF(OR(ISNUMBER(U265)=FALSE,ISNUMBER(V265)=FALSE),NA(),(V265-U265)/(2*'Data input'!$AW$4)))</f>
        <v>#N/A</v>
      </c>
      <c r="X265" s="17" t="e">
        <f>IF($Y$252=FALSE,NA(),IF(OR(ISNUMBER(U265)=FALSE,ISNUMBER(W265)=FALSE),NA(),W265*'Data input'!$AW$4+U265))</f>
        <v>#N/A</v>
      </c>
    </row>
    <row r="266" spans="16:24" x14ac:dyDescent="0.3">
      <c r="P266" s="156" t="str">
        <f>IF(ISBLANK('Data input'!C266)=FALSE,'Data input'!C266,"")</f>
        <v/>
      </c>
      <c r="Q266" s="17" t="e">
        <f>IF($Y$252=FALSE,NA(),IF(OR(ISNUMBER('Data input'!AC266)=FALSE,ISNUMBER('Data input'!AD266)=FALSE),NA(),'Data input'!$AW$3*'Data input'!AC266+'Data input'!AD266))</f>
        <v>#N/A</v>
      </c>
      <c r="R266" s="17" t="e">
        <f>IF($Y$252=FALSE,NA(),IF(ISNUMBER('Data input'!AD266)=FALSE,NA(),'Data input'!$AW$2*'Data input'!AC266))</f>
        <v>#N/A</v>
      </c>
      <c r="S266" s="17" t="e">
        <f>IF($Y$252=FALSE,NA(),IF(OR(ISNUMBER('Data input'!AF266)=FALSE,ISNUMBER('Data input'!AG266)=FALSE),NA(),'Data input'!$AW$3*'Data input'!AF266+'Data input'!AG266+1+'Grid template'!$B$17))</f>
        <v>#N/A</v>
      </c>
      <c r="T266" s="17" t="e">
        <f>IF($Y$252=FALSE,NA(),IF(ISNUMBER('Data input'!AG266)=FALSE,NA(),'Data input'!$AW$2*'Data input'!AF266))</f>
        <v>#N/A</v>
      </c>
      <c r="U266" s="17" t="e">
        <f>IF($Y$252=FALSE,NA(),(IF(OR(ISNUMBER(Q266)=FALSE,ISNUMBER(R266)=FALSE),NA(),R266-'Data input'!$AW$4*Q266)))</f>
        <v>#N/A</v>
      </c>
      <c r="V266" s="17" t="e">
        <f>IF($Y$252=FALSE,NA(),(IF(OR(ISNUMBER(S266)=FALSE,ISNUMBER(T266)=FALSE),NA(),T266+'Data input'!$AW$4*S266)))</f>
        <v>#N/A</v>
      </c>
      <c r="W266" s="17" t="e">
        <f>IF($Y$252=FALSE,NA(),IF(OR(ISNUMBER(U266)=FALSE,ISNUMBER(V266)=FALSE),NA(),(V266-U266)/(2*'Data input'!$AW$4)))</f>
        <v>#N/A</v>
      </c>
      <c r="X266" s="17" t="e">
        <f>IF($Y$252=FALSE,NA(),IF(OR(ISNUMBER(U266)=FALSE,ISNUMBER(W266)=FALSE),NA(),W266*'Data input'!$AW$4+U266))</f>
        <v>#N/A</v>
      </c>
    </row>
    <row r="267" spans="16:24" x14ac:dyDescent="0.3">
      <c r="P267" s="156" t="str">
        <f>IF(ISBLANK('Data input'!C267)=FALSE,'Data input'!C267,"")</f>
        <v/>
      </c>
      <c r="Q267" s="17" t="e">
        <f>IF($Y$252=FALSE,NA(),IF(OR(ISNUMBER('Data input'!AC267)=FALSE,ISNUMBER('Data input'!AD267)=FALSE),NA(),'Data input'!$AW$3*'Data input'!AC267+'Data input'!AD267))</f>
        <v>#N/A</v>
      </c>
      <c r="R267" s="17" t="e">
        <f>IF($Y$252=FALSE,NA(),IF(ISNUMBER('Data input'!AD267)=FALSE,NA(),'Data input'!$AW$2*'Data input'!AC267))</f>
        <v>#N/A</v>
      </c>
      <c r="S267" s="17" t="e">
        <f>IF($Y$252=FALSE,NA(),IF(OR(ISNUMBER('Data input'!AF267)=FALSE,ISNUMBER('Data input'!AG267)=FALSE),NA(),'Data input'!$AW$3*'Data input'!AF267+'Data input'!AG267+1+'Grid template'!$B$17))</f>
        <v>#N/A</v>
      </c>
      <c r="T267" s="17" t="e">
        <f>IF($Y$252=FALSE,NA(),IF(ISNUMBER('Data input'!AG267)=FALSE,NA(),'Data input'!$AW$2*'Data input'!AF267))</f>
        <v>#N/A</v>
      </c>
      <c r="U267" s="17" t="e">
        <f>IF($Y$252=FALSE,NA(),(IF(OR(ISNUMBER(Q267)=FALSE,ISNUMBER(R267)=FALSE),NA(),R267-'Data input'!$AW$4*Q267)))</f>
        <v>#N/A</v>
      </c>
      <c r="V267" s="17" t="e">
        <f>IF($Y$252=FALSE,NA(),(IF(OR(ISNUMBER(S267)=FALSE,ISNUMBER(T267)=FALSE),NA(),T267+'Data input'!$AW$4*S267)))</f>
        <v>#N/A</v>
      </c>
      <c r="W267" s="17" t="e">
        <f>IF($Y$252=FALSE,NA(),IF(OR(ISNUMBER(U267)=FALSE,ISNUMBER(V267)=FALSE),NA(),(V267-U267)/(2*'Data input'!$AW$4)))</f>
        <v>#N/A</v>
      </c>
      <c r="X267" s="17" t="e">
        <f>IF($Y$252=FALSE,NA(),IF(OR(ISNUMBER(U267)=FALSE,ISNUMBER(W267)=FALSE),NA(),W267*'Data input'!$AW$4+U267))</f>
        <v>#N/A</v>
      </c>
    </row>
    <row r="268" spans="16:24" x14ac:dyDescent="0.3">
      <c r="P268" s="156" t="str">
        <f>IF(ISBLANK('Data input'!C268)=FALSE,'Data input'!C268,"")</f>
        <v/>
      </c>
      <c r="Q268" s="17" t="e">
        <f>IF($Y$252=FALSE,NA(),IF(OR(ISNUMBER('Data input'!AC268)=FALSE,ISNUMBER('Data input'!AD268)=FALSE),NA(),'Data input'!$AW$3*'Data input'!AC268+'Data input'!AD268))</f>
        <v>#N/A</v>
      </c>
      <c r="R268" s="17" t="e">
        <f>IF($Y$252=FALSE,NA(),IF(ISNUMBER('Data input'!AD268)=FALSE,NA(),'Data input'!$AW$2*'Data input'!AC268))</f>
        <v>#N/A</v>
      </c>
      <c r="S268" s="17" t="e">
        <f>IF($Y$252=FALSE,NA(),IF(OR(ISNUMBER('Data input'!AF268)=FALSE,ISNUMBER('Data input'!AG268)=FALSE),NA(),'Data input'!$AW$3*'Data input'!AF268+'Data input'!AG268+1+'Grid template'!$B$17))</f>
        <v>#N/A</v>
      </c>
      <c r="T268" s="17" t="e">
        <f>IF($Y$252=FALSE,NA(),IF(ISNUMBER('Data input'!AG268)=FALSE,NA(),'Data input'!$AW$2*'Data input'!AF268))</f>
        <v>#N/A</v>
      </c>
      <c r="U268" s="17" t="e">
        <f>IF($Y$252=FALSE,NA(),(IF(OR(ISNUMBER(Q268)=FALSE,ISNUMBER(R268)=FALSE),NA(),R268-'Data input'!$AW$4*Q268)))</f>
        <v>#N/A</v>
      </c>
      <c r="V268" s="17" t="e">
        <f>IF($Y$252=FALSE,NA(),(IF(OR(ISNUMBER(S268)=FALSE,ISNUMBER(T268)=FALSE),NA(),T268+'Data input'!$AW$4*S268)))</f>
        <v>#N/A</v>
      </c>
      <c r="W268" s="17" t="e">
        <f>IF($Y$252=FALSE,NA(),IF(OR(ISNUMBER(U268)=FALSE,ISNUMBER(V268)=FALSE),NA(),(V268-U268)/(2*'Data input'!$AW$4)))</f>
        <v>#N/A</v>
      </c>
      <c r="X268" s="17" t="e">
        <f>IF($Y$252=FALSE,NA(),IF(OR(ISNUMBER(U268)=FALSE,ISNUMBER(W268)=FALSE),NA(),W268*'Data input'!$AW$4+U268))</f>
        <v>#N/A</v>
      </c>
    </row>
    <row r="269" spans="16:24" x14ac:dyDescent="0.3">
      <c r="P269" s="156" t="str">
        <f>IF(ISBLANK('Data input'!C269)=FALSE,'Data input'!C269,"")</f>
        <v/>
      </c>
      <c r="Q269" s="17" t="e">
        <f>IF($Y$252=FALSE,NA(),IF(OR(ISNUMBER('Data input'!AC269)=FALSE,ISNUMBER('Data input'!AD269)=FALSE),NA(),'Data input'!$AW$3*'Data input'!AC269+'Data input'!AD269))</f>
        <v>#N/A</v>
      </c>
      <c r="R269" s="17" t="e">
        <f>IF($Y$252=FALSE,NA(),IF(ISNUMBER('Data input'!AD269)=FALSE,NA(),'Data input'!$AW$2*'Data input'!AC269))</f>
        <v>#N/A</v>
      </c>
      <c r="S269" s="17" t="e">
        <f>IF($Y$252=FALSE,NA(),IF(OR(ISNUMBER('Data input'!AF269)=FALSE,ISNUMBER('Data input'!AG269)=FALSE),NA(),'Data input'!$AW$3*'Data input'!AF269+'Data input'!AG269+1+'Grid template'!$B$17))</f>
        <v>#N/A</v>
      </c>
      <c r="T269" s="17" t="e">
        <f>IF($Y$252=FALSE,NA(),IF(ISNUMBER('Data input'!AG269)=FALSE,NA(),'Data input'!$AW$2*'Data input'!AF269))</f>
        <v>#N/A</v>
      </c>
      <c r="U269" s="17" t="e">
        <f>IF($Y$252=FALSE,NA(),(IF(OR(ISNUMBER(Q269)=FALSE,ISNUMBER(R269)=FALSE),NA(),R269-'Data input'!$AW$4*Q269)))</f>
        <v>#N/A</v>
      </c>
      <c r="V269" s="17" t="e">
        <f>IF($Y$252=FALSE,NA(),(IF(OR(ISNUMBER(S269)=FALSE,ISNUMBER(T269)=FALSE),NA(),T269+'Data input'!$AW$4*S269)))</f>
        <v>#N/A</v>
      </c>
      <c r="W269" s="17" t="e">
        <f>IF($Y$252=FALSE,NA(),IF(OR(ISNUMBER(U269)=FALSE,ISNUMBER(V269)=FALSE),NA(),(V269-U269)/(2*'Data input'!$AW$4)))</f>
        <v>#N/A</v>
      </c>
      <c r="X269" s="17" t="e">
        <f>IF($Y$252=FALSE,NA(),IF(OR(ISNUMBER(U269)=FALSE,ISNUMBER(W269)=FALSE),NA(),W269*'Data input'!$AW$4+U269))</f>
        <v>#N/A</v>
      </c>
    </row>
    <row r="270" spans="16:24" x14ac:dyDescent="0.3">
      <c r="P270" s="156" t="str">
        <f>IF(ISBLANK('Data input'!C270)=FALSE,'Data input'!C270,"")</f>
        <v/>
      </c>
      <c r="Q270" s="17" t="e">
        <f>IF($Y$252=FALSE,NA(),IF(OR(ISNUMBER('Data input'!AC270)=FALSE,ISNUMBER('Data input'!AD270)=FALSE),NA(),'Data input'!$AW$3*'Data input'!AC270+'Data input'!AD270))</f>
        <v>#N/A</v>
      </c>
      <c r="R270" s="17" t="e">
        <f>IF($Y$252=FALSE,NA(),IF(ISNUMBER('Data input'!AD270)=FALSE,NA(),'Data input'!$AW$2*'Data input'!AC270))</f>
        <v>#N/A</v>
      </c>
      <c r="S270" s="17" t="e">
        <f>IF($Y$252=FALSE,NA(),IF(OR(ISNUMBER('Data input'!AF270)=FALSE,ISNUMBER('Data input'!AG270)=FALSE),NA(),'Data input'!$AW$3*'Data input'!AF270+'Data input'!AG270+1+'Grid template'!$B$17))</f>
        <v>#N/A</v>
      </c>
      <c r="T270" s="17" t="e">
        <f>IF($Y$252=FALSE,NA(),IF(ISNUMBER('Data input'!AG270)=FALSE,NA(),'Data input'!$AW$2*'Data input'!AF270))</f>
        <v>#N/A</v>
      </c>
      <c r="U270" s="17" t="e">
        <f>IF($Y$252=FALSE,NA(),(IF(OR(ISNUMBER(Q270)=FALSE,ISNUMBER(R270)=FALSE),NA(),R270-'Data input'!$AW$4*Q270)))</f>
        <v>#N/A</v>
      </c>
      <c r="V270" s="17" t="e">
        <f>IF($Y$252=FALSE,NA(),(IF(OR(ISNUMBER(S270)=FALSE,ISNUMBER(T270)=FALSE),NA(),T270+'Data input'!$AW$4*S270)))</f>
        <v>#N/A</v>
      </c>
      <c r="W270" s="17" t="e">
        <f>IF($Y$252=FALSE,NA(),IF(OR(ISNUMBER(U270)=FALSE,ISNUMBER(V270)=FALSE),NA(),(V270-U270)/(2*'Data input'!$AW$4)))</f>
        <v>#N/A</v>
      </c>
      <c r="X270" s="17" t="e">
        <f>IF($Y$252=FALSE,NA(),IF(OR(ISNUMBER(U270)=FALSE,ISNUMBER(W270)=FALSE),NA(),W270*'Data input'!$AW$4+U270))</f>
        <v>#N/A</v>
      </c>
    </row>
    <row r="271" spans="16:24" x14ac:dyDescent="0.3">
      <c r="P271" s="156" t="str">
        <f>IF(ISBLANK('Data input'!C271)=FALSE,'Data input'!C271,"")</f>
        <v/>
      </c>
      <c r="Q271" s="17" t="e">
        <f>IF($Y$252=FALSE,NA(),IF(OR(ISNUMBER('Data input'!AC271)=FALSE,ISNUMBER('Data input'!AD271)=FALSE),NA(),'Data input'!$AW$3*'Data input'!AC271+'Data input'!AD271))</f>
        <v>#N/A</v>
      </c>
      <c r="R271" s="17" t="e">
        <f>IF($Y$252=FALSE,NA(),IF(ISNUMBER('Data input'!AD271)=FALSE,NA(),'Data input'!$AW$2*'Data input'!AC271))</f>
        <v>#N/A</v>
      </c>
      <c r="S271" s="17" t="e">
        <f>IF($Y$252=FALSE,NA(),IF(OR(ISNUMBER('Data input'!AF271)=FALSE,ISNUMBER('Data input'!AG271)=FALSE),NA(),'Data input'!$AW$3*'Data input'!AF271+'Data input'!AG271+1+'Grid template'!$B$17))</f>
        <v>#N/A</v>
      </c>
      <c r="T271" s="17" t="e">
        <f>IF($Y$252=FALSE,NA(),IF(ISNUMBER('Data input'!AG271)=FALSE,NA(),'Data input'!$AW$2*'Data input'!AF271))</f>
        <v>#N/A</v>
      </c>
      <c r="U271" s="17" t="e">
        <f>IF($Y$252=FALSE,NA(),(IF(OR(ISNUMBER(Q271)=FALSE,ISNUMBER(R271)=FALSE),NA(),R271-'Data input'!$AW$4*Q271)))</f>
        <v>#N/A</v>
      </c>
      <c r="V271" s="17" t="e">
        <f>IF($Y$252=FALSE,NA(),(IF(OR(ISNUMBER(S271)=FALSE,ISNUMBER(T271)=FALSE),NA(),T271+'Data input'!$AW$4*S271)))</f>
        <v>#N/A</v>
      </c>
      <c r="W271" s="17" t="e">
        <f>IF($Y$252=FALSE,NA(),IF(OR(ISNUMBER(U271)=FALSE,ISNUMBER(V271)=FALSE),NA(),(V271-U271)/(2*'Data input'!$AW$4)))</f>
        <v>#N/A</v>
      </c>
      <c r="X271" s="17" t="e">
        <f>IF($Y$252=FALSE,NA(),IF(OR(ISNUMBER(U271)=FALSE,ISNUMBER(W271)=FALSE),NA(),W271*'Data input'!$AW$4+U271))</f>
        <v>#N/A</v>
      </c>
    </row>
    <row r="272" spans="16:24" x14ac:dyDescent="0.3">
      <c r="P272" s="156" t="str">
        <f>IF(ISBLANK('Data input'!C272)=FALSE,'Data input'!C272,"")</f>
        <v/>
      </c>
      <c r="Q272" s="17" t="e">
        <f>IF($Y$252=FALSE,NA(),IF(OR(ISNUMBER('Data input'!AC272)=FALSE,ISNUMBER('Data input'!AD272)=FALSE),NA(),'Data input'!$AW$3*'Data input'!AC272+'Data input'!AD272))</f>
        <v>#N/A</v>
      </c>
      <c r="R272" s="17" t="e">
        <f>IF($Y$252=FALSE,NA(),IF(ISNUMBER('Data input'!AD272)=FALSE,NA(),'Data input'!$AW$2*'Data input'!AC272))</f>
        <v>#N/A</v>
      </c>
      <c r="S272" s="17" t="e">
        <f>IF($Y$252=FALSE,NA(),IF(OR(ISNUMBER('Data input'!AF272)=FALSE,ISNUMBER('Data input'!AG272)=FALSE),NA(),'Data input'!$AW$3*'Data input'!AF272+'Data input'!AG272+1+'Grid template'!$B$17))</f>
        <v>#N/A</v>
      </c>
      <c r="T272" s="17" t="e">
        <f>IF($Y$252=FALSE,NA(),IF(ISNUMBER('Data input'!AG272)=FALSE,NA(),'Data input'!$AW$2*'Data input'!AF272))</f>
        <v>#N/A</v>
      </c>
      <c r="U272" s="17" t="e">
        <f>IF($Y$252=FALSE,NA(),(IF(OR(ISNUMBER(Q272)=FALSE,ISNUMBER(R272)=FALSE),NA(),R272-'Data input'!$AW$4*Q272)))</f>
        <v>#N/A</v>
      </c>
      <c r="V272" s="17" t="e">
        <f>IF($Y$252=FALSE,NA(),(IF(OR(ISNUMBER(S272)=FALSE,ISNUMBER(T272)=FALSE),NA(),T272+'Data input'!$AW$4*S272)))</f>
        <v>#N/A</v>
      </c>
      <c r="W272" s="17" t="e">
        <f>IF($Y$252=FALSE,NA(),IF(OR(ISNUMBER(U272)=FALSE,ISNUMBER(V272)=FALSE),NA(),(V272-U272)/(2*'Data input'!$AW$4)))</f>
        <v>#N/A</v>
      </c>
      <c r="X272" s="17" t="e">
        <f>IF($Y$252=FALSE,NA(),IF(OR(ISNUMBER(U272)=FALSE,ISNUMBER(W272)=FALSE),NA(),W272*'Data input'!$AW$4+U272))</f>
        <v>#N/A</v>
      </c>
    </row>
    <row r="273" spans="16:24" x14ac:dyDescent="0.3">
      <c r="P273" s="156" t="str">
        <f>IF(ISBLANK('Data input'!C273)=FALSE,'Data input'!C273,"")</f>
        <v/>
      </c>
      <c r="Q273" s="17" t="e">
        <f>IF($Y$252=FALSE,NA(),IF(OR(ISNUMBER('Data input'!AC273)=FALSE,ISNUMBER('Data input'!AD273)=FALSE),NA(),'Data input'!$AW$3*'Data input'!AC273+'Data input'!AD273))</f>
        <v>#N/A</v>
      </c>
      <c r="R273" s="17" t="e">
        <f>IF($Y$252=FALSE,NA(),IF(ISNUMBER('Data input'!AD273)=FALSE,NA(),'Data input'!$AW$2*'Data input'!AC273))</f>
        <v>#N/A</v>
      </c>
      <c r="S273" s="17" t="e">
        <f>IF($Y$252=FALSE,NA(),IF(OR(ISNUMBER('Data input'!AF273)=FALSE,ISNUMBER('Data input'!AG273)=FALSE),NA(),'Data input'!$AW$3*'Data input'!AF273+'Data input'!AG273+1+'Grid template'!$B$17))</f>
        <v>#N/A</v>
      </c>
      <c r="T273" s="17" t="e">
        <f>IF($Y$252=FALSE,NA(),IF(ISNUMBER('Data input'!AG273)=FALSE,NA(),'Data input'!$AW$2*'Data input'!AF273))</f>
        <v>#N/A</v>
      </c>
      <c r="U273" s="17" t="e">
        <f>IF($Y$252=FALSE,NA(),(IF(OR(ISNUMBER(Q273)=FALSE,ISNUMBER(R273)=FALSE),NA(),R273-'Data input'!$AW$4*Q273)))</f>
        <v>#N/A</v>
      </c>
      <c r="V273" s="17" t="e">
        <f>IF($Y$252=FALSE,NA(),(IF(OR(ISNUMBER(S273)=FALSE,ISNUMBER(T273)=FALSE),NA(),T273+'Data input'!$AW$4*S273)))</f>
        <v>#N/A</v>
      </c>
      <c r="W273" s="17" t="e">
        <f>IF($Y$252=FALSE,NA(),IF(OR(ISNUMBER(U273)=FALSE,ISNUMBER(V273)=FALSE),NA(),(V273-U273)/(2*'Data input'!$AW$4)))</f>
        <v>#N/A</v>
      </c>
      <c r="X273" s="17" t="e">
        <f>IF($Y$252=FALSE,NA(),IF(OR(ISNUMBER(U273)=FALSE,ISNUMBER(W273)=FALSE),NA(),W273*'Data input'!$AW$4+U273))</f>
        <v>#N/A</v>
      </c>
    </row>
    <row r="274" spans="16:24" x14ac:dyDescent="0.3">
      <c r="P274" s="156" t="str">
        <f>IF(ISBLANK('Data input'!C274)=FALSE,'Data input'!C274,"")</f>
        <v/>
      </c>
      <c r="Q274" s="17" t="e">
        <f>IF($Y$252=FALSE,NA(),IF(OR(ISNUMBER('Data input'!AC274)=FALSE,ISNUMBER('Data input'!AD274)=FALSE),NA(),'Data input'!$AW$3*'Data input'!AC274+'Data input'!AD274))</f>
        <v>#N/A</v>
      </c>
      <c r="R274" s="17" t="e">
        <f>IF($Y$252=FALSE,NA(),IF(ISNUMBER('Data input'!AD274)=FALSE,NA(),'Data input'!$AW$2*'Data input'!AC274))</f>
        <v>#N/A</v>
      </c>
      <c r="S274" s="17" t="e">
        <f>IF($Y$252=FALSE,NA(),IF(OR(ISNUMBER('Data input'!AF274)=FALSE,ISNUMBER('Data input'!AG274)=FALSE),NA(),'Data input'!$AW$3*'Data input'!AF274+'Data input'!AG274+1+'Grid template'!$B$17))</f>
        <v>#N/A</v>
      </c>
      <c r="T274" s="17" t="e">
        <f>IF($Y$252=FALSE,NA(),IF(ISNUMBER('Data input'!AG274)=FALSE,NA(),'Data input'!$AW$2*'Data input'!AF274))</f>
        <v>#N/A</v>
      </c>
      <c r="U274" s="17" t="e">
        <f>IF($Y$252=FALSE,NA(),(IF(OR(ISNUMBER(Q274)=FALSE,ISNUMBER(R274)=FALSE),NA(),R274-'Data input'!$AW$4*Q274)))</f>
        <v>#N/A</v>
      </c>
      <c r="V274" s="17" t="e">
        <f>IF($Y$252=FALSE,NA(),(IF(OR(ISNUMBER(S274)=FALSE,ISNUMBER(T274)=FALSE),NA(),T274+'Data input'!$AW$4*S274)))</f>
        <v>#N/A</v>
      </c>
      <c r="W274" s="17" t="e">
        <f>IF($Y$252=FALSE,NA(),IF(OR(ISNUMBER(U274)=FALSE,ISNUMBER(V274)=FALSE),NA(),(V274-U274)/(2*'Data input'!$AW$4)))</f>
        <v>#N/A</v>
      </c>
      <c r="X274" s="17" t="e">
        <f>IF($Y$252=FALSE,NA(),IF(OR(ISNUMBER(U274)=FALSE,ISNUMBER(W274)=FALSE),NA(),W274*'Data input'!$AW$4+U274))</f>
        <v>#N/A</v>
      </c>
    </row>
    <row r="275" spans="16:24" x14ac:dyDescent="0.3">
      <c r="P275" s="156" t="str">
        <f>IF(ISBLANK('Data input'!C275)=FALSE,'Data input'!C275,"")</f>
        <v/>
      </c>
      <c r="Q275" s="17" t="e">
        <f>IF($Y$252=FALSE,NA(),IF(OR(ISNUMBER('Data input'!AC275)=FALSE,ISNUMBER('Data input'!AD275)=FALSE),NA(),'Data input'!$AW$3*'Data input'!AC275+'Data input'!AD275))</f>
        <v>#N/A</v>
      </c>
      <c r="R275" s="17" t="e">
        <f>IF($Y$252=FALSE,NA(),IF(ISNUMBER('Data input'!AD275)=FALSE,NA(),'Data input'!$AW$2*'Data input'!AC275))</f>
        <v>#N/A</v>
      </c>
      <c r="S275" s="17" t="e">
        <f>IF($Y$252=FALSE,NA(),IF(OR(ISNUMBER('Data input'!AF275)=FALSE,ISNUMBER('Data input'!AG275)=FALSE),NA(),'Data input'!$AW$3*'Data input'!AF275+'Data input'!AG275+1+'Grid template'!$B$17))</f>
        <v>#N/A</v>
      </c>
      <c r="T275" s="17" t="e">
        <f>IF($Y$252=FALSE,NA(),IF(ISNUMBER('Data input'!AG275)=FALSE,NA(),'Data input'!$AW$2*'Data input'!AF275))</f>
        <v>#N/A</v>
      </c>
      <c r="U275" s="17" t="e">
        <f>IF($Y$252=FALSE,NA(),(IF(OR(ISNUMBER(Q275)=FALSE,ISNUMBER(R275)=FALSE),NA(),R275-'Data input'!$AW$4*Q275)))</f>
        <v>#N/A</v>
      </c>
      <c r="V275" s="17" t="e">
        <f>IF($Y$252=FALSE,NA(),(IF(OR(ISNUMBER(S275)=FALSE,ISNUMBER(T275)=FALSE),NA(),T275+'Data input'!$AW$4*S275)))</f>
        <v>#N/A</v>
      </c>
      <c r="W275" s="17" t="e">
        <f>IF($Y$252=FALSE,NA(),IF(OR(ISNUMBER(U275)=FALSE,ISNUMBER(V275)=FALSE),NA(),(V275-U275)/(2*'Data input'!$AW$4)))</f>
        <v>#N/A</v>
      </c>
      <c r="X275" s="17" t="e">
        <f>IF($Y$252=FALSE,NA(),IF(OR(ISNUMBER(U275)=FALSE,ISNUMBER(W275)=FALSE),NA(),W275*'Data input'!$AW$4+U275))</f>
        <v>#N/A</v>
      </c>
    </row>
    <row r="276" spans="16:24" x14ac:dyDescent="0.3">
      <c r="P276" s="156" t="str">
        <f>IF(ISBLANK('Data input'!C276)=FALSE,'Data input'!C276,"")</f>
        <v/>
      </c>
      <c r="Q276" s="17" t="e">
        <f>IF($Y$252=FALSE,NA(),IF(OR(ISNUMBER('Data input'!AC276)=FALSE,ISNUMBER('Data input'!AD276)=FALSE),NA(),'Data input'!$AW$3*'Data input'!AC276+'Data input'!AD276))</f>
        <v>#N/A</v>
      </c>
      <c r="R276" s="17" t="e">
        <f>IF($Y$252=FALSE,NA(),IF(ISNUMBER('Data input'!AD276)=FALSE,NA(),'Data input'!$AW$2*'Data input'!AC276))</f>
        <v>#N/A</v>
      </c>
      <c r="S276" s="17" t="e">
        <f>IF($Y$252=FALSE,NA(),IF(OR(ISNUMBER('Data input'!AF276)=FALSE,ISNUMBER('Data input'!AG276)=FALSE),NA(),'Data input'!$AW$3*'Data input'!AF276+'Data input'!AG276+1+'Grid template'!$B$17))</f>
        <v>#N/A</v>
      </c>
      <c r="T276" s="17" t="e">
        <f>IF($Y$252=FALSE,NA(),IF(ISNUMBER('Data input'!AG276)=FALSE,NA(),'Data input'!$AW$2*'Data input'!AF276))</f>
        <v>#N/A</v>
      </c>
      <c r="U276" s="17" t="e">
        <f>IF($Y$252=FALSE,NA(),(IF(OR(ISNUMBER(Q276)=FALSE,ISNUMBER(R276)=FALSE),NA(),R276-'Data input'!$AW$4*Q276)))</f>
        <v>#N/A</v>
      </c>
      <c r="V276" s="17" t="e">
        <f>IF($Y$252=FALSE,NA(),(IF(OR(ISNUMBER(S276)=FALSE,ISNUMBER(T276)=FALSE),NA(),T276+'Data input'!$AW$4*S276)))</f>
        <v>#N/A</v>
      </c>
      <c r="W276" s="17" t="e">
        <f>IF($Y$252=FALSE,NA(),IF(OR(ISNUMBER(U276)=FALSE,ISNUMBER(V276)=FALSE),NA(),(V276-U276)/(2*'Data input'!$AW$4)))</f>
        <v>#N/A</v>
      </c>
      <c r="X276" s="17" t="e">
        <f>IF($Y$252=FALSE,NA(),IF(OR(ISNUMBER(U276)=FALSE,ISNUMBER(W276)=FALSE),NA(),W276*'Data input'!$AW$4+U276))</f>
        <v>#N/A</v>
      </c>
    </row>
    <row r="277" spans="16:24" x14ac:dyDescent="0.3">
      <c r="P277" s="156" t="str">
        <f>IF(ISBLANK('Data input'!C277)=FALSE,'Data input'!C277,"")</f>
        <v/>
      </c>
      <c r="Q277" s="17" t="e">
        <f>IF($Y$252=FALSE,NA(),IF(OR(ISNUMBER('Data input'!AC277)=FALSE,ISNUMBER('Data input'!AD277)=FALSE),NA(),'Data input'!$AW$3*'Data input'!AC277+'Data input'!AD277))</f>
        <v>#N/A</v>
      </c>
      <c r="R277" s="17" t="e">
        <f>IF($Y$252=FALSE,NA(),IF(ISNUMBER('Data input'!AD277)=FALSE,NA(),'Data input'!$AW$2*'Data input'!AC277))</f>
        <v>#N/A</v>
      </c>
      <c r="S277" s="17" t="e">
        <f>IF($Y$252=FALSE,NA(),IF(OR(ISNUMBER('Data input'!AF277)=FALSE,ISNUMBER('Data input'!AG277)=FALSE),NA(),'Data input'!$AW$3*'Data input'!AF277+'Data input'!AG277+1+'Grid template'!$B$17))</f>
        <v>#N/A</v>
      </c>
      <c r="T277" s="17" t="e">
        <f>IF($Y$252=FALSE,NA(),IF(ISNUMBER('Data input'!AG277)=FALSE,NA(),'Data input'!$AW$2*'Data input'!AF277))</f>
        <v>#N/A</v>
      </c>
      <c r="U277" s="17" t="e">
        <f>IF($Y$252=FALSE,NA(),(IF(OR(ISNUMBER(Q277)=FALSE,ISNUMBER(R277)=FALSE),NA(),R277-'Data input'!$AW$4*Q277)))</f>
        <v>#N/A</v>
      </c>
      <c r="V277" s="17" t="e">
        <f>IF($Y$252=FALSE,NA(),(IF(OR(ISNUMBER(S277)=FALSE,ISNUMBER(T277)=FALSE),NA(),T277+'Data input'!$AW$4*S277)))</f>
        <v>#N/A</v>
      </c>
      <c r="W277" s="17" t="e">
        <f>IF($Y$252=FALSE,NA(),IF(OR(ISNUMBER(U277)=FALSE,ISNUMBER(V277)=FALSE),NA(),(V277-U277)/(2*'Data input'!$AW$4)))</f>
        <v>#N/A</v>
      </c>
      <c r="X277" s="17" t="e">
        <f>IF($Y$252=FALSE,NA(),IF(OR(ISNUMBER(U277)=FALSE,ISNUMBER(W277)=FALSE),NA(),W277*'Data input'!$AW$4+U277))</f>
        <v>#N/A</v>
      </c>
    </row>
    <row r="278" spans="16:24" x14ac:dyDescent="0.3">
      <c r="P278" s="156" t="str">
        <f>IF(ISBLANK('Data input'!C278)=FALSE,'Data input'!C278,"")</f>
        <v/>
      </c>
      <c r="Q278" s="17" t="e">
        <f>IF($Y$252=FALSE,NA(),IF(OR(ISNUMBER('Data input'!AC278)=FALSE,ISNUMBER('Data input'!AD278)=FALSE),NA(),'Data input'!$AW$3*'Data input'!AC278+'Data input'!AD278))</f>
        <v>#N/A</v>
      </c>
      <c r="R278" s="17" t="e">
        <f>IF($Y$252=FALSE,NA(),IF(ISNUMBER('Data input'!AD278)=FALSE,NA(),'Data input'!$AW$2*'Data input'!AC278))</f>
        <v>#N/A</v>
      </c>
      <c r="S278" s="17" t="e">
        <f>IF($Y$252=FALSE,NA(),IF(OR(ISNUMBER('Data input'!AF278)=FALSE,ISNUMBER('Data input'!AG278)=FALSE),NA(),'Data input'!$AW$3*'Data input'!AF278+'Data input'!AG278+1+'Grid template'!$B$17))</f>
        <v>#N/A</v>
      </c>
      <c r="T278" s="17" t="e">
        <f>IF($Y$252=FALSE,NA(),IF(ISNUMBER('Data input'!AG278)=FALSE,NA(),'Data input'!$AW$2*'Data input'!AF278))</f>
        <v>#N/A</v>
      </c>
      <c r="U278" s="17" t="e">
        <f>IF($Y$252=FALSE,NA(),(IF(OR(ISNUMBER(Q278)=FALSE,ISNUMBER(R278)=FALSE),NA(),R278-'Data input'!$AW$4*Q278)))</f>
        <v>#N/A</v>
      </c>
      <c r="V278" s="17" t="e">
        <f>IF($Y$252=FALSE,NA(),(IF(OR(ISNUMBER(S278)=FALSE,ISNUMBER(T278)=FALSE),NA(),T278+'Data input'!$AW$4*S278)))</f>
        <v>#N/A</v>
      </c>
      <c r="W278" s="17" t="e">
        <f>IF($Y$252=FALSE,NA(),IF(OR(ISNUMBER(U278)=FALSE,ISNUMBER(V278)=FALSE),NA(),(V278-U278)/(2*'Data input'!$AW$4)))</f>
        <v>#N/A</v>
      </c>
      <c r="X278" s="17" t="e">
        <f>IF($Y$252=FALSE,NA(),IF(OR(ISNUMBER(U278)=FALSE,ISNUMBER(W278)=FALSE),NA(),W278*'Data input'!$AW$4+U278))</f>
        <v>#N/A</v>
      </c>
    </row>
    <row r="279" spans="16:24" x14ac:dyDescent="0.3">
      <c r="P279" s="156" t="str">
        <f>IF(ISBLANK('Data input'!C279)=FALSE,'Data input'!C279,"")</f>
        <v/>
      </c>
      <c r="Q279" s="17" t="e">
        <f>IF($Y$252=FALSE,NA(),IF(OR(ISNUMBER('Data input'!AC279)=FALSE,ISNUMBER('Data input'!AD279)=FALSE),NA(),'Data input'!$AW$3*'Data input'!AC279+'Data input'!AD279))</f>
        <v>#N/A</v>
      </c>
      <c r="R279" s="17" t="e">
        <f>IF($Y$252=FALSE,NA(),IF(ISNUMBER('Data input'!AD279)=FALSE,NA(),'Data input'!$AW$2*'Data input'!AC279))</f>
        <v>#N/A</v>
      </c>
      <c r="S279" s="17" t="e">
        <f>IF($Y$252=FALSE,NA(),IF(OR(ISNUMBER('Data input'!AF279)=FALSE,ISNUMBER('Data input'!AG279)=FALSE),NA(),'Data input'!$AW$3*'Data input'!AF279+'Data input'!AG279+1+'Grid template'!$B$17))</f>
        <v>#N/A</v>
      </c>
      <c r="T279" s="17" t="e">
        <f>IF($Y$252=FALSE,NA(),IF(ISNUMBER('Data input'!AG279)=FALSE,NA(),'Data input'!$AW$2*'Data input'!AF279))</f>
        <v>#N/A</v>
      </c>
      <c r="U279" s="17" t="e">
        <f>IF($Y$252=FALSE,NA(),(IF(OR(ISNUMBER(Q279)=FALSE,ISNUMBER(R279)=FALSE),NA(),R279-'Data input'!$AW$4*Q279)))</f>
        <v>#N/A</v>
      </c>
      <c r="V279" s="17" t="e">
        <f>IF($Y$252=FALSE,NA(),(IF(OR(ISNUMBER(S279)=FALSE,ISNUMBER(T279)=FALSE),NA(),T279+'Data input'!$AW$4*S279)))</f>
        <v>#N/A</v>
      </c>
      <c r="W279" s="17" t="e">
        <f>IF($Y$252=FALSE,NA(),IF(OR(ISNUMBER(U279)=FALSE,ISNUMBER(V279)=FALSE),NA(),(V279-U279)/(2*'Data input'!$AW$4)))</f>
        <v>#N/A</v>
      </c>
      <c r="X279" s="17" t="e">
        <f>IF($Y$252=FALSE,NA(),IF(OR(ISNUMBER(U279)=FALSE,ISNUMBER(W279)=FALSE),NA(),W279*'Data input'!$AW$4+U279))</f>
        <v>#N/A</v>
      </c>
    </row>
    <row r="280" spans="16:24" x14ac:dyDescent="0.3">
      <c r="P280" s="156" t="str">
        <f>IF(ISBLANK('Data input'!C280)=FALSE,'Data input'!C280,"")</f>
        <v/>
      </c>
      <c r="Q280" s="17" t="e">
        <f>IF($Y$252=FALSE,NA(),IF(OR(ISNUMBER('Data input'!AC280)=FALSE,ISNUMBER('Data input'!AD280)=FALSE),NA(),'Data input'!$AW$3*'Data input'!AC280+'Data input'!AD280))</f>
        <v>#N/A</v>
      </c>
      <c r="R280" s="17" t="e">
        <f>IF($Y$252=FALSE,NA(),IF(ISNUMBER('Data input'!AD280)=FALSE,NA(),'Data input'!$AW$2*'Data input'!AC280))</f>
        <v>#N/A</v>
      </c>
      <c r="S280" s="17" t="e">
        <f>IF($Y$252=FALSE,NA(),IF(OR(ISNUMBER('Data input'!AF280)=FALSE,ISNUMBER('Data input'!AG280)=FALSE),NA(),'Data input'!$AW$3*'Data input'!AF280+'Data input'!AG280+1+'Grid template'!$B$17))</f>
        <v>#N/A</v>
      </c>
      <c r="T280" s="17" t="e">
        <f>IF($Y$252=FALSE,NA(),IF(ISNUMBER('Data input'!AG280)=FALSE,NA(),'Data input'!$AW$2*'Data input'!AF280))</f>
        <v>#N/A</v>
      </c>
      <c r="U280" s="17" t="e">
        <f>IF($Y$252=FALSE,NA(),(IF(OR(ISNUMBER(Q280)=FALSE,ISNUMBER(R280)=FALSE),NA(),R280-'Data input'!$AW$4*Q280)))</f>
        <v>#N/A</v>
      </c>
      <c r="V280" s="17" t="e">
        <f>IF($Y$252=FALSE,NA(),(IF(OR(ISNUMBER(S280)=FALSE,ISNUMBER(T280)=FALSE),NA(),T280+'Data input'!$AW$4*S280)))</f>
        <v>#N/A</v>
      </c>
      <c r="W280" s="17" t="e">
        <f>IF($Y$252=FALSE,NA(),IF(OR(ISNUMBER(U280)=FALSE,ISNUMBER(V280)=FALSE),NA(),(V280-U280)/(2*'Data input'!$AW$4)))</f>
        <v>#N/A</v>
      </c>
      <c r="X280" s="17" t="e">
        <f>IF($Y$252=FALSE,NA(),IF(OR(ISNUMBER(U280)=FALSE,ISNUMBER(W280)=FALSE),NA(),W280*'Data input'!$AW$4+U280))</f>
        <v>#N/A</v>
      </c>
    </row>
    <row r="281" spans="16:24" x14ac:dyDescent="0.3">
      <c r="P281" s="156" t="str">
        <f>IF(ISBLANK('Data input'!C281)=FALSE,'Data input'!C281,"")</f>
        <v/>
      </c>
      <c r="Q281" s="17" t="e">
        <f>IF($Y$252=FALSE,NA(),IF(OR(ISNUMBER('Data input'!AC281)=FALSE,ISNUMBER('Data input'!AD281)=FALSE),NA(),'Data input'!$AW$3*'Data input'!AC281+'Data input'!AD281))</f>
        <v>#N/A</v>
      </c>
      <c r="R281" s="17" t="e">
        <f>IF($Y$252=FALSE,NA(),IF(ISNUMBER('Data input'!AD281)=FALSE,NA(),'Data input'!$AW$2*'Data input'!AC281))</f>
        <v>#N/A</v>
      </c>
      <c r="S281" s="17" t="e">
        <f>IF($Y$252=FALSE,NA(),IF(OR(ISNUMBER('Data input'!AF281)=FALSE,ISNUMBER('Data input'!AG281)=FALSE),NA(),'Data input'!$AW$3*'Data input'!AF281+'Data input'!AG281+1+'Grid template'!$B$17))</f>
        <v>#N/A</v>
      </c>
      <c r="T281" s="17" t="e">
        <f>IF($Y$252=FALSE,NA(),IF(ISNUMBER('Data input'!AG281)=FALSE,NA(),'Data input'!$AW$2*'Data input'!AF281))</f>
        <v>#N/A</v>
      </c>
      <c r="U281" s="17" t="e">
        <f>IF($Y$252=FALSE,NA(),(IF(OR(ISNUMBER(Q281)=FALSE,ISNUMBER(R281)=FALSE),NA(),R281-'Data input'!$AW$4*Q281)))</f>
        <v>#N/A</v>
      </c>
      <c r="V281" s="17" t="e">
        <f>IF($Y$252=FALSE,NA(),(IF(OR(ISNUMBER(S281)=FALSE,ISNUMBER(T281)=FALSE),NA(),T281+'Data input'!$AW$4*S281)))</f>
        <v>#N/A</v>
      </c>
      <c r="W281" s="17" t="e">
        <f>IF($Y$252=FALSE,NA(),IF(OR(ISNUMBER(U281)=FALSE,ISNUMBER(V281)=FALSE),NA(),(V281-U281)/(2*'Data input'!$AW$4)))</f>
        <v>#N/A</v>
      </c>
      <c r="X281" s="17" t="e">
        <f>IF($Y$252=FALSE,NA(),IF(OR(ISNUMBER(U281)=FALSE,ISNUMBER(W281)=FALSE),NA(),W281*'Data input'!$AW$4+U281))</f>
        <v>#N/A</v>
      </c>
    </row>
    <row r="282" spans="16:24" x14ac:dyDescent="0.3">
      <c r="P282" s="156" t="str">
        <f>IF(ISBLANK('Data input'!C282)=FALSE,'Data input'!C282,"")</f>
        <v/>
      </c>
      <c r="Q282" s="17" t="e">
        <f>IF($Y$252=FALSE,NA(),IF(OR(ISNUMBER('Data input'!AC282)=FALSE,ISNUMBER('Data input'!AD282)=FALSE),NA(),'Data input'!$AW$3*'Data input'!AC282+'Data input'!AD282))</f>
        <v>#N/A</v>
      </c>
      <c r="R282" s="17" t="e">
        <f>IF($Y$252=FALSE,NA(),IF(ISNUMBER('Data input'!AD282)=FALSE,NA(),'Data input'!$AW$2*'Data input'!AC282))</f>
        <v>#N/A</v>
      </c>
      <c r="S282" s="17" t="e">
        <f>IF($Y$252=FALSE,NA(),IF(OR(ISNUMBER('Data input'!AF282)=FALSE,ISNUMBER('Data input'!AG282)=FALSE),NA(),'Data input'!$AW$3*'Data input'!AF282+'Data input'!AG282+1+'Grid template'!$B$17))</f>
        <v>#N/A</v>
      </c>
      <c r="T282" s="17" t="e">
        <f>IF($Y$252=FALSE,NA(),IF(ISNUMBER('Data input'!AG282)=FALSE,NA(),'Data input'!$AW$2*'Data input'!AF282))</f>
        <v>#N/A</v>
      </c>
      <c r="U282" s="17" t="e">
        <f>IF($Y$252=FALSE,NA(),(IF(OR(ISNUMBER(Q282)=FALSE,ISNUMBER(R282)=FALSE),NA(),R282-'Data input'!$AW$4*Q282)))</f>
        <v>#N/A</v>
      </c>
      <c r="V282" s="17" t="e">
        <f>IF($Y$252=FALSE,NA(),(IF(OR(ISNUMBER(S282)=FALSE,ISNUMBER(T282)=FALSE),NA(),T282+'Data input'!$AW$4*S282)))</f>
        <v>#N/A</v>
      </c>
      <c r="W282" s="17" t="e">
        <f>IF($Y$252=FALSE,NA(),IF(OR(ISNUMBER(U282)=FALSE,ISNUMBER(V282)=FALSE),NA(),(V282-U282)/(2*'Data input'!$AW$4)))</f>
        <v>#N/A</v>
      </c>
      <c r="X282" s="17" t="e">
        <f>IF($Y$252=FALSE,NA(),IF(OR(ISNUMBER(U282)=FALSE,ISNUMBER(W282)=FALSE),NA(),W282*'Data input'!$AW$4+U282))</f>
        <v>#N/A</v>
      </c>
    </row>
    <row r="283" spans="16:24" x14ac:dyDescent="0.3">
      <c r="P283" s="156" t="str">
        <f>IF(ISBLANK('Data input'!C283)=FALSE,'Data input'!C283,"")</f>
        <v/>
      </c>
      <c r="Q283" s="17" t="e">
        <f>IF($Y$252=FALSE,NA(),IF(OR(ISNUMBER('Data input'!AC283)=FALSE,ISNUMBER('Data input'!AD283)=FALSE),NA(),'Data input'!$AW$3*'Data input'!AC283+'Data input'!AD283))</f>
        <v>#N/A</v>
      </c>
      <c r="R283" s="17" t="e">
        <f>IF($Y$252=FALSE,NA(),IF(ISNUMBER('Data input'!AD283)=FALSE,NA(),'Data input'!$AW$2*'Data input'!AC283))</f>
        <v>#N/A</v>
      </c>
      <c r="S283" s="17" t="e">
        <f>IF($Y$252=FALSE,NA(),IF(OR(ISNUMBER('Data input'!AF283)=FALSE,ISNUMBER('Data input'!AG283)=FALSE),NA(),'Data input'!$AW$3*'Data input'!AF283+'Data input'!AG283+1+'Grid template'!$B$17))</f>
        <v>#N/A</v>
      </c>
      <c r="T283" s="17" t="e">
        <f>IF($Y$252=FALSE,NA(),IF(ISNUMBER('Data input'!AG283)=FALSE,NA(),'Data input'!$AW$2*'Data input'!AF283))</f>
        <v>#N/A</v>
      </c>
      <c r="U283" s="17" t="e">
        <f>IF($Y$252=FALSE,NA(),(IF(OR(ISNUMBER(Q283)=FALSE,ISNUMBER(R283)=FALSE),NA(),R283-'Data input'!$AW$4*Q283)))</f>
        <v>#N/A</v>
      </c>
      <c r="V283" s="17" t="e">
        <f>IF($Y$252=FALSE,NA(),(IF(OR(ISNUMBER(S283)=FALSE,ISNUMBER(T283)=FALSE),NA(),T283+'Data input'!$AW$4*S283)))</f>
        <v>#N/A</v>
      </c>
      <c r="W283" s="17" t="e">
        <f>IF($Y$252=FALSE,NA(),IF(OR(ISNUMBER(U283)=FALSE,ISNUMBER(V283)=FALSE),NA(),(V283-U283)/(2*'Data input'!$AW$4)))</f>
        <v>#N/A</v>
      </c>
      <c r="X283" s="17" t="e">
        <f>IF($Y$252=FALSE,NA(),IF(OR(ISNUMBER(U283)=FALSE,ISNUMBER(W283)=FALSE),NA(),W283*'Data input'!$AW$4+U283))</f>
        <v>#N/A</v>
      </c>
    </row>
    <row r="284" spans="16:24" x14ac:dyDescent="0.3">
      <c r="P284" s="156" t="str">
        <f>IF(ISBLANK('Data input'!C284)=FALSE,'Data input'!C284,"")</f>
        <v/>
      </c>
      <c r="Q284" s="17" t="e">
        <f>IF($Y$252=FALSE,NA(),IF(OR(ISNUMBER('Data input'!AC284)=FALSE,ISNUMBER('Data input'!AD284)=FALSE),NA(),'Data input'!$AW$3*'Data input'!AC284+'Data input'!AD284))</f>
        <v>#N/A</v>
      </c>
      <c r="R284" s="17" t="e">
        <f>IF($Y$252=FALSE,NA(),IF(ISNUMBER('Data input'!AD284)=FALSE,NA(),'Data input'!$AW$2*'Data input'!AC284))</f>
        <v>#N/A</v>
      </c>
      <c r="S284" s="17" t="e">
        <f>IF($Y$252=FALSE,NA(),IF(OR(ISNUMBER('Data input'!AF284)=FALSE,ISNUMBER('Data input'!AG284)=FALSE),NA(),'Data input'!$AW$3*'Data input'!AF284+'Data input'!AG284+1+'Grid template'!$B$17))</f>
        <v>#N/A</v>
      </c>
      <c r="T284" s="17" t="e">
        <f>IF($Y$252=FALSE,NA(),IF(ISNUMBER('Data input'!AG284)=FALSE,NA(),'Data input'!$AW$2*'Data input'!AF284))</f>
        <v>#N/A</v>
      </c>
      <c r="U284" s="17" t="e">
        <f>IF($Y$252=FALSE,NA(),(IF(OR(ISNUMBER(Q284)=FALSE,ISNUMBER(R284)=FALSE),NA(),R284-'Data input'!$AW$4*Q284)))</f>
        <v>#N/A</v>
      </c>
      <c r="V284" s="17" t="e">
        <f>IF($Y$252=FALSE,NA(),(IF(OR(ISNUMBER(S284)=FALSE,ISNUMBER(T284)=FALSE),NA(),T284+'Data input'!$AW$4*S284)))</f>
        <v>#N/A</v>
      </c>
      <c r="W284" s="17" t="e">
        <f>IF($Y$252=FALSE,NA(),IF(OR(ISNUMBER(U284)=FALSE,ISNUMBER(V284)=FALSE),NA(),(V284-U284)/(2*'Data input'!$AW$4)))</f>
        <v>#N/A</v>
      </c>
      <c r="X284" s="17" t="e">
        <f>IF($Y$252=FALSE,NA(),IF(OR(ISNUMBER(U284)=FALSE,ISNUMBER(W284)=FALSE),NA(),W284*'Data input'!$AW$4+U284))</f>
        <v>#N/A</v>
      </c>
    </row>
    <row r="285" spans="16:24" x14ac:dyDescent="0.3">
      <c r="P285" s="156" t="str">
        <f>IF(ISBLANK('Data input'!C285)=FALSE,'Data input'!C285,"")</f>
        <v/>
      </c>
      <c r="Q285" s="17" t="e">
        <f>IF($Y$252=FALSE,NA(),IF(OR(ISNUMBER('Data input'!AC285)=FALSE,ISNUMBER('Data input'!AD285)=FALSE),NA(),'Data input'!$AW$3*'Data input'!AC285+'Data input'!AD285))</f>
        <v>#N/A</v>
      </c>
      <c r="R285" s="17" t="e">
        <f>IF($Y$252=FALSE,NA(),IF(ISNUMBER('Data input'!AD285)=FALSE,NA(),'Data input'!$AW$2*'Data input'!AC285))</f>
        <v>#N/A</v>
      </c>
      <c r="S285" s="17" t="e">
        <f>IF($Y$252=FALSE,NA(),IF(OR(ISNUMBER('Data input'!AF285)=FALSE,ISNUMBER('Data input'!AG285)=FALSE),NA(),'Data input'!$AW$3*'Data input'!AF285+'Data input'!AG285+1+'Grid template'!$B$17))</f>
        <v>#N/A</v>
      </c>
      <c r="T285" s="17" t="e">
        <f>IF($Y$252=FALSE,NA(),IF(ISNUMBER('Data input'!AG285)=FALSE,NA(),'Data input'!$AW$2*'Data input'!AF285))</f>
        <v>#N/A</v>
      </c>
      <c r="U285" s="17" t="e">
        <f>IF($Y$252=FALSE,NA(),(IF(OR(ISNUMBER(Q285)=FALSE,ISNUMBER(R285)=FALSE),NA(),R285-'Data input'!$AW$4*Q285)))</f>
        <v>#N/A</v>
      </c>
      <c r="V285" s="17" t="e">
        <f>IF($Y$252=FALSE,NA(),(IF(OR(ISNUMBER(S285)=FALSE,ISNUMBER(T285)=FALSE),NA(),T285+'Data input'!$AW$4*S285)))</f>
        <v>#N/A</v>
      </c>
      <c r="W285" s="17" t="e">
        <f>IF($Y$252=FALSE,NA(),IF(OR(ISNUMBER(U285)=FALSE,ISNUMBER(V285)=FALSE),NA(),(V285-U285)/(2*'Data input'!$AW$4)))</f>
        <v>#N/A</v>
      </c>
      <c r="X285" s="17" t="e">
        <f>IF($Y$252=FALSE,NA(),IF(OR(ISNUMBER(U285)=FALSE,ISNUMBER(W285)=FALSE),NA(),W285*'Data input'!$AW$4+U285))</f>
        <v>#N/A</v>
      </c>
    </row>
    <row r="286" spans="16:24" x14ac:dyDescent="0.3">
      <c r="P286" s="156" t="str">
        <f>IF(ISBLANK('Data input'!C286)=FALSE,'Data input'!C286,"")</f>
        <v/>
      </c>
      <c r="Q286" s="17" t="e">
        <f>IF($Y$252=FALSE,NA(),IF(OR(ISNUMBER('Data input'!AC286)=FALSE,ISNUMBER('Data input'!AD286)=FALSE),NA(),'Data input'!$AW$3*'Data input'!AC286+'Data input'!AD286))</f>
        <v>#N/A</v>
      </c>
      <c r="R286" s="17" t="e">
        <f>IF($Y$252=FALSE,NA(),IF(ISNUMBER('Data input'!AD286)=FALSE,NA(),'Data input'!$AW$2*'Data input'!AC286))</f>
        <v>#N/A</v>
      </c>
      <c r="S286" s="17" t="e">
        <f>IF($Y$252=FALSE,NA(),IF(OR(ISNUMBER('Data input'!AF286)=FALSE,ISNUMBER('Data input'!AG286)=FALSE),NA(),'Data input'!$AW$3*'Data input'!AF286+'Data input'!AG286+1+'Grid template'!$B$17))</f>
        <v>#N/A</v>
      </c>
      <c r="T286" s="17" t="e">
        <f>IF($Y$252=FALSE,NA(),IF(ISNUMBER('Data input'!AG286)=FALSE,NA(),'Data input'!$AW$2*'Data input'!AF286))</f>
        <v>#N/A</v>
      </c>
      <c r="U286" s="17" t="e">
        <f>IF($Y$252=FALSE,NA(),(IF(OR(ISNUMBER(Q286)=FALSE,ISNUMBER(R286)=FALSE),NA(),R286-'Data input'!$AW$4*Q286)))</f>
        <v>#N/A</v>
      </c>
      <c r="V286" s="17" t="e">
        <f>IF($Y$252=FALSE,NA(),(IF(OR(ISNUMBER(S286)=FALSE,ISNUMBER(T286)=FALSE),NA(),T286+'Data input'!$AW$4*S286)))</f>
        <v>#N/A</v>
      </c>
      <c r="W286" s="17" t="e">
        <f>IF($Y$252=FALSE,NA(),IF(OR(ISNUMBER(U286)=FALSE,ISNUMBER(V286)=FALSE),NA(),(V286-U286)/(2*'Data input'!$AW$4)))</f>
        <v>#N/A</v>
      </c>
      <c r="X286" s="17" t="e">
        <f>IF($Y$252=FALSE,NA(),IF(OR(ISNUMBER(U286)=FALSE,ISNUMBER(W286)=FALSE),NA(),W286*'Data input'!$AW$4+U286))</f>
        <v>#N/A</v>
      </c>
    </row>
    <row r="287" spans="16:24" x14ac:dyDescent="0.3">
      <c r="P287" s="156" t="str">
        <f>IF(ISBLANK('Data input'!C287)=FALSE,'Data input'!C287,"")</f>
        <v/>
      </c>
      <c r="Q287" s="17" t="e">
        <f>IF($Y$252=FALSE,NA(),IF(OR(ISNUMBER('Data input'!AC287)=FALSE,ISNUMBER('Data input'!AD287)=FALSE),NA(),'Data input'!$AW$3*'Data input'!AC287+'Data input'!AD287))</f>
        <v>#N/A</v>
      </c>
      <c r="R287" s="17" t="e">
        <f>IF($Y$252=FALSE,NA(),IF(ISNUMBER('Data input'!AD287)=FALSE,NA(),'Data input'!$AW$2*'Data input'!AC287))</f>
        <v>#N/A</v>
      </c>
      <c r="S287" s="17" t="e">
        <f>IF($Y$252=FALSE,NA(),IF(OR(ISNUMBER('Data input'!AF287)=FALSE,ISNUMBER('Data input'!AG287)=FALSE),NA(),'Data input'!$AW$3*'Data input'!AF287+'Data input'!AG287+1+'Grid template'!$B$17))</f>
        <v>#N/A</v>
      </c>
      <c r="T287" s="17" t="e">
        <f>IF($Y$252=FALSE,NA(),IF(ISNUMBER('Data input'!AG287)=FALSE,NA(),'Data input'!$AW$2*'Data input'!AF287))</f>
        <v>#N/A</v>
      </c>
      <c r="U287" s="17" t="e">
        <f>IF($Y$252=FALSE,NA(),(IF(OR(ISNUMBER(Q287)=FALSE,ISNUMBER(R287)=FALSE),NA(),R287-'Data input'!$AW$4*Q287)))</f>
        <v>#N/A</v>
      </c>
      <c r="V287" s="17" t="e">
        <f>IF($Y$252=FALSE,NA(),(IF(OR(ISNUMBER(S287)=FALSE,ISNUMBER(T287)=FALSE),NA(),T287+'Data input'!$AW$4*S287)))</f>
        <v>#N/A</v>
      </c>
      <c r="W287" s="17" t="e">
        <f>IF($Y$252=FALSE,NA(),IF(OR(ISNUMBER(U287)=FALSE,ISNUMBER(V287)=FALSE),NA(),(V287-U287)/(2*'Data input'!$AW$4)))</f>
        <v>#N/A</v>
      </c>
      <c r="X287" s="17" t="e">
        <f>IF($Y$252=FALSE,NA(),IF(OR(ISNUMBER(U287)=FALSE,ISNUMBER(W287)=FALSE),NA(),W287*'Data input'!$AW$4+U287))</f>
        <v>#N/A</v>
      </c>
    </row>
    <row r="288" spans="16:24" x14ac:dyDescent="0.3">
      <c r="P288" s="156" t="str">
        <f>IF(ISBLANK('Data input'!C288)=FALSE,'Data input'!C288,"")</f>
        <v/>
      </c>
      <c r="Q288" s="17" t="e">
        <f>IF($Y$252=FALSE,NA(),IF(OR(ISNUMBER('Data input'!AC288)=FALSE,ISNUMBER('Data input'!AD288)=FALSE),NA(),'Data input'!$AW$3*'Data input'!AC288+'Data input'!AD288))</f>
        <v>#N/A</v>
      </c>
      <c r="R288" s="17" t="e">
        <f>IF($Y$252=FALSE,NA(),IF(ISNUMBER('Data input'!AD288)=FALSE,NA(),'Data input'!$AW$2*'Data input'!AC288))</f>
        <v>#N/A</v>
      </c>
      <c r="S288" s="17" t="e">
        <f>IF($Y$252=FALSE,NA(),IF(OR(ISNUMBER('Data input'!AF288)=FALSE,ISNUMBER('Data input'!AG288)=FALSE),NA(),'Data input'!$AW$3*'Data input'!AF288+'Data input'!AG288+1+'Grid template'!$B$17))</f>
        <v>#N/A</v>
      </c>
      <c r="T288" s="17" t="e">
        <f>IF($Y$252=FALSE,NA(),IF(ISNUMBER('Data input'!AG288)=FALSE,NA(),'Data input'!$AW$2*'Data input'!AF288))</f>
        <v>#N/A</v>
      </c>
      <c r="U288" s="17" t="e">
        <f>IF($Y$252=FALSE,NA(),(IF(OR(ISNUMBER(Q288)=FALSE,ISNUMBER(R288)=FALSE),NA(),R288-'Data input'!$AW$4*Q288)))</f>
        <v>#N/A</v>
      </c>
      <c r="V288" s="17" t="e">
        <f>IF($Y$252=FALSE,NA(),(IF(OR(ISNUMBER(S288)=FALSE,ISNUMBER(T288)=FALSE),NA(),T288+'Data input'!$AW$4*S288)))</f>
        <v>#N/A</v>
      </c>
      <c r="W288" s="17" t="e">
        <f>IF($Y$252=FALSE,NA(),IF(OR(ISNUMBER(U288)=FALSE,ISNUMBER(V288)=FALSE),NA(),(V288-U288)/(2*'Data input'!$AW$4)))</f>
        <v>#N/A</v>
      </c>
      <c r="X288" s="17" t="e">
        <f>IF($Y$252=FALSE,NA(),IF(OR(ISNUMBER(U288)=FALSE,ISNUMBER(W288)=FALSE),NA(),W288*'Data input'!$AW$4+U288))</f>
        <v>#N/A</v>
      </c>
    </row>
    <row r="289" spans="15:25" x14ac:dyDescent="0.3">
      <c r="P289" s="156" t="str">
        <f>IF(ISBLANK('Data input'!C289)=FALSE,'Data input'!C289,"")</f>
        <v/>
      </c>
      <c r="Q289" s="17" t="e">
        <f>IF($Y$252=FALSE,NA(),IF(OR(ISNUMBER('Data input'!AC289)=FALSE,ISNUMBER('Data input'!AD289)=FALSE),NA(),'Data input'!$AW$3*'Data input'!AC289+'Data input'!AD289))</f>
        <v>#N/A</v>
      </c>
      <c r="R289" s="17" t="e">
        <f>IF($Y$252=FALSE,NA(),IF(ISNUMBER('Data input'!AD289)=FALSE,NA(),'Data input'!$AW$2*'Data input'!AC289))</f>
        <v>#N/A</v>
      </c>
      <c r="S289" s="17" t="e">
        <f>IF($Y$252=FALSE,NA(),IF(OR(ISNUMBER('Data input'!AF289)=FALSE,ISNUMBER('Data input'!AG289)=FALSE),NA(),'Data input'!$AW$3*'Data input'!AF289+'Data input'!AG289+1+'Grid template'!$B$17))</f>
        <v>#N/A</v>
      </c>
      <c r="T289" s="17" t="e">
        <f>IF($Y$252=FALSE,NA(),IF(ISNUMBER('Data input'!AG289)=FALSE,NA(),'Data input'!$AW$2*'Data input'!AF289))</f>
        <v>#N/A</v>
      </c>
      <c r="U289" s="17" t="e">
        <f>IF($Y$252=FALSE,NA(),(IF(OR(ISNUMBER(Q289)=FALSE,ISNUMBER(R289)=FALSE),NA(),R289-'Data input'!$AW$4*Q289)))</f>
        <v>#N/A</v>
      </c>
      <c r="V289" s="17" t="e">
        <f>IF($Y$252=FALSE,NA(),(IF(OR(ISNUMBER(S289)=FALSE,ISNUMBER(T289)=FALSE),NA(),T289+'Data input'!$AW$4*S289)))</f>
        <v>#N/A</v>
      </c>
      <c r="W289" s="17" t="e">
        <f>IF($Y$252=FALSE,NA(),IF(OR(ISNUMBER(U289)=FALSE,ISNUMBER(V289)=FALSE),NA(),(V289-U289)/(2*'Data input'!$AW$4)))</f>
        <v>#N/A</v>
      </c>
      <c r="X289" s="17" t="e">
        <f>IF($Y$252=FALSE,NA(),IF(OR(ISNUMBER(U289)=FALSE,ISNUMBER(W289)=FALSE),NA(),W289*'Data input'!$AW$4+U289))</f>
        <v>#N/A</v>
      </c>
    </row>
    <row r="290" spans="15:25" x14ac:dyDescent="0.3">
      <c r="P290" s="156" t="str">
        <f>IF(ISBLANK('Data input'!C290)=FALSE,'Data input'!C290,"")</f>
        <v/>
      </c>
      <c r="Q290" s="17" t="e">
        <f>IF($Y$252=FALSE,NA(),IF(OR(ISNUMBER('Data input'!AC290)=FALSE,ISNUMBER('Data input'!AD290)=FALSE),NA(),'Data input'!$AW$3*'Data input'!AC290+'Data input'!AD290))</f>
        <v>#N/A</v>
      </c>
      <c r="R290" s="17" t="e">
        <f>IF($Y$252=FALSE,NA(),IF(ISNUMBER('Data input'!AD290)=FALSE,NA(),'Data input'!$AW$2*'Data input'!AC290))</f>
        <v>#N/A</v>
      </c>
      <c r="S290" s="17" t="e">
        <f>IF($Y$252=FALSE,NA(),IF(OR(ISNUMBER('Data input'!AF290)=FALSE,ISNUMBER('Data input'!AG290)=FALSE),NA(),'Data input'!$AW$3*'Data input'!AF290+'Data input'!AG290+1+'Grid template'!$B$17))</f>
        <v>#N/A</v>
      </c>
      <c r="T290" s="17" t="e">
        <f>IF($Y$252=FALSE,NA(),IF(ISNUMBER('Data input'!AG290)=FALSE,NA(),'Data input'!$AW$2*'Data input'!AF290))</f>
        <v>#N/A</v>
      </c>
      <c r="U290" s="17" t="e">
        <f>IF($Y$252=FALSE,NA(),(IF(OR(ISNUMBER(Q290)=FALSE,ISNUMBER(R290)=FALSE),NA(),R290-'Data input'!$AW$4*Q290)))</f>
        <v>#N/A</v>
      </c>
      <c r="V290" s="17" t="e">
        <f>IF($Y$252=FALSE,NA(),(IF(OR(ISNUMBER(S290)=FALSE,ISNUMBER(T290)=FALSE),NA(),T290+'Data input'!$AW$4*S290)))</f>
        <v>#N/A</v>
      </c>
      <c r="W290" s="17" t="e">
        <f>IF($Y$252=FALSE,NA(),IF(OR(ISNUMBER(U290)=FALSE,ISNUMBER(V290)=FALSE),NA(),(V290-U290)/(2*'Data input'!$AW$4)))</f>
        <v>#N/A</v>
      </c>
      <c r="X290" s="17" t="e">
        <f>IF($Y$252=FALSE,NA(),IF(OR(ISNUMBER(U290)=FALSE,ISNUMBER(W290)=FALSE),NA(),W290*'Data input'!$AW$4+U290))</f>
        <v>#N/A</v>
      </c>
    </row>
    <row r="291" spans="15:25" x14ac:dyDescent="0.3">
      <c r="P291" s="156" t="str">
        <f>IF(ISBLANK('Data input'!C291)=FALSE,'Data input'!C291,"")</f>
        <v/>
      </c>
      <c r="Q291" s="17" t="e">
        <f>IF($Y$252=FALSE,NA(),IF(OR(ISNUMBER('Data input'!AC291)=FALSE,ISNUMBER('Data input'!AD291)=FALSE),NA(),'Data input'!$AW$3*'Data input'!AC291+'Data input'!AD291))</f>
        <v>#N/A</v>
      </c>
      <c r="R291" s="17" t="e">
        <f>IF($Y$252=FALSE,NA(),IF(ISNUMBER('Data input'!AD291)=FALSE,NA(),'Data input'!$AW$2*'Data input'!AC291))</f>
        <v>#N/A</v>
      </c>
      <c r="S291" s="17" t="e">
        <f>IF($Y$252=FALSE,NA(),IF(OR(ISNUMBER('Data input'!AF291)=FALSE,ISNUMBER('Data input'!AG291)=FALSE),NA(),'Data input'!$AW$3*'Data input'!AF291+'Data input'!AG291+1+'Grid template'!$B$17))</f>
        <v>#N/A</v>
      </c>
      <c r="T291" s="17" t="e">
        <f>IF($Y$252=FALSE,NA(),IF(ISNUMBER('Data input'!AG291)=FALSE,NA(),'Data input'!$AW$2*'Data input'!AF291))</f>
        <v>#N/A</v>
      </c>
      <c r="U291" s="17" t="e">
        <f>IF($Y$252=FALSE,NA(),(IF(OR(ISNUMBER(Q291)=FALSE,ISNUMBER(R291)=FALSE),NA(),R291-'Data input'!$AW$4*Q291)))</f>
        <v>#N/A</v>
      </c>
      <c r="V291" s="17" t="e">
        <f>IF($Y$252=FALSE,NA(),(IF(OR(ISNUMBER(S291)=FALSE,ISNUMBER(T291)=FALSE),NA(),T291+'Data input'!$AW$4*S291)))</f>
        <v>#N/A</v>
      </c>
      <c r="W291" s="17" t="e">
        <f>IF($Y$252=FALSE,NA(),IF(OR(ISNUMBER(U291)=FALSE,ISNUMBER(V291)=FALSE),NA(),(V291-U291)/(2*'Data input'!$AW$4)))</f>
        <v>#N/A</v>
      </c>
      <c r="X291" s="17" t="e">
        <f>IF($Y$252=FALSE,NA(),IF(OR(ISNUMBER(U291)=FALSE,ISNUMBER(W291)=FALSE),NA(),W291*'Data input'!$AW$4+U291))</f>
        <v>#N/A</v>
      </c>
    </row>
    <row r="292" spans="15:25" x14ac:dyDescent="0.3">
      <c r="P292" s="156" t="str">
        <f>IF(ISBLANK('Data input'!C292)=FALSE,'Data input'!C292,"")</f>
        <v/>
      </c>
      <c r="Q292" s="17" t="e">
        <f>IF($Y$252=FALSE,NA(),IF(OR(ISNUMBER('Data input'!AC292)=FALSE,ISNUMBER('Data input'!AD292)=FALSE),NA(),'Data input'!$AW$3*'Data input'!AC292+'Data input'!AD292))</f>
        <v>#N/A</v>
      </c>
      <c r="R292" s="17" t="e">
        <f>IF($Y$252=FALSE,NA(),IF(ISNUMBER('Data input'!AD292)=FALSE,NA(),'Data input'!$AW$2*'Data input'!AC292))</f>
        <v>#N/A</v>
      </c>
      <c r="S292" s="17" t="e">
        <f>IF($Y$252=FALSE,NA(),IF(OR(ISNUMBER('Data input'!AF292)=FALSE,ISNUMBER('Data input'!AG292)=FALSE),NA(),'Data input'!$AW$3*'Data input'!AF292+'Data input'!AG292+1+'Grid template'!$B$17))</f>
        <v>#N/A</v>
      </c>
      <c r="T292" s="17" t="e">
        <f>IF($Y$252=FALSE,NA(),IF(ISNUMBER('Data input'!AG292)=FALSE,NA(),'Data input'!$AW$2*'Data input'!AF292))</f>
        <v>#N/A</v>
      </c>
      <c r="U292" s="17" t="e">
        <f>IF($Y$252=FALSE,NA(),(IF(OR(ISNUMBER(Q292)=FALSE,ISNUMBER(R292)=FALSE),NA(),R292-'Data input'!$AW$4*Q292)))</f>
        <v>#N/A</v>
      </c>
      <c r="V292" s="17" t="e">
        <f>IF($Y$252=FALSE,NA(),(IF(OR(ISNUMBER(S292)=FALSE,ISNUMBER(T292)=FALSE),NA(),T292+'Data input'!$AW$4*S292)))</f>
        <v>#N/A</v>
      </c>
      <c r="W292" s="17" t="e">
        <f>IF($Y$252=FALSE,NA(),IF(OR(ISNUMBER(U292)=FALSE,ISNUMBER(V292)=FALSE),NA(),(V292-U292)/(2*'Data input'!$AW$4)))</f>
        <v>#N/A</v>
      </c>
      <c r="X292" s="17" t="e">
        <f>IF($Y$252=FALSE,NA(),IF(OR(ISNUMBER(U292)=FALSE,ISNUMBER(W292)=FALSE),NA(),W292*'Data input'!$AW$4+U292))</f>
        <v>#N/A</v>
      </c>
    </row>
    <row r="293" spans="15:25" x14ac:dyDescent="0.3">
      <c r="P293" s="156" t="str">
        <f>IF(ISBLANK('Data input'!C293)=FALSE,'Data input'!C293,"")</f>
        <v/>
      </c>
      <c r="Q293" s="17" t="e">
        <f>IF($Y$252=FALSE,NA(),IF(OR(ISNUMBER('Data input'!AC293)=FALSE,ISNUMBER('Data input'!AD293)=FALSE),NA(),'Data input'!$AW$3*'Data input'!AC293+'Data input'!AD293))</f>
        <v>#N/A</v>
      </c>
      <c r="R293" s="17" t="e">
        <f>IF($Y$252=FALSE,NA(),IF(ISNUMBER('Data input'!AD293)=FALSE,NA(),'Data input'!$AW$2*'Data input'!AC293))</f>
        <v>#N/A</v>
      </c>
      <c r="S293" s="17" t="e">
        <f>IF($Y$252=FALSE,NA(),IF(OR(ISNUMBER('Data input'!AF293)=FALSE,ISNUMBER('Data input'!AG293)=FALSE),NA(),'Data input'!$AW$3*'Data input'!AF293+'Data input'!AG293+1+'Grid template'!$B$17))</f>
        <v>#N/A</v>
      </c>
      <c r="T293" s="17" t="e">
        <f>IF($Y$252=FALSE,NA(),IF(ISNUMBER('Data input'!AG293)=FALSE,NA(),'Data input'!$AW$2*'Data input'!AF293))</f>
        <v>#N/A</v>
      </c>
      <c r="U293" s="17" t="e">
        <f>IF($Y$252=FALSE,NA(),(IF(OR(ISNUMBER(Q293)=FALSE,ISNUMBER(R293)=FALSE),NA(),R293-'Data input'!$AW$4*Q293)))</f>
        <v>#N/A</v>
      </c>
      <c r="V293" s="17" t="e">
        <f>IF($Y$252=FALSE,NA(),(IF(OR(ISNUMBER(S293)=FALSE,ISNUMBER(T293)=FALSE),NA(),T293+'Data input'!$AW$4*S293)))</f>
        <v>#N/A</v>
      </c>
      <c r="W293" s="17" t="e">
        <f>IF($Y$252=FALSE,NA(),IF(OR(ISNUMBER(U293)=FALSE,ISNUMBER(V293)=FALSE),NA(),(V293-U293)/(2*'Data input'!$AW$4)))</f>
        <v>#N/A</v>
      </c>
      <c r="X293" s="17" t="e">
        <f>IF($Y$252=FALSE,NA(),IF(OR(ISNUMBER(U293)=FALSE,ISNUMBER(W293)=FALSE),NA(),W293*'Data input'!$AW$4+U293))</f>
        <v>#N/A</v>
      </c>
    </row>
    <row r="294" spans="15:25" x14ac:dyDescent="0.3">
      <c r="P294" s="156" t="str">
        <f>IF(ISBLANK('Data input'!C294)=FALSE,'Data input'!C294,"")</f>
        <v/>
      </c>
      <c r="Q294" s="17" t="e">
        <f>IF($Y$252=FALSE,NA(),IF(OR(ISNUMBER('Data input'!AC294)=FALSE,ISNUMBER('Data input'!AD294)=FALSE),NA(),'Data input'!$AW$3*'Data input'!AC294+'Data input'!AD294))</f>
        <v>#N/A</v>
      </c>
      <c r="R294" s="17" t="e">
        <f>IF($Y$252=FALSE,NA(),IF(ISNUMBER('Data input'!AD294)=FALSE,NA(),'Data input'!$AW$2*'Data input'!AC294))</f>
        <v>#N/A</v>
      </c>
      <c r="S294" s="17" t="e">
        <f>IF($Y$252=FALSE,NA(),IF(OR(ISNUMBER('Data input'!AF294)=FALSE,ISNUMBER('Data input'!AG294)=FALSE),NA(),'Data input'!$AW$3*'Data input'!AF294+'Data input'!AG294+1+'Grid template'!$B$17))</f>
        <v>#N/A</v>
      </c>
      <c r="T294" s="17" t="e">
        <f>IF($Y$252=FALSE,NA(),IF(ISNUMBER('Data input'!AG294)=FALSE,NA(),'Data input'!$AW$2*'Data input'!AF294))</f>
        <v>#N/A</v>
      </c>
      <c r="U294" s="17" t="e">
        <f>IF($Y$252=FALSE,NA(),(IF(OR(ISNUMBER(Q294)=FALSE,ISNUMBER(R294)=FALSE),NA(),R294-'Data input'!$AW$4*Q294)))</f>
        <v>#N/A</v>
      </c>
      <c r="V294" s="17" t="e">
        <f>IF($Y$252=FALSE,NA(),(IF(OR(ISNUMBER(S294)=FALSE,ISNUMBER(T294)=FALSE),NA(),T294+'Data input'!$AW$4*S294)))</f>
        <v>#N/A</v>
      </c>
      <c r="W294" s="17" t="e">
        <f>IF($Y$252=FALSE,NA(),IF(OR(ISNUMBER(U294)=FALSE,ISNUMBER(V294)=FALSE),NA(),(V294-U294)/(2*'Data input'!$AW$4)))</f>
        <v>#N/A</v>
      </c>
      <c r="X294" s="17" t="e">
        <f>IF($Y$252=FALSE,NA(),IF(OR(ISNUMBER(U294)=FALSE,ISNUMBER(W294)=FALSE),NA(),W294*'Data input'!$AW$4+U294))</f>
        <v>#N/A</v>
      </c>
    </row>
    <row r="295" spans="15:25" x14ac:dyDescent="0.3">
      <c r="P295" s="156" t="str">
        <f>IF(ISBLANK('Data input'!C295)=FALSE,'Data input'!C295,"")</f>
        <v/>
      </c>
      <c r="Q295" s="17" t="e">
        <f>IF($Y$252=FALSE,NA(),IF(OR(ISNUMBER('Data input'!AC295)=FALSE,ISNUMBER('Data input'!AD295)=FALSE),NA(),'Data input'!$AW$3*'Data input'!AC295+'Data input'!AD295))</f>
        <v>#N/A</v>
      </c>
      <c r="R295" s="17" t="e">
        <f>IF($Y$252=FALSE,NA(),IF(ISNUMBER('Data input'!AD295)=FALSE,NA(),'Data input'!$AW$2*'Data input'!AC295))</f>
        <v>#N/A</v>
      </c>
      <c r="S295" s="17" t="e">
        <f>IF($Y$252=FALSE,NA(),IF(OR(ISNUMBER('Data input'!AF295)=FALSE,ISNUMBER('Data input'!AG295)=FALSE),NA(),'Data input'!$AW$3*'Data input'!AF295+'Data input'!AG295+1+'Grid template'!$B$17))</f>
        <v>#N/A</v>
      </c>
      <c r="T295" s="17" t="e">
        <f>IF($Y$252=FALSE,NA(),IF(ISNUMBER('Data input'!AG295)=FALSE,NA(),'Data input'!$AW$2*'Data input'!AF295))</f>
        <v>#N/A</v>
      </c>
      <c r="U295" s="17" t="e">
        <f>IF($Y$252=FALSE,NA(),(IF(OR(ISNUMBER(Q295)=FALSE,ISNUMBER(R295)=FALSE),NA(),R295-'Data input'!$AW$4*Q295)))</f>
        <v>#N/A</v>
      </c>
      <c r="V295" s="17" t="e">
        <f>IF($Y$252=FALSE,NA(),(IF(OR(ISNUMBER(S295)=FALSE,ISNUMBER(T295)=FALSE),NA(),T295+'Data input'!$AW$4*S295)))</f>
        <v>#N/A</v>
      </c>
      <c r="W295" s="17" t="e">
        <f>IF($Y$252=FALSE,NA(),IF(OR(ISNUMBER(U295)=FALSE,ISNUMBER(V295)=FALSE),NA(),(V295-U295)/(2*'Data input'!$AW$4)))</f>
        <v>#N/A</v>
      </c>
      <c r="X295" s="17" t="e">
        <f>IF($Y$252=FALSE,NA(),IF(OR(ISNUMBER(U295)=FALSE,ISNUMBER(W295)=FALSE),NA(),W295*'Data input'!$AW$4+U295))</f>
        <v>#N/A</v>
      </c>
    </row>
    <row r="296" spans="15:25" x14ac:dyDescent="0.3">
      <c r="P296" s="156" t="str">
        <f>IF(ISBLANK('Data input'!C296)=FALSE,'Data input'!C296,"")</f>
        <v/>
      </c>
      <c r="Q296" s="17" t="e">
        <f>IF($Y$252=FALSE,NA(),IF(OR(ISNUMBER('Data input'!AC296)=FALSE,ISNUMBER('Data input'!AD296)=FALSE),NA(),'Data input'!$AW$3*'Data input'!AC296+'Data input'!AD296))</f>
        <v>#N/A</v>
      </c>
      <c r="R296" s="17" t="e">
        <f>IF($Y$252=FALSE,NA(),IF(ISNUMBER('Data input'!AD296)=FALSE,NA(),'Data input'!$AW$2*'Data input'!AC296))</f>
        <v>#N/A</v>
      </c>
      <c r="S296" s="17" t="e">
        <f>IF($Y$252=FALSE,NA(),IF(OR(ISNUMBER('Data input'!AF296)=FALSE,ISNUMBER('Data input'!AG296)=FALSE),NA(),'Data input'!$AW$3*'Data input'!AF296+'Data input'!AG296+1+'Grid template'!$B$17))</f>
        <v>#N/A</v>
      </c>
      <c r="T296" s="17" t="e">
        <f>IF($Y$252=FALSE,NA(),IF(ISNUMBER('Data input'!AG296)=FALSE,NA(),'Data input'!$AW$2*'Data input'!AF296))</f>
        <v>#N/A</v>
      </c>
      <c r="U296" s="17" t="e">
        <f>IF($Y$252=FALSE,NA(),(IF(OR(ISNUMBER(Q296)=FALSE,ISNUMBER(R296)=FALSE),NA(),R296-'Data input'!$AW$4*Q296)))</f>
        <v>#N/A</v>
      </c>
      <c r="V296" s="17" t="e">
        <f>IF($Y$252=FALSE,NA(),(IF(OR(ISNUMBER(S296)=FALSE,ISNUMBER(T296)=FALSE),NA(),T296+'Data input'!$AW$4*S296)))</f>
        <v>#N/A</v>
      </c>
      <c r="W296" s="17" t="e">
        <f>IF($Y$252=FALSE,NA(),IF(OR(ISNUMBER(U296)=FALSE,ISNUMBER(V296)=FALSE),NA(),(V296-U296)/(2*'Data input'!$AW$4)))</f>
        <v>#N/A</v>
      </c>
      <c r="X296" s="17" t="e">
        <f>IF($Y$252=FALSE,NA(),IF(OR(ISNUMBER(U296)=FALSE,ISNUMBER(W296)=FALSE),NA(),W296*'Data input'!$AW$4+U296))</f>
        <v>#N/A</v>
      </c>
    </row>
    <row r="297" spans="15:25" x14ac:dyDescent="0.3">
      <c r="P297" s="156" t="str">
        <f>IF(ISBLANK('Data input'!C297)=FALSE,'Data input'!C297,"")</f>
        <v/>
      </c>
      <c r="Q297" s="17" t="e">
        <f>IF($Y$252=FALSE,NA(),IF(OR(ISNUMBER('Data input'!AC297)=FALSE,ISNUMBER('Data input'!AD297)=FALSE),NA(),'Data input'!$AW$3*'Data input'!AC297+'Data input'!AD297))</f>
        <v>#N/A</v>
      </c>
      <c r="R297" s="17" t="e">
        <f>IF($Y$252=FALSE,NA(),IF(ISNUMBER('Data input'!AD297)=FALSE,NA(),'Data input'!$AW$2*'Data input'!AC297))</f>
        <v>#N/A</v>
      </c>
      <c r="S297" s="17" t="e">
        <f>IF($Y$252=FALSE,NA(),IF(OR(ISNUMBER('Data input'!AF297)=FALSE,ISNUMBER('Data input'!AG297)=FALSE),NA(),'Data input'!$AW$3*'Data input'!AF297+'Data input'!AG297+1+'Grid template'!$B$17))</f>
        <v>#N/A</v>
      </c>
      <c r="T297" s="17" t="e">
        <f>IF($Y$252=FALSE,NA(),IF(ISNUMBER('Data input'!AG297)=FALSE,NA(),'Data input'!$AW$2*'Data input'!AF297))</f>
        <v>#N/A</v>
      </c>
      <c r="U297" s="17" t="e">
        <f>IF($Y$252=FALSE,NA(),(IF(OR(ISNUMBER(Q297)=FALSE,ISNUMBER(R297)=FALSE),NA(),R297-'Data input'!$AW$4*Q297)))</f>
        <v>#N/A</v>
      </c>
      <c r="V297" s="17" t="e">
        <f>IF($Y$252=FALSE,NA(),(IF(OR(ISNUMBER(S297)=FALSE,ISNUMBER(T297)=FALSE),NA(),T297+'Data input'!$AW$4*S297)))</f>
        <v>#N/A</v>
      </c>
      <c r="W297" s="17" t="e">
        <f>IF($Y$252=FALSE,NA(),IF(OR(ISNUMBER(U297)=FALSE,ISNUMBER(V297)=FALSE),NA(),(V297-U297)/(2*'Data input'!$AW$4)))</f>
        <v>#N/A</v>
      </c>
      <c r="X297" s="17" t="e">
        <f>IF($Y$252=FALSE,NA(),IF(OR(ISNUMBER(U297)=FALSE,ISNUMBER(W297)=FALSE),NA(),W297*'Data input'!$AW$4+U297))</f>
        <v>#N/A</v>
      </c>
    </row>
    <row r="298" spans="15:25" x14ac:dyDescent="0.3">
      <c r="P298" s="156" t="str">
        <f>IF(ISBLANK('Data input'!C298)=FALSE,'Data input'!C298,"")</f>
        <v/>
      </c>
      <c r="Q298" s="17" t="e">
        <f>IF($Y$252=FALSE,NA(),IF(OR(ISNUMBER('Data input'!AC298)=FALSE,ISNUMBER('Data input'!AD298)=FALSE),NA(),'Data input'!$AW$3*'Data input'!AC298+'Data input'!AD298))</f>
        <v>#N/A</v>
      </c>
      <c r="R298" s="17" t="e">
        <f>IF($Y$252=FALSE,NA(),IF(ISNUMBER('Data input'!AD298)=FALSE,NA(),'Data input'!$AW$2*'Data input'!AC298))</f>
        <v>#N/A</v>
      </c>
      <c r="S298" s="17" t="e">
        <f>IF($Y$252=FALSE,NA(),IF(OR(ISNUMBER('Data input'!AF298)=FALSE,ISNUMBER('Data input'!AG298)=FALSE),NA(),'Data input'!$AW$3*'Data input'!AF298+'Data input'!AG298+1+'Grid template'!$B$17))</f>
        <v>#N/A</v>
      </c>
      <c r="T298" s="17" t="e">
        <f>IF($Y$252=FALSE,NA(),IF(ISNUMBER('Data input'!AG298)=FALSE,NA(),'Data input'!$AW$2*'Data input'!AF298))</f>
        <v>#N/A</v>
      </c>
      <c r="U298" s="17" t="e">
        <f>IF($Y$252=FALSE,NA(),(IF(OR(ISNUMBER(Q298)=FALSE,ISNUMBER(R298)=FALSE),NA(),R298-'Data input'!$AW$4*Q298)))</f>
        <v>#N/A</v>
      </c>
      <c r="V298" s="17" t="e">
        <f>IF($Y$252=FALSE,NA(),(IF(OR(ISNUMBER(S298)=FALSE,ISNUMBER(T298)=FALSE),NA(),T298+'Data input'!$AW$4*S298)))</f>
        <v>#N/A</v>
      </c>
      <c r="W298" s="17" t="e">
        <f>IF($Y$252=FALSE,NA(),IF(OR(ISNUMBER(U298)=FALSE,ISNUMBER(V298)=FALSE),NA(),(V298-U298)/(2*'Data input'!$AW$4)))</f>
        <v>#N/A</v>
      </c>
      <c r="X298" s="17" t="e">
        <f>IF($Y$252=FALSE,NA(),IF(OR(ISNUMBER(U298)=FALSE,ISNUMBER(W298)=FALSE),NA(),W298*'Data input'!$AW$4+U298))</f>
        <v>#N/A</v>
      </c>
    </row>
    <row r="299" spans="15:25" x14ac:dyDescent="0.3">
      <c r="P299" s="156" t="str">
        <f>IF(ISBLANK('Data input'!C299)=FALSE,'Data input'!C299,"")</f>
        <v/>
      </c>
      <c r="Q299" s="17" t="e">
        <f>IF($Y$252=FALSE,NA(),IF(OR(ISNUMBER('Data input'!AC299)=FALSE,ISNUMBER('Data input'!AD299)=FALSE),NA(),'Data input'!$AW$3*'Data input'!AC299+'Data input'!AD299))</f>
        <v>#N/A</v>
      </c>
      <c r="R299" s="17" t="e">
        <f>IF($Y$252=FALSE,NA(),IF(ISNUMBER('Data input'!AD299)=FALSE,NA(),'Data input'!$AW$2*'Data input'!AC299))</f>
        <v>#N/A</v>
      </c>
      <c r="S299" s="17" t="e">
        <f>IF($Y$252=FALSE,NA(),IF(OR(ISNUMBER('Data input'!AF299)=FALSE,ISNUMBER('Data input'!AG299)=FALSE),NA(),'Data input'!$AW$3*'Data input'!AF299+'Data input'!AG299+1+'Grid template'!$B$17))</f>
        <v>#N/A</v>
      </c>
      <c r="T299" s="17" t="e">
        <f>IF($Y$252=FALSE,NA(),IF(ISNUMBER('Data input'!AG299)=FALSE,NA(),'Data input'!$AW$2*'Data input'!AF299))</f>
        <v>#N/A</v>
      </c>
      <c r="U299" s="17" t="e">
        <f>IF($Y$252=FALSE,NA(),(IF(OR(ISNUMBER(Q299)=FALSE,ISNUMBER(R299)=FALSE),NA(),R299-'Data input'!$AW$4*Q299)))</f>
        <v>#N/A</v>
      </c>
      <c r="V299" s="17" t="e">
        <f>IF($Y$252=FALSE,NA(),(IF(OR(ISNUMBER(S299)=FALSE,ISNUMBER(T299)=FALSE),NA(),T299+'Data input'!$AW$4*S299)))</f>
        <v>#N/A</v>
      </c>
      <c r="W299" s="17" t="e">
        <f>IF($Y$252=FALSE,NA(),IF(OR(ISNUMBER(U299)=FALSE,ISNUMBER(V299)=FALSE),NA(),(V299-U299)/(2*'Data input'!$AW$4)))</f>
        <v>#N/A</v>
      </c>
      <c r="X299" s="17" t="e">
        <f>IF($Y$252=FALSE,NA(),IF(OR(ISNUMBER(U299)=FALSE,ISNUMBER(W299)=FALSE),NA(),W299*'Data input'!$AW$4+U299))</f>
        <v>#N/A</v>
      </c>
    </row>
    <row r="300" spans="15:25" x14ac:dyDescent="0.3">
      <c r="P300" s="156" t="str">
        <f>IF(ISBLANK('Data input'!C300)=FALSE,'Data input'!C300,"")</f>
        <v/>
      </c>
      <c r="Q300" s="17" t="e">
        <f>IF($Y$252=FALSE,NA(),IF(OR(ISNUMBER('Data input'!AC300)=FALSE,ISNUMBER('Data input'!AD300)=FALSE),NA(),'Data input'!$AW$3*'Data input'!AC300+'Data input'!AD300))</f>
        <v>#N/A</v>
      </c>
      <c r="R300" s="17" t="e">
        <f>IF($Y$252=FALSE,NA(),IF(ISNUMBER('Data input'!AD300)=FALSE,NA(),'Data input'!$AW$2*'Data input'!AC300))</f>
        <v>#N/A</v>
      </c>
      <c r="S300" s="17" t="e">
        <f>IF($Y$252=FALSE,NA(),IF(OR(ISNUMBER('Data input'!AF300)=FALSE,ISNUMBER('Data input'!AG300)=FALSE),NA(),'Data input'!$AW$3*'Data input'!AF300+'Data input'!AG300+1+'Grid template'!$B$17))</f>
        <v>#N/A</v>
      </c>
      <c r="T300" s="17" t="e">
        <f>IF($Y$252=FALSE,NA(),IF(ISNUMBER('Data input'!AG300)=FALSE,NA(),'Data input'!$AW$2*'Data input'!AF300))</f>
        <v>#N/A</v>
      </c>
      <c r="U300" s="17" t="e">
        <f>IF($Y$252=FALSE,NA(),(IF(OR(ISNUMBER(Q300)=FALSE,ISNUMBER(R300)=FALSE),NA(),R300-'Data input'!$AW$4*Q300)))</f>
        <v>#N/A</v>
      </c>
      <c r="V300" s="17" t="e">
        <f>IF($Y$252=FALSE,NA(),(IF(OR(ISNUMBER(S300)=FALSE,ISNUMBER(T300)=FALSE),NA(),T300+'Data input'!$AW$4*S300)))</f>
        <v>#N/A</v>
      </c>
      <c r="W300" s="17" t="e">
        <f>IF($Y$252=FALSE,NA(),IF(OR(ISNUMBER(U300)=FALSE,ISNUMBER(V300)=FALSE),NA(),(V300-U300)/(2*'Data input'!$AW$4)))</f>
        <v>#N/A</v>
      </c>
      <c r="X300" s="17" t="e">
        <f>IF($Y$252=FALSE,NA(),IF(OR(ISNUMBER(U300)=FALSE,ISNUMBER(W300)=FALSE),NA(),W300*'Data input'!$AW$4+U300))</f>
        <v>#N/A</v>
      </c>
    </row>
    <row r="301" spans="15:25" x14ac:dyDescent="0.3">
      <c r="P301" s="156" t="str">
        <f>IF(ISBLANK('Data input'!C301)=FALSE,'Data input'!C301,"")</f>
        <v/>
      </c>
      <c r="Q301" s="17" t="e">
        <f>IF($Y$252=FALSE,NA(),IF(OR(ISNUMBER('Data input'!AC301)=FALSE,ISNUMBER('Data input'!AD301)=FALSE),NA(),'Data input'!$AW$3*'Data input'!AC301+'Data input'!AD301))</f>
        <v>#N/A</v>
      </c>
      <c r="R301" s="17" t="e">
        <f>IF($Y$252=FALSE,NA(),IF(ISNUMBER('Data input'!AD301)=FALSE,NA(),'Data input'!$AW$2*'Data input'!AC301))</f>
        <v>#N/A</v>
      </c>
      <c r="S301" s="17" t="e">
        <f>IF($Y$252=FALSE,NA(),IF(OR(ISNUMBER('Data input'!AF301)=FALSE,ISNUMBER('Data input'!AG301)=FALSE),NA(),'Data input'!$AW$3*'Data input'!AF301+'Data input'!AG301+1+'Grid template'!$B$17))</f>
        <v>#N/A</v>
      </c>
      <c r="T301" s="17" t="e">
        <f>IF($Y$252=FALSE,NA(),IF(ISNUMBER('Data input'!AG301)=FALSE,NA(),'Data input'!$AW$2*'Data input'!AF301))</f>
        <v>#N/A</v>
      </c>
      <c r="U301" s="17" t="e">
        <f>IF($Y$252=FALSE,NA(),(IF(OR(ISNUMBER(Q301)=FALSE,ISNUMBER(R301)=FALSE),NA(),R301-'Data input'!$AW$4*Q301)))</f>
        <v>#N/A</v>
      </c>
      <c r="V301" s="17" t="e">
        <f>IF($Y$252=FALSE,NA(),(IF(OR(ISNUMBER(S301)=FALSE,ISNUMBER(T301)=FALSE),NA(),T301+'Data input'!$AW$4*S301)))</f>
        <v>#N/A</v>
      </c>
      <c r="W301" s="17" t="e">
        <f>IF($Y$252=FALSE,NA(),IF(OR(ISNUMBER(U301)=FALSE,ISNUMBER(V301)=FALSE),NA(),(V301-U301)/(2*'Data input'!$AW$4)))</f>
        <v>#N/A</v>
      </c>
      <c r="X301" s="17" t="e">
        <f>IF($Y$252=FALSE,NA(),IF(OR(ISNUMBER(U301)=FALSE,ISNUMBER(W301)=FALSE),NA(),W301*'Data input'!$AW$4+U301))</f>
        <v>#N/A</v>
      </c>
    </row>
    <row r="302" spans="15:25" x14ac:dyDescent="0.3">
      <c r="O302" s="1" t="str">
        <f>CONCATENATE("Names ",Series_7)</f>
        <v>Names Series 7</v>
      </c>
      <c r="P302" s="157" t="str">
        <f>IF(ISBLANK('Data input'!C302)=FALSE,'Data input'!C302,"")</f>
        <v/>
      </c>
      <c r="Q302" s="106" t="e">
        <f>IF($Y$302=FALSE,NA(),IF(OR(ISNUMBER('Data input'!AC302)=FALSE,ISNUMBER('Data input'!AD302)=FALSE),NA(),'Data input'!$AW$3*'Data input'!AC302+'Data input'!AD302))</f>
        <v>#N/A</v>
      </c>
      <c r="R302" s="106" t="e">
        <f>IF($Y$302=FALSE,NA(),IF(ISNUMBER('Data input'!AD302)=FALSE,NA(),'Data input'!$AW$2*'Data input'!AC302))</f>
        <v>#N/A</v>
      </c>
      <c r="S302" s="106" t="e">
        <f>IF($Y$302=FALSE,NA(),IF(OR(ISNUMBER('Data input'!AF302)=FALSE,ISNUMBER('Data input'!AG302)=FALSE),NA(),'Data input'!$AW$3*'Data input'!AF302+'Data input'!AG302+1+'Grid template'!$B$17))</f>
        <v>#N/A</v>
      </c>
      <c r="T302" s="106" t="e">
        <f>IF($Y$302=FALSE,NA(),IF(ISNUMBER('Data input'!AG302)=FALSE,NA(),'Data input'!$AW$2*'Data input'!AF302))</f>
        <v>#N/A</v>
      </c>
      <c r="U302" s="106" t="e">
        <f>IF($Y$302=FALSE,NA(),(IF(OR(ISNUMBER(Q302)=FALSE,ISNUMBER(R302)=FALSE),NA(),R302-'Data input'!$AW$4*Q302)))</f>
        <v>#N/A</v>
      </c>
      <c r="V302" s="106" t="e">
        <f>IF($Y$302=FALSE,NA(),(IF(OR(ISNUMBER(S302)=FALSE,ISNUMBER(T302)=FALSE),NA(),T302+'Data input'!$AW$4*S302)))</f>
        <v>#N/A</v>
      </c>
      <c r="W302" s="106" t="e">
        <f>IF($Y$302=FALSE,NA(),IF(OR(ISNUMBER(U302)=FALSE,ISNUMBER(V302)=FALSE),NA(),(V302-U302)/(2*'Data input'!$AW$4)))</f>
        <v>#N/A</v>
      </c>
      <c r="X302" s="106" t="e">
        <f>IF($Y$302=FALSE,NA(),IF(OR(ISNUMBER(U302)=FALSE,ISNUMBER(W302)=FALSE),NA(),W302*'Data input'!$AW$4+U302))</f>
        <v>#N/A</v>
      </c>
      <c r="Y302" s="107" t="b">
        <v>0</v>
      </c>
    </row>
    <row r="303" spans="15:25" x14ac:dyDescent="0.3">
      <c r="P303" s="157" t="str">
        <f>IF(ISBLANK('Data input'!C303)=FALSE,'Data input'!C303,"")</f>
        <v/>
      </c>
      <c r="Q303" s="106" t="e">
        <f>IF($Y$302=FALSE,NA(),IF(OR(ISNUMBER('Data input'!AC303)=FALSE,ISNUMBER('Data input'!AD303)=FALSE),NA(),'Data input'!$AW$3*'Data input'!AC303+'Data input'!AD303))</f>
        <v>#N/A</v>
      </c>
      <c r="R303" s="106" t="e">
        <f>IF($Y$302=FALSE,NA(),IF(ISNUMBER('Data input'!AD303)=FALSE,NA(),'Data input'!$AW$2*'Data input'!AC303))</f>
        <v>#N/A</v>
      </c>
      <c r="S303" s="106" t="e">
        <f>IF($Y$302=FALSE,NA(),IF(OR(ISNUMBER('Data input'!AF303)=FALSE,ISNUMBER('Data input'!AG303)=FALSE),NA(),'Data input'!$AW$3*'Data input'!AF303+'Data input'!AG303+1+'Grid template'!$B$17))</f>
        <v>#N/A</v>
      </c>
      <c r="T303" s="106" t="e">
        <f>IF($Y$302=FALSE,NA(),IF(ISNUMBER('Data input'!AG303)=FALSE,NA(),'Data input'!$AW$2*'Data input'!AF303))</f>
        <v>#N/A</v>
      </c>
      <c r="U303" s="106" t="e">
        <f>IF($Y$302=FALSE,NA(),(IF(OR(ISNUMBER(Q303)=FALSE,ISNUMBER(R303)=FALSE),NA(),R303-'Data input'!$AW$4*Q303)))</f>
        <v>#N/A</v>
      </c>
      <c r="V303" s="106" t="e">
        <f>IF($Y$302=FALSE,NA(),(IF(OR(ISNUMBER(S303)=FALSE,ISNUMBER(T303)=FALSE),NA(),T303+'Data input'!$AW$4*S303)))</f>
        <v>#N/A</v>
      </c>
      <c r="W303" s="106" t="e">
        <f>IF($Y$302=FALSE,NA(),IF(OR(ISNUMBER(U303)=FALSE,ISNUMBER(V303)=FALSE),NA(),(V303-U303)/(2*'Data input'!$AW$4)))</f>
        <v>#N/A</v>
      </c>
      <c r="X303" s="106" t="e">
        <f>IF($Y$302=FALSE,NA(),IF(OR(ISNUMBER(U303)=FALSE,ISNUMBER(W303)=FALSE),NA(),W303*'Data input'!$AW$4+U303))</f>
        <v>#N/A</v>
      </c>
    </row>
    <row r="304" spans="15:25" x14ac:dyDescent="0.3">
      <c r="P304" s="157" t="str">
        <f>IF(ISBLANK('Data input'!C304)=FALSE,'Data input'!C304,"")</f>
        <v/>
      </c>
      <c r="Q304" s="106" t="e">
        <f>IF($Y$302=FALSE,NA(),IF(OR(ISNUMBER('Data input'!AC304)=FALSE,ISNUMBER('Data input'!AD304)=FALSE),NA(),'Data input'!$AW$3*'Data input'!AC304+'Data input'!AD304))</f>
        <v>#N/A</v>
      </c>
      <c r="R304" s="106" t="e">
        <f>IF($Y$302=FALSE,NA(),IF(ISNUMBER('Data input'!AD304)=FALSE,NA(),'Data input'!$AW$2*'Data input'!AC304))</f>
        <v>#N/A</v>
      </c>
      <c r="S304" s="106" t="e">
        <f>IF($Y$302=FALSE,NA(),IF(OR(ISNUMBER('Data input'!AF304)=FALSE,ISNUMBER('Data input'!AG304)=FALSE),NA(),'Data input'!$AW$3*'Data input'!AF304+'Data input'!AG304+1+'Grid template'!$B$17))</f>
        <v>#N/A</v>
      </c>
      <c r="T304" s="106" t="e">
        <f>IF($Y$302=FALSE,NA(),IF(ISNUMBER('Data input'!AG304)=FALSE,NA(),'Data input'!$AW$2*'Data input'!AF304))</f>
        <v>#N/A</v>
      </c>
      <c r="U304" s="106" t="e">
        <f>IF($Y$302=FALSE,NA(),(IF(OR(ISNUMBER(Q304)=FALSE,ISNUMBER(R304)=FALSE),NA(),R304-'Data input'!$AW$4*Q304)))</f>
        <v>#N/A</v>
      </c>
      <c r="V304" s="106" t="e">
        <f>IF($Y$302=FALSE,NA(),(IF(OR(ISNUMBER(S304)=FALSE,ISNUMBER(T304)=FALSE),NA(),T304+'Data input'!$AW$4*S304)))</f>
        <v>#N/A</v>
      </c>
      <c r="W304" s="106" t="e">
        <f>IF($Y$302=FALSE,NA(),IF(OR(ISNUMBER(U304)=FALSE,ISNUMBER(V304)=FALSE),NA(),(V304-U304)/(2*'Data input'!$AW$4)))</f>
        <v>#N/A</v>
      </c>
      <c r="X304" s="106" t="e">
        <f>IF($Y$302=FALSE,NA(),IF(OR(ISNUMBER(U304)=FALSE,ISNUMBER(W304)=FALSE),NA(),W304*'Data input'!$AW$4+U304))</f>
        <v>#N/A</v>
      </c>
    </row>
    <row r="305" spans="16:24" x14ac:dyDescent="0.3">
      <c r="P305" s="157" t="str">
        <f>IF(ISBLANK('Data input'!C305)=FALSE,'Data input'!C305,"")</f>
        <v/>
      </c>
      <c r="Q305" s="106" t="e">
        <f>IF($Y$302=FALSE,NA(),IF(OR(ISNUMBER('Data input'!AC305)=FALSE,ISNUMBER('Data input'!AD305)=FALSE),NA(),'Data input'!$AW$3*'Data input'!AC305+'Data input'!AD305))</f>
        <v>#N/A</v>
      </c>
      <c r="R305" s="106" t="e">
        <f>IF($Y$302=FALSE,NA(),IF(ISNUMBER('Data input'!AD305)=FALSE,NA(),'Data input'!$AW$2*'Data input'!AC305))</f>
        <v>#N/A</v>
      </c>
      <c r="S305" s="106" t="e">
        <f>IF($Y$302=FALSE,NA(),IF(OR(ISNUMBER('Data input'!AF305)=FALSE,ISNUMBER('Data input'!AG305)=FALSE),NA(),'Data input'!$AW$3*'Data input'!AF305+'Data input'!AG305+1+'Grid template'!$B$17))</f>
        <v>#N/A</v>
      </c>
      <c r="T305" s="106" t="e">
        <f>IF($Y$302=FALSE,NA(),IF(ISNUMBER('Data input'!AG305)=FALSE,NA(),'Data input'!$AW$2*'Data input'!AF305))</f>
        <v>#N/A</v>
      </c>
      <c r="U305" s="106" t="e">
        <f>IF($Y$302=FALSE,NA(),(IF(OR(ISNUMBER(Q305)=FALSE,ISNUMBER(R305)=FALSE),NA(),R305-'Data input'!$AW$4*Q305)))</f>
        <v>#N/A</v>
      </c>
      <c r="V305" s="106" t="e">
        <f>IF($Y$302=FALSE,NA(),(IF(OR(ISNUMBER(S305)=FALSE,ISNUMBER(T305)=FALSE),NA(),T305+'Data input'!$AW$4*S305)))</f>
        <v>#N/A</v>
      </c>
      <c r="W305" s="106" t="e">
        <f>IF($Y$302=FALSE,NA(),IF(OR(ISNUMBER(U305)=FALSE,ISNUMBER(V305)=FALSE),NA(),(V305-U305)/(2*'Data input'!$AW$4)))</f>
        <v>#N/A</v>
      </c>
      <c r="X305" s="106" t="e">
        <f>IF($Y$302=FALSE,NA(),IF(OR(ISNUMBER(U305)=FALSE,ISNUMBER(W305)=FALSE),NA(),W305*'Data input'!$AW$4+U305))</f>
        <v>#N/A</v>
      </c>
    </row>
    <row r="306" spans="16:24" x14ac:dyDescent="0.3">
      <c r="P306" s="157" t="str">
        <f>IF(ISBLANK('Data input'!C306)=FALSE,'Data input'!C306,"")</f>
        <v/>
      </c>
      <c r="Q306" s="106" t="e">
        <f>IF($Y$302=FALSE,NA(),IF(OR(ISNUMBER('Data input'!AC306)=FALSE,ISNUMBER('Data input'!AD306)=FALSE),NA(),'Data input'!$AW$3*'Data input'!AC306+'Data input'!AD306))</f>
        <v>#N/A</v>
      </c>
      <c r="R306" s="106" t="e">
        <f>IF($Y$302=FALSE,NA(),IF(ISNUMBER('Data input'!AD306)=FALSE,NA(),'Data input'!$AW$2*'Data input'!AC306))</f>
        <v>#N/A</v>
      </c>
      <c r="S306" s="106" t="e">
        <f>IF($Y$302=FALSE,NA(),IF(OR(ISNUMBER('Data input'!AF306)=FALSE,ISNUMBER('Data input'!AG306)=FALSE),NA(),'Data input'!$AW$3*'Data input'!AF306+'Data input'!AG306+1+'Grid template'!$B$17))</f>
        <v>#N/A</v>
      </c>
      <c r="T306" s="106" t="e">
        <f>IF($Y$302=FALSE,NA(),IF(ISNUMBER('Data input'!AG306)=FALSE,NA(),'Data input'!$AW$2*'Data input'!AF306))</f>
        <v>#N/A</v>
      </c>
      <c r="U306" s="106" t="e">
        <f>IF($Y$302=FALSE,NA(),(IF(OR(ISNUMBER(Q306)=FALSE,ISNUMBER(R306)=FALSE),NA(),R306-'Data input'!$AW$4*Q306)))</f>
        <v>#N/A</v>
      </c>
      <c r="V306" s="106" t="e">
        <f>IF($Y$302=FALSE,NA(),(IF(OR(ISNUMBER(S306)=FALSE,ISNUMBER(T306)=FALSE),NA(),T306+'Data input'!$AW$4*S306)))</f>
        <v>#N/A</v>
      </c>
      <c r="W306" s="106" t="e">
        <f>IF($Y$302=FALSE,NA(),IF(OR(ISNUMBER(U306)=FALSE,ISNUMBER(V306)=FALSE),NA(),(V306-U306)/(2*'Data input'!$AW$4)))</f>
        <v>#N/A</v>
      </c>
      <c r="X306" s="106" t="e">
        <f>IF($Y$302=FALSE,NA(),IF(OR(ISNUMBER(U306)=FALSE,ISNUMBER(W306)=FALSE),NA(),W306*'Data input'!$AW$4+U306))</f>
        <v>#N/A</v>
      </c>
    </row>
    <row r="307" spans="16:24" x14ac:dyDescent="0.3">
      <c r="P307" s="157" t="str">
        <f>IF(ISBLANK('Data input'!C307)=FALSE,'Data input'!C307,"")</f>
        <v/>
      </c>
      <c r="Q307" s="106" t="e">
        <f>IF($Y$302=FALSE,NA(),IF(OR(ISNUMBER('Data input'!AC307)=FALSE,ISNUMBER('Data input'!AD307)=FALSE),NA(),'Data input'!$AW$3*'Data input'!AC307+'Data input'!AD307))</f>
        <v>#N/A</v>
      </c>
      <c r="R307" s="106" t="e">
        <f>IF($Y$302=FALSE,NA(),IF(ISNUMBER('Data input'!AD307)=FALSE,NA(),'Data input'!$AW$2*'Data input'!AC307))</f>
        <v>#N/A</v>
      </c>
      <c r="S307" s="106" t="e">
        <f>IF($Y$302=FALSE,NA(),IF(OR(ISNUMBER('Data input'!AF307)=FALSE,ISNUMBER('Data input'!AG307)=FALSE),NA(),'Data input'!$AW$3*'Data input'!AF307+'Data input'!AG307+1+'Grid template'!$B$17))</f>
        <v>#N/A</v>
      </c>
      <c r="T307" s="106" t="e">
        <f>IF($Y$302=FALSE,NA(),IF(ISNUMBER('Data input'!AG307)=FALSE,NA(),'Data input'!$AW$2*'Data input'!AF307))</f>
        <v>#N/A</v>
      </c>
      <c r="U307" s="106" t="e">
        <f>IF($Y$302=FALSE,NA(),(IF(OR(ISNUMBER(Q307)=FALSE,ISNUMBER(R307)=FALSE),NA(),R307-'Data input'!$AW$4*Q307)))</f>
        <v>#N/A</v>
      </c>
      <c r="V307" s="106" t="e">
        <f>IF($Y$302=FALSE,NA(),(IF(OR(ISNUMBER(S307)=FALSE,ISNUMBER(T307)=FALSE),NA(),T307+'Data input'!$AW$4*S307)))</f>
        <v>#N/A</v>
      </c>
      <c r="W307" s="106" t="e">
        <f>IF($Y$302=FALSE,NA(),IF(OR(ISNUMBER(U307)=FALSE,ISNUMBER(V307)=FALSE),NA(),(V307-U307)/(2*'Data input'!$AW$4)))</f>
        <v>#N/A</v>
      </c>
      <c r="X307" s="106" t="e">
        <f>IF($Y$302=FALSE,NA(),IF(OR(ISNUMBER(U307)=FALSE,ISNUMBER(W307)=FALSE),NA(),W307*'Data input'!$AW$4+U307))</f>
        <v>#N/A</v>
      </c>
    </row>
    <row r="308" spans="16:24" x14ac:dyDescent="0.3">
      <c r="P308" s="157" t="str">
        <f>IF(ISBLANK('Data input'!C308)=FALSE,'Data input'!C308,"")</f>
        <v/>
      </c>
      <c r="Q308" s="106" t="e">
        <f>IF($Y$302=FALSE,NA(),IF(OR(ISNUMBER('Data input'!AC308)=FALSE,ISNUMBER('Data input'!AD308)=FALSE),NA(),'Data input'!$AW$3*'Data input'!AC308+'Data input'!AD308))</f>
        <v>#N/A</v>
      </c>
      <c r="R308" s="106" t="e">
        <f>IF($Y$302=FALSE,NA(),IF(ISNUMBER('Data input'!AD308)=FALSE,NA(),'Data input'!$AW$2*'Data input'!AC308))</f>
        <v>#N/A</v>
      </c>
      <c r="S308" s="106" t="e">
        <f>IF($Y$302=FALSE,NA(),IF(OR(ISNUMBER('Data input'!AF308)=FALSE,ISNUMBER('Data input'!AG308)=FALSE),NA(),'Data input'!$AW$3*'Data input'!AF308+'Data input'!AG308+1+'Grid template'!$B$17))</f>
        <v>#N/A</v>
      </c>
      <c r="T308" s="106" t="e">
        <f>IF($Y$302=FALSE,NA(),IF(ISNUMBER('Data input'!AG308)=FALSE,NA(),'Data input'!$AW$2*'Data input'!AF308))</f>
        <v>#N/A</v>
      </c>
      <c r="U308" s="106" t="e">
        <f>IF($Y$302=FALSE,NA(),(IF(OR(ISNUMBER(Q308)=FALSE,ISNUMBER(R308)=FALSE),NA(),R308-'Data input'!$AW$4*Q308)))</f>
        <v>#N/A</v>
      </c>
      <c r="V308" s="106" t="e">
        <f>IF($Y$302=FALSE,NA(),(IF(OR(ISNUMBER(S308)=FALSE,ISNUMBER(T308)=FALSE),NA(),T308+'Data input'!$AW$4*S308)))</f>
        <v>#N/A</v>
      </c>
      <c r="W308" s="106" t="e">
        <f>IF($Y$302=FALSE,NA(),IF(OR(ISNUMBER(U308)=FALSE,ISNUMBER(V308)=FALSE),NA(),(V308-U308)/(2*'Data input'!$AW$4)))</f>
        <v>#N/A</v>
      </c>
      <c r="X308" s="106" t="e">
        <f>IF($Y$302=FALSE,NA(),IF(OR(ISNUMBER(U308)=FALSE,ISNUMBER(W308)=FALSE),NA(),W308*'Data input'!$AW$4+U308))</f>
        <v>#N/A</v>
      </c>
    </row>
    <row r="309" spans="16:24" x14ac:dyDescent="0.3">
      <c r="P309" s="157" t="str">
        <f>IF(ISBLANK('Data input'!C309)=FALSE,'Data input'!C309,"")</f>
        <v/>
      </c>
      <c r="Q309" s="106" t="e">
        <f>IF($Y$302=FALSE,NA(),IF(OR(ISNUMBER('Data input'!AC309)=FALSE,ISNUMBER('Data input'!AD309)=FALSE),NA(),'Data input'!$AW$3*'Data input'!AC309+'Data input'!AD309))</f>
        <v>#N/A</v>
      </c>
      <c r="R309" s="106" t="e">
        <f>IF($Y$302=FALSE,NA(),IF(ISNUMBER('Data input'!AD309)=FALSE,NA(),'Data input'!$AW$2*'Data input'!AC309))</f>
        <v>#N/A</v>
      </c>
      <c r="S309" s="106" t="e">
        <f>IF($Y$302=FALSE,NA(),IF(OR(ISNUMBER('Data input'!AF309)=FALSE,ISNUMBER('Data input'!AG309)=FALSE),NA(),'Data input'!$AW$3*'Data input'!AF309+'Data input'!AG309+1+'Grid template'!$B$17))</f>
        <v>#N/A</v>
      </c>
      <c r="T309" s="106" t="e">
        <f>IF($Y$302=FALSE,NA(),IF(ISNUMBER('Data input'!AG309)=FALSE,NA(),'Data input'!$AW$2*'Data input'!AF309))</f>
        <v>#N/A</v>
      </c>
      <c r="U309" s="106" t="e">
        <f>IF($Y$302=FALSE,NA(),(IF(OR(ISNUMBER(Q309)=FALSE,ISNUMBER(R309)=FALSE),NA(),R309-'Data input'!$AW$4*Q309)))</f>
        <v>#N/A</v>
      </c>
      <c r="V309" s="106" t="e">
        <f>IF($Y$302=FALSE,NA(),(IF(OR(ISNUMBER(S309)=FALSE,ISNUMBER(T309)=FALSE),NA(),T309+'Data input'!$AW$4*S309)))</f>
        <v>#N/A</v>
      </c>
      <c r="W309" s="106" t="e">
        <f>IF($Y$302=FALSE,NA(),IF(OR(ISNUMBER(U309)=FALSE,ISNUMBER(V309)=FALSE),NA(),(V309-U309)/(2*'Data input'!$AW$4)))</f>
        <v>#N/A</v>
      </c>
      <c r="X309" s="106" t="e">
        <f>IF($Y$302=FALSE,NA(),IF(OR(ISNUMBER(U309)=FALSE,ISNUMBER(W309)=FALSE),NA(),W309*'Data input'!$AW$4+U309))</f>
        <v>#N/A</v>
      </c>
    </row>
    <row r="310" spans="16:24" x14ac:dyDescent="0.3">
      <c r="P310" s="157" t="str">
        <f>IF(ISBLANK('Data input'!C310)=FALSE,'Data input'!C310,"")</f>
        <v/>
      </c>
      <c r="Q310" s="106" t="e">
        <f>IF($Y$302=FALSE,NA(),IF(OR(ISNUMBER('Data input'!AC310)=FALSE,ISNUMBER('Data input'!AD310)=FALSE),NA(),'Data input'!$AW$3*'Data input'!AC310+'Data input'!AD310))</f>
        <v>#N/A</v>
      </c>
      <c r="R310" s="106" t="e">
        <f>IF($Y$302=FALSE,NA(),IF(ISNUMBER('Data input'!AD310)=FALSE,NA(),'Data input'!$AW$2*'Data input'!AC310))</f>
        <v>#N/A</v>
      </c>
      <c r="S310" s="106" t="e">
        <f>IF($Y$302=FALSE,NA(),IF(OR(ISNUMBER('Data input'!AF310)=FALSE,ISNUMBER('Data input'!AG310)=FALSE),NA(),'Data input'!$AW$3*'Data input'!AF310+'Data input'!AG310+1+'Grid template'!$B$17))</f>
        <v>#N/A</v>
      </c>
      <c r="T310" s="106" t="e">
        <f>IF($Y$302=FALSE,NA(),IF(ISNUMBER('Data input'!AG310)=FALSE,NA(),'Data input'!$AW$2*'Data input'!AF310))</f>
        <v>#N/A</v>
      </c>
      <c r="U310" s="106" t="e">
        <f>IF($Y$302=FALSE,NA(),(IF(OR(ISNUMBER(Q310)=FALSE,ISNUMBER(R310)=FALSE),NA(),R310-'Data input'!$AW$4*Q310)))</f>
        <v>#N/A</v>
      </c>
      <c r="V310" s="106" t="e">
        <f>IF($Y$302=FALSE,NA(),(IF(OR(ISNUMBER(S310)=FALSE,ISNUMBER(T310)=FALSE),NA(),T310+'Data input'!$AW$4*S310)))</f>
        <v>#N/A</v>
      </c>
      <c r="W310" s="106" t="e">
        <f>IF($Y$302=FALSE,NA(),IF(OR(ISNUMBER(U310)=FALSE,ISNUMBER(V310)=FALSE),NA(),(V310-U310)/(2*'Data input'!$AW$4)))</f>
        <v>#N/A</v>
      </c>
      <c r="X310" s="106" t="e">
        <f>IF($Y$302=FALSE,NA(),IF(OR(ISNUMBER(U310)=FALSE,ISNUMBER(W310)=FALSE),NA(),W310*'Data input'!$AW$4+U310))</f>
        <v>#N/A</v>
      </c>
    </row>
    <row r="311" spans="16:24" x14ac:dyDescent="0.3">
      <c r="P311" s="157" t="str">
        <f>IF(ISBLANK('Data input'!C311)=FALSE,'Data input'!C311,"")</f>
        <v/>
      </c>
      <c r="Q311" s="106" t="e">
        <f>IF($Y$302=FALSE,NA(),IF(OR(ISNUMBER('Data input'!AC311)=FALSE,ISNUMBER('Data input'!AD311)=FALSE),NA(),'Data input'!$AW$3*'Data input'!AC311+'Data input'!AD311))</f>
        <v>#N/A</v>
      </c>
      <c r="R311" s="106" t="e">
        <f>IF($Y$302=FALSE,NA(),IF(ISNUMBER('Data input'!AD311)=FALSE,NA(),'Data input'!$AW$2*'Data input'!AC311))</f>
        <v>#N/A</v>
      </c>
      <c r="S311" s="106" t="e">
        <f>IF($Y$302=FALSE,NA(),IF(OR(ISNUMBER('Data input'!AF311)=FALSE,ISNUMBER('Data input'!AG311)=FALSE),NA(),'Data input'!$AW$3*'Data input'!AF311+'Data input'!AG311+1+'Grid template'!$B$17))</f>
        <v>#N/A</v>
      </c>
      <c r="T311" s="106" t="e">
        <f>IF($Y$302=FALSE,NA(),IF(ISNUMBER('Data input'!AG311)=FALSE,NA(),'Data input'!$AW$2*'Data input'!AF311))</f>
        <v>#N/A</v>
      </c>
      <c r="U311" s="106" t="e">
        <f>IF($Y$302=FALSE,NA(),(IF(OR(ISNUMBER(Q311)=FALSE,ISNUMBER(R311)=FALSE),NA(),R311-'Data input'!$AW$4*Q311)))</f>
        <v>#N/A</v>
      </c>
      <c r="V311" s="106" t="e">
        <f>IF($Y$302=FALSE,NA(),(IF(OR(ISNUMBER(S311)=FALSE,ISNUMBER(T311)=FALSE),NA(),T311+'Data input'!$AW$4*S311)))</f>
        <v>#N/A</v>
      </c>
      <c r="W311" s="106" t="e">
        <f>IF($Y$302=FALSE,NA(),IF(OR(ISNUMBER(U311)=FALSE,ISNUMBER(V311)=FALSE),NA(),(V311-U311)/(2*'Data input'!$AW$4)))</f>
        <v>#N/A</v>
      </c>
      <c r="X311" s="106" t="e">
        <f>IF($Y$302=FALSE,NA(),IF(OR(ISNUMBER(U311)=FALSE,ISNUMBER(W311)=FALSE),NA(),W311*'Data input'!$AW$4+U311))</f>
        <v>#N/A</v>
      </c>
    </row>
    <row r="312" spans="16:24" x14ac:dyDescent="0.3">
      <c r="P312" s="157" t="str">
        <f>IF(ISBLANK('Data input'!C312)=FALSE,'Data input'!C312,"")</f>
        <v/>
      </c>
      <c r="Q312" s="106" t="e">
        <f>IF($Y$302=FALSE,NA(),IF(OR(ISNUMBER('Data input'!AC312)=FALSE,ISNUMBER('Data input'!AD312)=FALSE),NA(),'Data input'!$AW$3*'Data input'!AC312+'Data input'!AD312))</f>
        <v>#N/A</v>
      </c>
      <c r="R312" s="106" t="e">
        <f>IF($Y$302=FALSE,NA(),IF(ISNUMBER('Data input'!AD312)=FALSE,NA(),'Data input'!$AW$2*'Data input'!AC312))</f>
        <v>#N/A</v>
      </c>
      <c r="S312" s="106" t="e">
        <f>IF($Y$302=FALSE,NA(),IF(OR(ISNUMBER('Data input'!AF312)=FALSE,ISNUMBER('Data input'!AG312)=FALSE),NA(),'Data input'!$AW$3*'Data input'!AF312+'Data input'!AG312+1+'Grid template'!$B$17))</f>
        <v>#N/A</v>
      </c>
      <c r="T312" s="106" t="e">
        <f>IF($Y$302=FALSE,NA(),IF(ISNUMBER('Data input'!AG312)=FALSE,NA(),'Data input'!$AW$2*'Data input'!AF312))</f>
        <v>#N/A</v>
      </c>
      <c r="U312" s="106" t="e">
        <f>IF($Y$302=FALSE,NA(),(IF(OR(ISNUMBER(Q312)=FALSE,ISNUMBER(R312)=FALSE),NA(),R312-'Data input'!$AW$4*Q312)))</f>
        <v>#N/A</v>
      </c>
      <c r="V312" s="106" t="e">
        <f>IF($Y$302=FALSE,NA(),(IF(OR(ISNUMBER(S312)=FALSE,ISNUMBER(T312)=FALSE),NA(),T312+'Data input'!$AW$4*S312)))</f>
        <v>#N/A</v>
      </c>
      <c r="W312" s="106" t="e">
        <f>IF($Y$302=FALSE,NA(),IF(OR(ISNUMBER(U312)=FALSE,ISNUMBER(V312)=FALSE),NA(),(V312-U312)/(2*'Data input'!$AW$4)))</f>
        <v>#N/A</v>
      </c>
      <c r="X312" s="106" t="e">
        <f>IF($Y$302=FALSE,NA(),IF(OR(ISNUMBER(U312)=FALSE,ISNUMBER(W312)=FALSE),NA(),W312*'Data input'!$AW$4+U312))</f>
        <v>#N/A</v>
      </c>
    </row>
    <row r="313" spans="16:24" x14ac:dyDescent="0.3">
      <c r="P313" s="157" t="str">
        <f>IF(ISBLANK('Data input'!C313)=FALSE,'Data input'!C313,"")</f>
        <v/>
      </c>
      <c r="Q313" s="106" t="e">
        <f>IF($Y$302=FALSE,NA(),IF(OR(ISNUMBER('Data input'!AC313)=FALSE,ISNUMBER('Data input'!AD313)=FALSE),NA(),'Data input'!$AW$3*'Data input'!AC313+'Data input'!AD313))</f>
        <v>#N/A</v>
      </c>
      <c r="R313" s="106" t="e">
        <f>IF($Y$302=FALSE,NA(),IF(ISNUMBER('Data input'!AD313)=FALSE,NA(),'Data input'!$AW$2*'Data input'!AC313))</f>
        <v>#N/A</v>
      </c>
      <c r="S313" s="106" t="e">
        <f>IF($Y$302=FALSE,NA(),IF(OR(ISNUMBER('Data input'!AF313)=FALSE,ISNUMBER('Data input'!AG313)=FALSE),NA(),'Data input'!$AW$3*'Data input'!AF313+'Data input'!AG313+1+'Grid template'!$B$17))</f>
        <v>#N/A</v>
      </c>
      <c r="T313" s="106" t="e">
        <f>IF($Y$302=FALSE,NA(),IF(ISNUMBER('Data input'!AG313)=FALSE,NA(),'Data input'!$AW$2*'Data input'!AF313))</f>
        <v>#N/A</v>
      </c>
      <c r="U313" s="106" t="e">
        <f>IF($Y$302=FALSE,NA(),(IF(OR(ISNUMBER(Q313)=FALSE,ISNUMBER(R313)=FALSE),NA(),R313-'Data input'!$AW$4*Q313)))</f>
        <v>#N/A</v>
      </c>
      <c r="V313" s="106" t="e">
        <f>IF($Y$302=FALSE,NA(),(IF(OR(ISNUMBER(S313)=FALSE,ISNUMBER(T313)=FALSE),NA(),T313+'Data input'!$AW$4*S313)))</f>
        <v>#N/A</v>
      </c>
      <c r="W313" s="106" t="e">
        <f>IF($Y$302=FALSE,NA(),IF(OR(ISNUMBER(U313)=FALSE,ISNUMBER(V313)=FALSE),NA(),(V313-U313)/(2*'Data input'!$AW$4)))</f>
        <v>#N/A</v>
      </c>
      <c r="X313" s="106" t="e">
        <f>IF($Y$302=FALSE,NA(),IF(OR(ISNUMBER(U313)=FALSE,ISNUMBER(W313)=FALSE),NA(),W313*'Data input'!$AW$4+U313))</f>
        <v>#N/A</v>
      </c>
    </row>
    <row r="314" spans="16:24" x14ac:dyDescent="0.3">
      <c r="P314" s="157" t="str">
        <f>IF(ISBLANK('Data input'!C314)=FALSE,'Data input'!C314,"")</f>
        <v/>
      </c>
      <c r="Q314" s="106" t="e">
        <f>IF($Y$302=FALSE,NA(),IF(OR(ISNUMBER('Data input'!AC314)=FALSE,ISNUMBER('Data input'!AD314)=FALSE),NA(),'Data input'!$AW$3*'Data input'!AC314+'Data input'!AD314))</f>
        <v>#N/A</v>
      </c>
      <c r="R314" s="106" t="e">
        <f>IF($Y$302=FALSE,NA(),IF(ISNUMBER('Data input'!AD314)=FALSE,NA(),'Data input'!$AW$2*'Data input'!AC314))</f>
        <v>#N/A</v>
      </c>
      <c r="S314" s="106" t="e">
        <f>IF($Y$302=FALSE,NA(),IF(OR(ISNUMBER('Data input'!AF314)=FALSE,ISNUMBER('Data input'!AG314)=FALSE),NA(),'Data input'!$AW$3*'Data input'!AF314+'Data input'!AG314+1+'Grid template'!$B$17))</f>
        <v>#N/A</v>
      </c>
      <c r="T314" s="106" t="e">
        <f>IF($Y$302=FALSE,NA(),IF(ISNUMBER('Data input'!AG314)=FALSE,NA(),'Data input'!$AW$2*'Data input'!AF314))</f>
        <v>#N/A</v>
      </c>
      <c r="U314" s="106" t="e">
        <f>IF($Y$302=FALSE,NA(),(IF(OR(ISNUMBER(Q314)=FALSE,ISNUMBER(R314)=FALSE),NA(),R314-'Data input'!$AW$4*Q314)))</f>
        <v>#N/A</v>
      </c>
      <c r="V314" s="106" t="e">
        <f>IF($Y$302=FALSE,NA(),(IF(OR(ISNUMBER(S314)=FALSE,ISNUMBER(T314)=FALSE),NA(),T314+'Data input'!$AW$4*S314)))</f>
        <v>#N/A</v>
      </c>
      <c r="W314" s="106" t="e">
        <f>IF($Y$302=FALSE,NA(),IF(OR(ISNUMBER(U314)=FALSE,ISNUMBER(V314)=FALSE),NA(),(V314-U314)/(2*'Data input'!$AW$4)))</f>
        <v>#N/A</v>
      </c>
      <c r="X314" s="106" t="e">
        <f>IF($Y$302=FALSE,NA(),IF(OR(ISNUMBER(U314)=FALSE,ISNUMBER(W314)=FALSE),NA(),W314*'Data input'!$AW$4+U314))</f>
        <v>#N/A</v>
      </c>
    </row>
    <row r="315" spans="16:24" x14ac:dyDescent="0.3">
      <c r="P315" s="157" t="str">
        <f>IF(ISBLANK('Data input'!C315)=FALSE,'Data input'!C315,"")</f>
        <v/>
      </c>
      <c r="Q315" s="106" t="e">
        <f>IF($Y$302=FALSE,NA(),IF(OR(ISNUMBER('Data input'!AC315)=FALSE,ISNUMBER('Data input'!AD315)=FALSE),NA(),'Data input'!$AW$3*'Data input'!AC315+'Data input'!AD315))</f>
        <v>#N/A</v>
      </c>
      <c r="R315" s="106" t="e">
        <f>IF($Y$302=FALSE,NA(),IF(ISNUMBER('Data input'!AD315)=FALSE,NA(),'Data input'!$AW$2*'Data input'!AC315))</f>
        <v>#N/A</v>
      </c>
      <c r="S315" s="106" t="e">
        <f>IF($Y$302=FALSE,NA(),IF(OR(ISNUMBER('Data input'!AF315)=FALSE,ISNUMBER('Data input'!AG315)=FALSE),NA(),'Data input'!$AW$3*'Data input'!AF315+'Data input'!AG315+1+'Grid template'!$B$17))</f>
        <v>#N/A</v>
      </c>
      <c r="T315" s="106" t="e">
        <f>IF($Y$302=FALSE,NA(),IF(ISNUMBER('Data input'!AG315)=FALSE,NA(),'Data input'!$AW$2*'Data input'!AF315))</f>
        <v>#N/A</v>
      </c>
      <c r="U315" s="106" t="e">
        <f>IF($Y$302=FALSE,NA(),(IF(OR(ISNUMBER(Q315)=FALSE,ISNUMBER(R315)=FALSE),NA(),R315-'Data input'!$AW$4*Q315)))</f>
        <v>#N/A</v>
      </c>
      <c r="V315" s="106" t="e">
        <f>IF($Y$302=FALSE,NA(),(IF(OR(ISNUMBER(S315)=FALSE,ISNUMBER(T315)=FALSE),NA(),T315+'Data input'!$AW$4*S315)))</f>
        <v>#N/A</v>
      </c>
      <c r="W315" s="106" t="e">
        <f>IF($Y$302=FALSE,NA(),IF(OR(ISNUMBER(U315)=FALSE,ISNUMBER(V315)=FALSE),NA(),(V315-U315)/(2*'Data input'!$AW$4)))</f>
        <v>#N/A</v>
      </c>
      <c r="X315" s="106" t="e">
        <f>IF($Y$302=FALSE,NA(),IF(OR(ISNUMBER(U315)=FALSE,ISNUMBER(W315)=FALSE),NA(),W315*'Data input'!$AW$4+U315))</f>
        <v>#N/A</v>
      </c>
    </row>
    <row r="316" spans="16:24" x14ac:dyDescent="0.3">
      <c r="P316" s="157" t="str">
        <f>IF(ISBLANK('Data input'!C316)=FALSE,'Data input'!C316,"")</f>
        <v/>
      </c>
      <c r="Q316" s="106" t="e">
        <f>IF($Y$302=FALSE,NA(),IF(OR(ISNUMBER('Data input'!AC316)=FALSE,ISNUMBER('Data input'!AD316)=FALSE),NA(),'Data input'!$AW$3*'Data input'!AC316+'Data input'!AD316))</f>
        <v>#N/A</v>
      </c>
      <c r="R316" s="106" t="e">
        <f>IF($Y$302=FALSE,NA(),IF(ISNUMBER('Data input'!AD316)=FALSE,NA(),'Data input'!$AW$2*'Data input'!AC316))</f>
        <v>#N/A</v>
      </c>
      <c r="S316" s="106" t="e">
        <f>IF($Y$302=FALSE,NA(),IF(OR(ISNUMBER('Data input'!AF316)=FALSE,ISNUMBER('Data input'!AG316)=FALSE),NA(),'Data input'!$AW$3*'Data input'!AF316+'Data input'!AG316+1+'Grid template'!$B$17))</f>
        <v>#N/A</v>
      </c>
      <c r="T316" s="106" t="e">
        <f>IF($Y$302=FALSE,NA(),IF(ISNUMBER('Data input'!AG316)=FALSE,NA(),'Data input'!$AW$2*'Data input'!AF316))</f>
        <v>#N/A</v>
      </c>
      <c r="U316" s="106" t="e">
        <f>IF($Y$302=FALSE,NA(),(IF(OR(ISNUMBER(Q316)=FALSE,ISNUMBER(R316)=FALSE),NA(),R316-'Data input'!$AW$4*Q316)))</f>
        <v>#N/A</v>
      </c>
      <c r="V316" s="106" t="e">
        <f>IF($Y$302=FALSE,NA(),(IF(OR(ISNUMBER(S316)=FALSE,ISNUMBER(T316)=FALSE),NA(),T316+'Data input'!$AW$4*S316)))</f>
        <v>#N/A</v>
      </c>
      <c r="W316" s="106" t="e">
        <f>IF($Y$302=FALSE,NA(),IF(OR(ISNUMBER(U316)=FALSE,ISNUMBER(V316)=FALSE),NA(),(V316-U316)/(2*'Data input'!$AW$4)))</f>
        <v>#N/A</v>
      </c>
      <c r="X316" s="106" t="e">
        <f>IF($Y$302=FALSE,NA(),IF(OR(ISNUMBER(U316)=FALSE,ISNUMBER(W316)=FALSE),NA(),W316*'Data input'!$AW$4+U316))</f>
        <v>#N/A</v>
      </c>
    </row>
    <row r="317" spans="16:24" x14ac:dyDescent="0.3">
      <c r="P317" s="157" t="str">
        <f>IF(ISBLANK('Data input'!C317)=FALSE,'Data input'!C317,"")</f>
        <v/>
      </c>
      <c r="Q317" s="106" t="e">
        <f>IF($Y$302=FALSE,NA(),IF(OR(ISNUMBER('Data input'!AC317)=FALSE,ISNUMBER('Data input'!AD317)=FALSE),NA(),'Data input'!$AW$3*'Data input'!AC317+'Data input'!AD317))</f>
        <v>#N/A</v>
      </c>
      <c r="R317" s="106" t="e">
        <f>IF($Y$302=FALSE,NA(),IF(ISNUMBER('Data input'!AD317)=FALSE,NA(),'Data input'!$AW$2*'Data input'!AC317))</f>
        <v>#N/A</v>
      </c>
      <c r="S317" s="106" t="e">
        <f>IF($Y$302=FALSE,NA(),IF(OR(ISNUMBER('Data input'!AF317)=FALSE,ISNUMBER('Data input'!AG317)=FALSE),NA(),'Data input'!$AW$3*'Data input'!AF317+'Data input'!AG317+1+'Grid template'!$B$17))</f>
        <v>#N/A</v>
      </c>
      <c r="T317" s="106" t="e">
        <f>IF($Y$302=FALSE,NA(),IF(ISNUMBER('Data input'!AG317)=FALSE,NA(),'Data input'!$AW$2*'Data input'!AF317))</f>
        <v>#N/A</v>
      </c>
      <c r="U317" s="106" t="e">
        <f>IF($Y$302=FALSE,NA(),(IF(OR(ISNUMBER(Q317)=FALSE,ISNUMBER(R317)=FALSE),NA(),R317-'Data input'!$AW$4*Q317)))</f>
        <v>#N/A</v>
      </c>
      <c r="V317" s="106" t="e">
        <f>IF($Y$302=FALSE,NA(),(IF(OR(ISNUMBER(S317)=FALSE,ISNUMBER(T317)=FALSE),NA(),T317+'Data input'!$AW$4*S317)))</f>
        <v>#N/A</v>
      </c>
      <c r="W317" s="106" t="e">
        <f>IF($Y$302=FALSE,NA(),IF(OR(ISNUMBER(U317)=FALSE,ISNUMBER(V317)=FALSE),NA(),(V317-U317)/(2*'Data input'!$AW$4)))</f>
        <v>#N/A</v>
      </c>
      <c r="X317" s="106" t="e">
        <f>IF($Y$302=FALSE,NA(),IF(OR(ISNUMBER(U317)=FALSE,ISNUMBER(W317)=FALSE),NA(),W317*'Data input'!$AW$4+U317))</f>
        <v>#N/A</v>
      </c>
    </row>
    <row r="318" spans="16:24" x14ac:dyDescent="0.3">
      <c r="P318" s="157" t="str">
        <f>IF(ISBLANK('Data input'!C318)=FALSE,'Data input'!C318,"")</f>
        <v/>
      </c>
      <c r="Q318" s="106" t="e">
        <f>IF($Y$302=FALSE,NA(),IF(OR(ISNUMBER('Data input'!AC318)=FALSE,ISNUMBER('Data input'!AD318)=FALSE),NA(),'Data input'!$AW$3*'Data input'!AC318+'Data input'!AD318))</f>
        <v>#N/A</v>
      </c>
      <c r="R318" s="106" t="e">
        <f>IF($Y$302=FALSE,NA(),IF(ISNUMBER('Data input'!AD318)=FALSE,NA(),'Data input'!$AW$2*'Data input'!AC318))</f>
        <v>#N/A</v>
      </c>
      <c r="S318" s="106" t="e">
        <f>IF($Y$302=FALSE,NA(),IF(OR(ISNUMBER('Data input'!AF318)=FALSE,ISNUMBER('Data input'!AG318)=FALSE),NA(),'Data input'!$AW$3*'Data input'!AF318+'Data input'!AG318+1+'Grid template'!$B$17))</f>
        <v>#N/A</v>
      </c>
      <c r="T318" s="106" t="e">
        <f>IF($Y$302=FALSE,NA(),IF(ISNUMBER('Data input'!AG318)=FALSE,NA(),'Data input'!$AW$2*'Data input'!AF318))</f>
        <v>#N/A</v>
      </c>
      <c r="U318" s="106" t="e">
        <f>IF($Y$302=FALSE,NA(),(IF(OR(ISNUMBER(Q318)=FALSE,ISNUMBER(R318)=FALSE),NA(),R318-'Data input'!$AW$4*Q318)))</f>
        <v>#N/A</v>
      </c>
      <c r="V318" s="106" t="e">
        <f>IF($Y$302=FALSE,NA(),(IF(OR(ISNUMBER(S318)=FALSE,ISNUMBER(T318)=FALSE),NA(),T318+'Data input'!$AW$4*S318)))</f>
        <v>#N/A</v>
      </c>
      <c r="W318" s="106" t="e">
        <f>IF($Y$302=FALSE,NA(),IF(OR(ISNUMBER(U318)=FALSE,ISNUMBER(V318)=FALSE),NA(),(V318-U318)/(2*'Data input'!$AW$4)))</f>
        <v>#N/A</v>
      </c>
      <c r="X318" s="106" t="e">
        <f>IF($Y$302=FALSE,NA(),IF(OR(ISNUMBER(U318)=FALSE,ISNUMBER(W318)=FALSE),NA(),W318*'Data input'!$AW$4+U318))</f>
        <v>#N/A</v>
      </c>
    </row>
    <row r="319" spans="16:24" x14ac:dyDescent="0.3">
      <c r="P319" s="157" t="str">
        <f>IF(ISBLANK('Data input'!C319)=FALSE,'Data input'!C319,"")</f>
        <v/>
      </c>
      <c r="Q319" s="106" t="e">
        <f>IF($Y$302=FALSE,NA(),IF(OR(ISNUMBER('Data input'!AC319)=FALSE,ISNUMBER('Data input'!AD319)=FALSE),NA(),'Data input'!$AW$3*'Data input'!AC319+'Data input'!AD319))</f>
        <v>#N/A</v>
      </c>
      <c r="R319" s="106" t="e">
        <f>IF($Y$302=FALSE,NA(),IF(ISNUMBER('Data input'!AD319)=FALSE,NA(),'Data input'!$AW$2*'Data input'!AC319))</f>
        <v>#N/A</v>
      </c>
      <c r="S319" s="106" t="e">
        <f>IF($Y$302=FALSE,NA(),IF(OR(ISNUMBER('Data input'!AF319)=FALSE,ISNUMBER('Data input'!AG319)=FALSE),NA(),'Data input'!$AW$3*'Data input'!AF319+'Data input'!AG319+1+'Grid template'!$B$17))</f>
        <v>#N/A</v>
      </c>
      <c r="T319" s="106" t="e">
        <f>IF($Y$302=FALSE,NA(),IF(ISNUMBER('Data input'!AG319)=FALSE,NA(),'Data input'!$AW$2*'Data input'!AF319))</f>
        <v>#N/A</v>
      </c>
      <c r="U319" s="106" t="e">
        <f>IF($Y$302=FALSE,NA(),(IF(OR(ISNUMBER(Q319)=FALSE,ISNUMBER(R319)=FALSE),NA(),R319-'Data input'!$AW$4*Q319)))</f>
        <v>#N/A</v>
      </c>
      <c r="V319" s="106" t="e">
        <f>IF($Y$302=FALSE,NA(),(IF(OR(ISNUMBER(S319)=FALSE,ISNUMBER(T319)=FALSE),NA(),T319+'Data input'!$AW$4*S319)))</f>
        <v>#N/A</v>
      </c>
      <c r="W319" s="106" t="e">
        <f>IF($Y$302=FALSE,NA(),IF(OR(ISNUMBER(U319)=FALSE,ISNUMBER(V319)=FALSE),NA(),(V319-U319)/(2*'Data input'!$AW$4)))</f>
        <v>#N/A</v>
      </c>
      <c r="X319" s="106" t="e">
        <f>IF($Y$302=FALSE,NA(),IF(OR(ISNUMBER(U319)=FALSE,ISNUMBER(W319)=FALSE),NA(),W319*'Data input'!$AW$4+U319))</f>
        <v>#N/A</v>
      </c>
    </row>
    <row r="320" spans="16:24" x14ac:dyDescent="0.3">
      <c r="P320" s="157" t="str">
        <f>IF(ISBLANK('Data input'!C320)=FALSE,'Data input'!C320,"")</f>
        <v/>
      </c>
      <c r="Q320" s="106" t="e">
        <f>IF($Y$302=FALSE,NA(),IF(OR(ISNUMBER('Data input'!AC320)=FALSE,ISNUMBER('Data input'!AD320)=FALSE),NA(),'Data input'!$AW$3*'Data input'!AC320+'Data input'!AD320))</f>
        <v>#N/A</v>
      </c>
      <c r="R320" s="106" t="e">
        <f>IF($Y$302=FALSE,NA(),IF(ISNUMBER('Data input'!AD320)=FALSE,NA(),'Data input'!$AW$2*'Data input'!AC320))</f>
        <v>#N/A</v>
      </c>
      <c r="S320" s="106" t="e">
        <f>IF($Y$302=FALSE,NA(),IF(OR(ISNUMBER('Data input'!AF320)=FALSE,ISNUMBER('Data input'!AG320)=FALSE),NA(),'Data input'!$AW$3*'Data input'!AF320+'Data input'!AG320+1+'Grid template'!$B$17))</f>
        <v>#N/A</v>
      </c>
      <c r="T320" s="106" t="e">
        <f>IF($Y$302=FALSE,NA(),IF(ISNUMBER('Data input'!AG320)=FALSE,NA(),'Data input'!$AW$2*'Data input'!AF320))</f>
        <v>#N/A</v>
      </c>
      <c r="U320" s="106" t="e">
        <f>IF($Y$302=FALSE,NA(),(IF(OR(ISNUMBER(Q320)=FALSE,ISNUMBER(R320)=FALSE),NA(),R320-'Data input'!$AW$4*Q320)))</f>
        <v>#N/A</v>
      </c>
      <c r="V320" s="106" t="e">
        <f>IF($Y$302=FALSE,NA(),(IF(OR(ISNUMBER(S320)=FALSE,ISNUMBER(T320)=FALSE),NA(),T320+'Data input'!$AW$4*S320)))</f>
        <v>#N/A</v>
      </c>
      <c r="W320" s="106" t="e">
        <f>IF($Y$302=FALSE,NA(),IF(OR(ISNUMBER(U320)=FALSE,ISNUMBER(V320)=FALSE),NA(),(V320-U320)/(2*'Data input'!$AW$4)))</f>
        <v>#N/A</v>
      </c>
      <c r="X320" s="106" t="e">
        <f>IF($Y$302=FALSE,NA(),IF(OR(ISNUMBER(U320)=FALSE,ISNUMBER(W320)=FALSE),NA(),W320*'Data input'!$AW$4+U320))</f>
        <v>#N/A</v>
      </c>
    </row>
    <row r="321" spans="16:24" x14ac:dyDescent="0.3">
      <c r="P321" s="157" t="str">
        <f>IF(ISBLANK('Data input'!C321)=FALSE,'Data input'!C321,"")</f>
        <v/>
      </c>
      <c r="Q321" s="106" t="e">
        <f>IF($Y$302=FALSE,NA(),IF(OR(ISNUMBER('Data input'!AC321)=FALSE,ISNUMBER('Data input'!AD321)=FALSE),NA(),'Data input'!$AW$3*'Data input'!AC321+'Data input'!AD321))</f>
        <v>#N/A</v>
      </c>
      <c r="R321" s="106" t="e">
        <f>IF($Y$302=FALSE,NA(),IF(ISNUMBER('Data input'!AD321)=FALSE,NA(),'Data input'!$AW$2*'Data input'!AC321))</f>
        <v>#N/A</v>
      </c>
      <c r="S321" s="106" t="e">
        <f>IF($Y$302=FALSE,NA(),IF(OR(ISNUMBER('Data input'!AF321)=FALSE,ISNUMBER('Data input'!AG321)=FALSE),NA(),'Data input'!$AW$3*'Data input'!AF321+'Data input'!AG321+1+'Grid template'!$B$17))</f>
        <v>#N/A</v>
      </c>
      <c r="T321" s="106" t="e">
        <f>IF($Y$302=FALSE,NA(),IF(ISNUMBER('Data input'!AG321)=FALSE,NA(),'Data input'!$AW$2*'Data input'!AF321))</f>
        <v>#N/A</v>
      </c>
      <c r="U321" s="106" t="e">
        <f>IF($Y$302=FALSE,NA(),(IF(OR(ISNUMBER(Q321)=FALSE,ISNUMBER(R321)=FALSE),NA(),R321-'Data input'!$AW$4*Q321)))</f>
        <v>#N/A</v>
      </c>
      <c r="V321" s="106" t="e">
        <f>IF($Y$302=FALSE,NA(),(IF(OR(ISNUMBER(S321)=FALSE,ISNUMBER(T321)=FALSE),NA(),T321+'Data input'!$AW$4*S321)))</f>
        <v>#N/A</v>
      </c>
      <c r="W321" s="106" t="e">
        <f>IF($Y$302=FALSE,NA(),IF(OR(ISNUMBER(U321)=FALSE,ISNUMBER(V321)=FALSE),NA(),(V321-U321)/(2*'Data input'!$AW$4)))</f>
        <v>#N/A</v>
      </c>
      <c r="X321" s="106" t="e">
        <f>IF($Y$302=FALSE,NA(),IF(OR(ISNUMBER(U321)=FALSE,ISNUMBER(W321)=FALSE),NA(),W321*'Data input'!$AW$4+U321))</f>
        <v>#N/A</v>
      </c>
    </row>
    <row r="322" spans="16:24" x14ac:dyDescent="0.3">
      <c r="P322" s="157" t="str">
        <f>IF(ISBLANK('Data input'!C322)=FALSE,'Data input'!C322,"")</f>
        <v/>
      </c>
      <c r="Q322" s="106" t="e">
        <f>IF($Y$302=FALSE,NA(),IF(OR(ISNUMBER('Data input'!AC322)=FALSE,ISNUMBER('Data input'!AD322)=FALSE),NA(),'Data input'!$AW$3*'Data input'!AC322+'Data input'!AD322))</f>
        <v>#N/A</v>
      </c>
      <c r="R322" s="106" t="e">
        <f>IF($Y$302=FALSE,NA(),IF(ISNUMBER('Data input'!AD322)=FALSE,NA(),'Data input'!$AW$2*'Data input'!AC322))</f>
        <v>#N/A</v>
      </c>
      <c r="S322" s="106" t="e">
        <f>IF($Y$302=FALSE,NA(),IF(OR(ISNUMBER('Data input'!AF322)=FALSE,ISNUMBER('Data input'!AG322)=FALSE),NA(),'Data input'!$AW$3*'Data input'!AF322+'Data input'!AG322+1+'Grid template'!$B$17))</f>
        <v>#N/A</v>
      </c>
      <c r="T322" s="106" t="e">
        <f>IF($Y$302=FALSE,NA(),IF(ISNUMBER('Data input'!AG322)=FALSE,NA(),'Data input'!$AW$2*'Data input'!AF322))</f>
        <v>#N/A</v>
      </c>
      <c r="U322" s="106" t="e">
        <f>IF($Y$302=FALSE,NA(),(IF(OR(ISNUMBER(Q322)=FALSE,ISNUMBER(R322)=FALSE),NA(),R322-'Data input'!$AW$4*Q322)))</f>
        <v>#N/A</v>
      </c>
      <c r="V322" s="106" t="e">
        <f>IF($Y$302=FALSE,NA(),(IF(OR(ISNUMBER(S322)=FALSE,ISNUMBER(T322)=FALSE),NA(),T322+'Data input'!$AW$4*S322)))</f>
        <v>#N/A</v>
      </c>
      <c r="W322" s="106" t="e">
        <f>IF($Y$302=FALSE,NA(),IF(OR(ISNUMBER(U322)=FALSE,ISNUMBER(V322)=FALSE),NA(),(V322-U322)/(2*'Data input'!$AW$4)))</f>
        <v>#N/A</v>
      </c>
      <c r="X322" s="106" t="e">
        <f>IF($Y$302=FALSE,NA(),IF(OR(ISNUMBER(U322)=FALSE,ISNUMBER(W322)=FALSE),NA(),W322*'Data input'!$AW$4+U322))</f>
        <v>#N/A</v>
      </c>
    </row>
    <row r="323" spans="16:24" x14ac:dyDescent="0.3">
      <c r="P323" s="157" t="str">
        <f>IF(ISBLANK('Data input'!C323)=FALSE,'Data input'!C323,"")</f>
        <v/>
      </c>
      <c r="Q323" s="106" t="e">
        <f>IF($Y$302=FALSE,NA(),IF(OR(ISNUMBER('Data input'!AC323)=FALSE,ISNUMBER('Data input'!AD323)=FALSE),NA(),'Data input'!$AW$3*'Data input'!AC323+'Data input'!AD323))</f>
        <v>#N/A</v>
      </c>
      <c r="R323" s="106" t="e">
        <f>IF($Y$302=FALSE,NA(),IF(ISNUMBER('Data input'!AD323)=FALSE,NA(),'Data input'!$AW$2*'Data input'!AC323))</f>
        <v>#N/A</v>
      </c>
      <c r="S323" s="106" t="e">
        <f>IF($Y$302=FALSE,NA(),IF(OR(ISNUMBER('Data input'!AF323)=FALSE,ISNUMBER('Data input'!AG323)=FALSE),NA(),'Data input'!$AW$3*'Data input'!AF323+'Data input'!AG323+1+'Grid template'!$B$17))</f>
        <v>#N/A</v>
      </c>
      <c r="T323" s="106" t="e">
        <f>IF($Y$302=FALSE,NA(),IF(ISNUMBER('Data input'!AG323)=FALSE,NA(),'Data input'!$AW$2*'Data input'!AF323))</f>
        <v>#N/A</v>
      </c>
      <c r="U323" s="106" t="e">
        <f>IF($Y$302=FALSE,NA(),(IF(OR(ISNUMBER(Q323)=FALSE,ISNUMBER(R323)=FALSE),NA(),R323-'Data input'!$AW$4*Q323)))</f>
        <v>#N/A</v>
      </c>
      <c r="V323" s="106" t="e">
        <f>IF($Y$302=FALSE,NA(),(IF(OR(ISNUMBER(S323)=FALSE,ISNUMBER(T323)=FALSE),NA(),T323+'Data input'!$AW$4*S323)))</f>
        <v>#N/A</v>
      </c>
      <c r="W323" s="106" t="e">
        <f>IF($Y$302=FALSE,NA(),IF(OR(ISNUMBER(U323)=FALSE,ISNUMBER(V323)=FALSE),NA(),(V323-U323)/(2*'Data input'!$AW$4)))</f>
        <v>#N/A</v>
      </c>
      <c r="X323" s="106" t="e">
        <f>IF($Y$302=FALSE,NA(),IF(OR(ISNUMBER(U323)=FALSE,ISNUMBER(W323)=FALSE),NA(),W323*'Data input'!$AW$4+U323))</f>
        <v>#N/A</v>
      </c>
    </row>
    <row r="324" spans="16:24" x14ac:dyDescent="0.3">
      <c r="P324" s="157" t="str">
        <f>IF(ISBLANK('Data input'!C324)=FALSE,'Data input'!C324,"")</f>
        <v/>
      </c>
      <c r="Q324" s="106" t="e">
        <f>IF($Y$302=FALSE,NA(),IF(OR(ISNUMBER('Data input'!AC324)=FALSE,ISNUMBER('Data input'!AD324)=FALSE),NA(),'Data input'!$AW$3*'Data input'!AC324+'Data input'!AD324))</f>
        <v>#N/A</v>
      </c>
      <c r="R324" s="106" t="e">
        <f>IF($Y$302=FALSE,NA(),IF(ISNUMBER('Data input'!AD324)=FALSE,NA(),'Data input'!$AW$2*'Data input'!AC324))</f>
        <v>#N/A</v>
      </c>
      <c r="S324" s="106" t="e">
        <f>IF($Y$302=FALSE,NA(),IF(OR(ISNUMBER('Data input'!AF324)=FALSE,ISNUMBER('Data input'!AG324)=FALSE),NA(),'Data input'!$AW$3*'Data input'!AF324+'Data input'!AG324+1+'Grid template'!$B$17))</f>
        <v>#N/A</v>
      </c>
      <c r="T324" s="106" t="e">
        <f>IF($Y$302=FALSE,NA(),IF(ISNUMBER('Data input'!AG324)=FALSE,NA(),'Data input'!$AW$2*'Data input'!AF324))</f>
        <v>#N/A</v>
      </c>
      <c r="U324" s="106" t="e">
        <f>IF($Y$302=FALSE,NA(),(IF(OR(ISNUMBER(Q324)=FALSE,ISNUMBER(R324)=FALSE),NA(),R324-'Data input'!$AW$4*Q324)))</f>
        <v>#N/A</v>
      </c>
      <c r="V324" s="106" t="e">
        <f>IF($Y$302=FALSE,NA(),(IF(OR(ISNUMBER(S324)=FALSE,ISNUMBER(T324)=FALSE),NA(),T324+'Data input'!$AW$4*S324)))</f>
        <v>#N/A</v>
      </c>
      <c r="W324" s="106" t="e">
        <f>IF($Y$302=FALSE,NA(),IF(OR(ISNUMBER(U324)=FALSE,ISNUMBER(V324)=FALSE),NA(),(V324-U324)/(2*'Data input'!$AW$4)))</f>
        <v>#N/A</v>
      </c>
      <c r="X324" s="106" t="e">
        <f>IF($Y$302=FALSE,NA(),IF(OR(ISNUMBER(U324)=FALSE,ISNUMBER(W324)=FALSE),NA(),W324*'Data input'!$AW$4+U324))</f>
        <v>#N/A</v>
      </c>
    </row>
    <row r="325" spans="16:24" x14ac:dyDescent="0.3">
      <c r="P325" s="157" t="str">
        <f>IF(ISBLANK('Data input'!C325)=FALSE,'Data input'!C325,"")</f>
        <v/>
      </c>
      <c r="Q325" s="106" t="e">
        <f>IF($Y$302=FALSE,NA(),IF(OR(ISNUMBER('Data input'!AC325)=FALSE,ISNUMBER('Data input'!AD325)=FALSE),NA(),'Data input'!$AW$3*'Data input'!AC325+'Data input'!AD325))</f>
        <v>#N/A</v>
      </c>
      <c r="R325" s="106" t="e">
        <f>IF($Y$302=FALSE,NA(),IF(ISNUMBER('Data input'!AD325)=FALSE,NA(),'Data input'!$AW$2*'Data input'!AC325))</f>
        <v>#N/A</v>
      </c>
      <c r="S325" s="106" t="e">
        <f>IF($Y$302=FALSE,NA(),IF(OR(ISNUMBER('Data input'!AF325)=FALSE,ISNUMBER('Data input'!AG325)=FALSE),NA(),'Data input'!$AW$3*'Data input'!AF325+'Data input'!AG325+1+'Grid template'!$B$17))</f>
        <v>#N/A</v>
      </c>
      <c r="T325" s="106" t="e">
        <f>IF($Y$302=FALSE,NA(),IF(ISNUMBER('Data input'!AG325)=FALSE,NA(),'Data input'!$AW$2*'Data input'!AF325))</f>
        <v>#N/A</v>
      </c>
      <c r="U325" s="106" t="e">
        <f>IF($Y$302=FALSE,NA(),(IF(OR(ISNUMBER(Q325)=FALSE,ISNUMBER(R325)=FALSE),NA(),R325-'Data input'!$AW$4*Q325)))</f>
        <v>#N/A</v>
      </c>
      <c r="V325" s="106" t="e">
        <f>IF($Y$302=FALSE,NA(),(IF(OR(ISNUMBER(S325)=FALSE,ISNUMBER(T325)=FALSE),NA(),T325+'Data input'!$AW$4*S325)))</f>
        <v>#N/A</v>
      </c>
      <c r="W325" s="106" t="e">
        <f>IF($Y$302=FALSE,NA(),IF(OR(ISNUMBER(U325)=FALSE,ISNUMBER(V325)=FALSE),NA(),(V325-U325)/(2*'Data input'!$AW$4)))</f>
        <v>#N/A</v>
      </c>
      <c r="X325" s="106" t="e">
        <f>IF($Y$302=FALSE,NA(),IF(OR(ISNUMBER(U325)=FALSE,ISNUMBER(W325)=FALSE),NA(),W325*'Data input'!$AW$4+U325))</f>
        <v>#N/A</v>
      </c>
    </row>
    <row r="326" spans="16:24" x14ac:dyDescent="0.3">
      <c r="P326" s="157" t="str">
        <f>IF(ISBLANK('Data input'!C326)=FALSE,'Data input'!C326,"")</f>
        <v/>
      </c>
      <c r="Q326" s="106" t="e">
        <f>IF($Y$302=FALSE,NA(),IF(OR(ISNUMBER('Data input'!AC326)=FALSE,ISNUMBER('Data input'!AD326)=FALSE),NA(),'Data input'!$AW$3*'Data input'!AC326+'Data input'!AD326))</f>
        <v>#N/A</v>
      </c>
      <c r="R326" s="106" t="e">
        <f>IF($Y$302=FALSE,NA(),IF(ISNUMBER('Data input'!AD326)=FALSE,NA(),'Data input'!$AW$2*'Data input'!AC326))</f>
        <v>#N/A</v>
      </c>
      <c r="S326" s="106" t="e">
        <f>IF($Y$302=FALSE,NA(),IF(OR(ISNUMBER('Data input'!AF326)=FALSE,ISNUMBER('Data input'!AG326)=FALSE),NA(),'Data input'!$AW$3*'Data input'!AF326+'Data input'!AG326+1+'Grid template'!$B$17))</f>
        <v>#N/A</v>
      </c>
      <c r="T326" s="106" t="e">
        <f>IF($Y$302=FALSE,NA(),IF(ISNUMBER('Data input'!AG326)=FALSE,NA(),'Data input'!$AW$2*'Data input'!AF326))</f>
        <v>#N/A</v>
      </c>
      <c r="U326" s="106" t="e">
        <f>IF($Y$302=FALSE,NA(),(IF(OR(ISNUMBER(Q326)=FALSE,ISNUMBER(R326)=FALSE),NA(),R326-'Data input'!$AW$4*Q326)))</f>
        <v>#N/A</v>
      </c>
      <c r="V326" s="106" t="e">
        <f>IF($Y$302=FALSE,NA(),(IF(OR(ISNUMBER(S326)=FALSE,ISNUMBER(T326)=FALSE),NA(),T326+'Data input'!$AW$4*S326)))</f>
        <v>#N/A</v>
      </c>
      <c r="W326" s="106" t="e">
        <f>IF($Y$302=FALSE,NA(),IF(OR(ISNUMBER(U326)=FALSE,ISNUMBER(V326)=FALSE),NA(),(V326-U326)/(2*'Data input'!$AW$4)))</f>
        <v>#N/A</v>
      </c>
      <c r="X326" s="106" t="e">
        <f>IF($Y$302=FALSE,NA(),IF(OR(ISNUMBER(U326)=FALSE,ISNUMBER(W326)=FALSE),NA(),W326*'Data input'!$AW$4+U326))</f>
        <v>#N/A</v>
      </c>
    </row>
    <row r="327" spans="16:24" x14ac:dyDescent="0.3">
      <c r="P327" s="157" t="str">
        <f>IF(ISBLANK('Data input'!C327)=FALSE,'Data input'!C327,"")</f>
        <v/>
      </c>
      <c r="Q327" s="106" t="e">
        <f>IF($Y$302=FALSE,NA(),IF(OR(ISNUMBER('Data input'!AC327)=FALSE,ISNUMBER('Data input'!AD327)=FALSE),NA(),'Data input'!$AW$3*'Data input'!AC327+'Data input'!AD327))</f>
        <v>#N/A</v>
      </c>
      <c r="R327" s="106" t="e">
        <f>IF($Y$302=FALSE,NA(),IF(ISNUMBER('Data input'!AD327)=FALSE,NA(),'Data input'!$AW$2*'Data input'!AC327))</f>
        <v>#N/A</v>
      </c>
      <c r="S327" s="106" t="e">
        <f>IF($Y$302=FALSE,NA(),IF(OR(ISNUMBER('Data input'!AF327)=FALSE,ISNUMBER('Data input'!AG327)=FALSE),NA(),'Data input'!$AW$3*'Data input'!AF327+'Data input'!AG327+1+'Grid template'!$B$17))</f>
        <v>#N/A</v>
      </c>
      <c r="T327" s="106" t="e">
        <f>IF($Y$302=FALSE,NA(),IF(ISNUMBER('Data input'!AG327)=FALSE,NA(),'Data input'!$AW$2*'Data input'!AF327))</f>
        <v>#N/A</v>
      </c>
      <c r="U327" s="106" t="e">
        <f>IF($Y$302=FALSE,NA(),(IF(OR(ISNUMBER(Q327)=FALSE,ISNUMBER(R327)=FALSE),NA(),R327-'Data input'!$AW$4*Q327)))</f>
        <v>#N/A</v>
      </c>
      <c r="V327" s="106" t="e">
        <f>IF($Y$302=FALSE,NA(),(IF(OR(ISNUMBER(S327)=FALSE,ISNUMBER(T327)=FALSE),NA(),T327+'Data input'!$AW$4*S327)))</f>
        <v>#N/A</v>
      </c>
      <c r="W327" s="106" t="e">
        <f>IF($Y$302=FALSE,NA(),IF(OR(ISNUMBER(U327)=FALSE,ISNUMBER(V327)=FALSE),NA(),(V327-U327)/(2*'Data input'!$AW$4)))</f>
        <v>#N/A</v>
      </c>
      <c r="X327" s="106" t="e">
        <f>IF($Y$302=FALSE,NA(),IF(OR(ISNUMBER(U327)=FALSE,ISNUMBER(W327)=FALSE),NA(),W327*'Data input'!$AW$4+U327))</f>
        <v>#N/A</v>
      </c>
    </row>
    <row r="328" spans="16:24" x14ac:dyDescent="0.3">
      <c r="P328" s="157" t="str">
        <f>IF(ISBLANK('Data input'!C328)=FALSE,'Data input'!C328,"")</f>
        <v/>
      </c>
      <c r="Q328" s="106" t="e">
        <f>IF($Y$302=FALSE,NA(),IF(OR(ISNUMBER('Data input'!AC328)=FALSE,ISNUMBER('Data input'!AD328)=FALSE),NA(),'Data input'!$AW$3*'Data input'!AC328+'Data input'!AD328))</f>
        <v>#N/A</v>
      </c>
      <c r="R328" s="106" t="e">
        <f>IF($Y$302=FALSE,NA(),IF(ISNUMBER('Data input'!AD328)=FALSE,NA(),'Data input'!$AW$2*'Data input'!AC328))</f>
        <v>#N/A</v>
      </c>
      <c r="S328" s="106" t="e">
        <f>IF($Y$302=FALSE,NA(),IF(OR(ISNUMBER('Data input'!AF328)=FALSE,ISNUMBER('Data input'!AG328)=FALSE),NA(),'Data input'!$AW$3*'Data input'!AF328+'Data input'!AG328+1+'Grid template'!$B$17))</f>
        <v>#N/A</v>
      </c>
      <c r="T328" s="106" t="e">
        <f>IF($Y$302=FALSE,NA(),IF(ISNUMBER('Data input'!AG328)=FALSE,NA(),'Data input'!$AW$2*'Data input'!AF328))</f>
        <v>#N/A</v>
      </c>
      <c r="U328" s="106" t="e">
        <f>IF($Y$302=FALSE,NA(),(IF(OR(ISNUMBER(Q328)=FALSE,ISNUMBER(R328)=FALSE),NA(),R328-'Data input'!$AW$4*Q328)))</f>
        <v>#N/A</v>
      </c>
      <c r="V328" s="106" t="e">
        <f>IF($Y$302=FALSE,NA(),(IF(OR(ISNUMBER(S328)=FALSE,ISNUMBER(T328)=FALSE),NA(),T328+'Data input'!$AW$4*S328)))</f>
        <v>#N/A</v>
      </c>
      <c r="W328" s="106" t="e">
        <f>IF($Y$302=FALSE,NA(),IF(OR(ISNUMBER(U328)=FALSE,ISNUMBER(V328)=FALSE),NA(),(V328-U328)/(2*'Data input'!$AW$4)))</f>
        <v>#N/A</v>
      </c>
      <c r="X328" s="106" t="e">
        <f>IF($Y$302=FALSE,NA(),IF(OR(ISNUMBER(U328)=FALSE,ISNUMBER(W328)=FALSE),NA(),W328*'Data input'!$AW$4+U328))</f>
        <v>#N/A</v>
      </c>
    </row>
    <row r="329" spans="16:24" x14ac:dyDescent="0.3">
      <c r="P329" s="157" t="str">
        <f>IF(ISBLANK('Data input'!C329)=FALSE,'Data input'!C329,"")</f>
        <v/>
      </c>
      <c r="Q329" s="106" t="e">
        <f>IF($Y$302=FALSE,NA(),IF(OR(ISNUMBER('Data input'!AC329)=FALSE,ISNUMBER('Data input'!AD329)=FALSE),NA(),'Data input'!$AW$3*'Data input'!AC329+'Data input'!AD329))</f>
        <v>#N/A</v>
      </c>
      <c r="R329" s="106" t="e">
        <f>IF($Y$302=FALSE,NA(),IF(ISNUMBER('Data input'!AD329)=FALSE,NA(),'Data input'!$AW$2*'Data input'!AC329))</f>
        <v>#N/A</v>
      </c>
      <c r="S329" s="106" t="e">
        <f>IF($Y$302=FALSE,NA(),IF(OR(ISNUMBER('Data input'!AF329)=FALSE,ISNUMBER('Data input'!AG329)=FALSE),NA(),'Data input'!$AW$3*'Data input'!AF329+'Data input'!AG329+1+'Grid template'!$B$17))</f>
        <v>#N/A</v>
      </c>
      <c r="T329" s="106" t="e">
        <f>IF($Y$302=FALSE,NA(),IF(ISNUMBER('Data input'!AG329)=FALSE,NA(),'Data input'!$AW$2*'Data input'!AF329))</f>
        <v>#N/A</v>
      </c>
      <c r="U329" s="106" t="e">
        <f>IF($Y$302=FALSE,NA(),(IF(OR(ISNUMBER(Q329)=FALSE,ISNUMBER(R329)=FALSE),NA(),R329-'Data input'!$AW$4*Q329)))</f>
        <v>#N/A</v>
      </c>
      <c r="V329" s="106" t="e">
        <f>IF($Y$302=FALSE,NA(),(IF(OR(ISNUMBER(S329)=FALSE,ISNUMBER(T329)=FALSE),NA(),T329+'Data input'!$AW$4*S329)))</f>
        <v>#N/A</v>
      </c>
      <c r="W329" s="106" t="e">
        <f>IF($Y$302=FALSE,NA(),IF(OR(ISNUMBER(U329)=FALSE,ISNUMBER(V329)=FALSE),NA(),(V329-U329)/(2*'Data input'!$AW$4)))</f>
        <v>#N/A</v>
      </c>
      <c r="X329" s="106" t="e">
        <f>IF($Y$302=FALSE,NA(),IF(OR(ISNUMBER(U329)=FALSE,ISNUMBER(W329)=FALSE),NA(),W329*'Data input'!$AW$4+U329))</f>
        <v>#N/A</v>
      </c>
    </row>
    <row r="330" spans="16:24" x14ac:dyDescent="0.3">
      <c r="P330" s="157" t="str">
        <f>IF(ISBLANK('Data input'!C330)=FALSE,'Data input'!C330,"")</f>
        <v/>
      </c>
      <c r="Q330" s="106" t="e">
        <f>IF($Y$302=FALSE,NA(),IF(OR(ISNUMBER('Data input'!AC330)=FALSE,ISNUMBER('Data input'!AD330)=FALSE),NA(),'Data input'!$AW$3*'Data input'!AC330+'Data input'!AD330))</f>
        <v>#N/A</v>
      </c>
      <c r="R330" s="106" t="e">
        <f>IF($Y$302=FALSE,NA(),IF(ISNUMBER('Data input'!AD330)=FALSE,NA(),'Data input'!$AW$2*'Data input'!AC330))</f>
        <v>#N/A</v>
      </c>
      <c r="S330" s="106" t="e">
        <f>IF($Y$302=FALSE,NA(),IF(OR(ISNUMBER('Data input'!AF330)=FALSE,ISNUMBER('Data input'!AG330)=FALSE),NA(),'Data input'!$AW$3*'Data input'!AF330+'Data input'!AG330+1+'Grid template'!$B$17))</f>
        <v>#N/A</v>
      </c>
      <c r="T330" s="106" t="e">
        <f>IF($Y$302=FALSE,NA(),IF(ISNUMBER('Data input'!AG330)=FALSE,NA(),'Data input'!$AW$2*'Data input'!AF330))</f>
        <v>#N/A</v>
      </c>
      <c r="U330" s="106" t="e">
        <f>IF($Y$302=FALSE,NA(),(IF(OR(ISNUMBER(Q330)=FALSE,ISNUMBER(R330)=FALSE),NA(),R330-'Data input'!$AW$4*Q330)))</f>
        <v>#N/A</v>
      </c>
      <c r="V330" s="106" t="e">
        <f>IF($Y$302=FALSE,NA(),(IF(OR(ISNUMBER(S330)=FALSE,ISNUMBER(T330)=FALSE),NA(),T330+'Data input'!$AW$4*S330)))</f>
        <v>#N/A</v>
      </c>
      <c r="W330" s="106" t="e">
        <f>IF($Y$302=FALSE,NA(),IF(OR(ISNUMBER(U330)=FALSE,ISNUMBER(V330)=FALSE),NA(),(V330-U330)/(2*'Data input'!$AW$4)))</f>
        <v>#N/A</v>
      </c>
      <c r="X330" s="106" t="e">
        <f>IF($Y$302=FALSE,NA(),IF(OR(ISNUMBER(U330)=FALSE,ISNUMBER(W330)=FALSE),NA(),W330*'Data input'!$AW$4+U330))</f>
        <v>#N/A</v>
      </c>
    </row>
    <row r="331" spans="16:24" x14ac:dyDescent="0.3">
      <c r="P331" s="157" t="str">
        <f>IF(ISBLANK('Data input'!C331)=FALSE,'Data input'!C331,"")</f>
        <v/>
      </c>
      <c r="Q331" s="106" t="e">
        <f>IF($Y$302=FALSE,NA(),IF(OR(ISNUMBER('Data input'!AC331)=FALSE,ISNUMBER('Data input'!AD331)=FALSE),NA(),'Data input'!$AW$3*'Data input'!AC331+'Data input'!AD331))</f>
        <v>#N/A</v>
      </c>
      <c r="R331" s="106" t="e">
        <f>IF($Y$302=FALSE,NA(),IF(ISNUMBER('Data input'!AD331)=FALSE,NA(),'Data input'!$AW$2*'Data input'!AC331))</f>
        <v>#N/A</v>
      </c>
      <c r="S331" s="106" t="e">
        <f>IF($Y$302=FALSE,NA(),IF(OR(ISNUMBER('Data input'!AF331)=FALSE,ISNUMBER('Data input'!AG331)=FALSE),NA(),'Data input'!$AW$3*'Data input'!AF331+'Data input'!AG331+1+'Grid template'!$B$17))</f>
        <v>#N/A</v>
      </c>
      <c r="T331" s="106" t="e">
        <f>IF($Y$302=FALSE,NA(),IF(ISNUMBER('Data input'!AG331)=FALSE,NA(),'Data input'!$AW$2*'Data input'!AF331))</f>
        <v>#N/A</v>
      </c>
      <c r="U331" s="106" t="e">
        <f>IF($Y$302=FALSE,NA(),(IF(OR(ISNUMBER(Q331)=FALSE,ISNUMBER(R331)=FALSE),NA(),R331-'Data input'!$AW$4*Q331)))</f>
        <v>#N/A</v>
      </c>
      <c r="V331" s="106" t="e">
        <f>IF($Y$302=FALSE,NA(),(IF(OR(ISNUMBER(S331)=FALSE,ISNUMBER(T331)=FALSE),NA(),T331+'Data input'!$AW$4*S331)))</f>
        <v>#N/A</v>
      </c>
      <c r="W331" s="106" t="e">
        <f>IF($Y$302=FALSE,NA(),IF(OR(ISNUMBER(U331)=FALSE,ISNUMBER(V331)=FALSE),NA(),(V331-U331)/(2*'Data input'!$AW$4)))</f>
        <v>#N/A</v>
      </c>
      <c r="X331" s="106" t="e">
        <f>IF($Y$302=FALSE,NA(),IF(OR(ISNUMBER(U331)=FALSE,ISNUMBER(W331)=FALSE),NA(),W331*'Data input'!$AW$4+U331))</f>
        <v>#N/A</v>
      </c>
    </row>
    <row r="332" spans="16:24" x14ac:dyDescent="0.3">
      <c r="P332" s="157" t="str">
        <f>IF(ISBLANK('Data input'!C332)=FALSE,'Data input'!C332,"")</f>
        <v/>
      </c>
      <c r="Q332" s="106" t="e">
        <f>IF($Y$302=FALSE,NA(),IF(OR(ISNUMBER('Data input'!AC332)=FALSE,ISNUMBER('Data input'!AD332)=FALSE),NA(),'Data input'!$AW$3*'Data input'!AC332+'Data input'!AD332))</f>
        <v>#N/A</v>
      </c>
      <c r="R332" s="106" t="e">
        <f>IF($Y$302=FALSE,NA(),IF(ISNUMBER('Data input'!AD332)=FALSE,NA(),'Data input'!$AW$2*'Data input'!AC332))</f>
        <v>#N/A</v>
      </c>
      <c r="S332" s="106" t="e">
        <f>IF($Y$302=FALSE,NA(),IF(OR(ISNUMBER('Data input'!AF332)=FALSE,ISNUMBER('Data input'!AG332)=FALSE),NA(),'Data input'!$AW$3*'Data input'!AF332+'Data input'!AG332+1+'Grid template'!$B$17))</f>
        <v>#N/A</v>
      </c>
      <c r="T332" s="106" t="e">
        <f>IF($Y$302=FALSE,NA(),IF(ISNUMBER('Data input'!AG332)=FALSE,NA(),'Data input'!$AW$2*'Data input'!AF332))</f>
        <v>#N/A</v>
      </c>
      <c r="U332" s="106" t="e">
        <f>IF($Y$302=FALSE,NA(),(IF(OR(ISNUMBER(Q332)=FALSE,ISNUMBER(R332)=FALSE),NA(),R332-'Data input'!$AW$4*Q332)))</f>
        <v>#N/A</v>
      </c>
      <c r="V332" s="106" t="e">
        <f>IF($Y$302=FALSE,NA(),(IF(OR(ISNUMBER(S332)=FALSE,ISNUMBER(T332)=FALSE),NA(),T332+'Data input'!$AW$4*S332)))</f>
        <v>#N/A</v>
      </c>
      <c r="W332" s="106" t="e">
        <f>IF($Y$302=FALSE,NA(),IF(OR(ISNUMBER(U332)=FALSE,ISNUMBER(V332)=FALSE),NA(),(V332-U332)/(2*'Data input'!$AW$4)))</f>
        <v>#N/A</v>
      </c>
      <c r="X332" s="106" t="e">
        <f>IF($Y$302=FALSE,NA(),IF(OR(ISNUMBER(U332)=FALSE,ISNUMBER(W332)=FALSE),NA(),W332*'Data input'!$AW$4+U332))</f>
        <v>#N/A</v>
      </c>
    </row>
    <row r="333" spans="16:24" x14ac:dyDescent="0.3">
      <c r="P333" s="157" t="str">
        <f>IF(ISBLANK('Data input'!C333)=FALSE,'Data input'!C333,"")</f>
        <v/>
      </c>
      <c r="Q333" s="106" t="e">
        <f>IF($Y$302=FALSE,NA(),IF(OR(ISNUMBER('Data input'!AC333)=FALSE,ISNUMBER('Data input'!AD333)=FALSE),NA(),'Data input'!$AW$3*'Data input'!AC333+'Data input'!AD333))</f>
        <v>#N/A</v>
      </c>
      <c r="R333" s="106" t="e">
        <f>IF($Y$302=FALSE,NA(),IF(ISNUMBER('Data input'!AD333)=FALSE,NA(),'Data input'!$AW$2*'Data input'!AC333))</f>
        <v>#N/A</v>
      </c>
      <c r="S333" s="106" t="e">
        <f>IF($Y$302=FALSE,NA(),IF(OR(ISNUMBER('Data input'!AF333)=FALSE,ISNUMBER('Data input'!AG333)=FALSE),NA(),'Data input'!$AW$3*'Data input'!AF333+'Data input'!AG333+1+'Grid template'!$B$17))</f>
        <v>#N/A</v>
      </c>
      <c r="T333" s="106" t="e">
        <f>IF($Y$302=FALSE,NA(),IF(ISNUMBER('Data input'!AG333)=FALSE,NA(),'Data input'!$AW$2*'Data input'!AF333))</f>
        <v>#N/A</v>
      </c>
      <c r="U333" s="106" t="e">
        <f>IF($Y$302=FALSE,NA(),(IF(OR(ISNUMBER(Q333)=FALSE,ISNUMBER(R333)=FALSE),NA(),R333-'Data input'!$AW$4*Q333)))</f>
        <v>#N/A</v>
      </c>
      <c r="V333" s="106" t="e">
        <f>IF($Y$302=FALSE,NA(),(IF(OR(ISNUMBER(S333)=FALSE,ISNUMBER(T333)=FALSE),NA(),T333+'Data input'!$AW$4*S333)))</f>
        <v>#N/A</v>
      </c>
      <c r="W333" s="106" t="e">
        <f>IF($Y$302=FALSE,NA(),IF(OR(ISNUMBER(U333)=FALSE,ISNUMBER(V333)=FALSE),NA(),(V333-U333)/(2*'Data input'!$AW$4)))</f>
        <v>#N/A</v>
      </c>
      <c r="X333" s="106" t="e">
        <f>IF($Y$302=FALSE,NA(),IF(OR(ISNUMBER(U333)=FALSE,ISNUMBER(W333)=FALSE),NA(),W333*'Data input'!$AW$4+U333))</f>
        <v>#N/A</v>
      </c>
    </row>
    <row r="334" spans="16:24" x14ac:dyDescent="0.3">
      <c r="P334" s="157" t="str">
        <f>IF(ISBLANK('Data input'!C334)=FALSE,'Data input'!C334,"")</f>
        <v/>
      </c>
      <c r="Q334" s="106" t="e">
        <f>IF($Y$302=FALSE,NA(),IF(OR(ISNUMBER('Data input'!AC334)=FALSE,ISNUMBER('Data input'!AD334)=FALSE),NA(),'Data input'!$AW$3*'Data input'!AC334+'Data input'!AD334))</f>
        <v>#N/A</v>
      </c>
      <c r="R334" s="106" t="e">
        <f>IF($Y$302=FALSE,NA(),IF(ISNUMBER('Data input'!AD334)=FALSE,NA(),'Data input'!$AW$2*'Data input'!AC334))</f>
        <v>#N/A</v>
      </c>
      <c r="S334" s="106" t="e">
        <f>IF($Y$302=FALSE,NA(),IF(OR(ISNUMBER('Data input'!AF334)=FALSE,ISNUMBER('Data input'!AG334)=FALSE),NA(),'Data input'!$AW$3*'Data input'!AF334+'Data input'!AG334+1+'Grid template'!$B$17))</f>
        <v>#N/A</v>
      </c>
      <c r="T334" s="106" t="e">
        <f>IF($Y$302=FALSE,NA(),IF(ISNUMBER('Data input'!AG334)=FALSE,NA(),'Data input'!$AW$2*'Data input'!AF334))</f>
        <v>#N/A</v>
      </c>
      <c r="U334" s="106" t="e">
        <f>IF($Y$302=FALSE,NA(),(IF(OR(ISNUMBER(Q334)=FALSE,ISNUMBER(R334)=FALSE),NA(),R334-'Data input'!$AW$4*Q334)))</f>
        <v>#N/A</v>
      </c>
      <c r="V334" s="106" t="e">
        <f>IF($Y$302=FALSE,NA(),(IF(OR(ISNUMBER(S334)=FALSE,ISNUMBER(T334)=FALSE),NA(),T334+'Data input'!$AW$4*S334)))</f>
        <v>#N/A</v>
      </c>
      <c r="W334" s="106" t="e">
        <f>IF($Y$302=FALSE,NA(),IF(OR(ISNUMBER(U334)=FALSE,ISNUMBER(V334)=FALSE),NA(),(V334-U334)/(2*'Data input'!$AW$4)))</f>
        <v>#N/A</v>
      </c>
      <c r="X334" s="106" t="e">
        <f>IF($Y$302=FALSE,NA(),IF(OR(ISNUMBER(U334)=FALSE,ISNUMBER(W334)=FALSE),NA(),W334*'Data input'!$AW$4+U334))</f>
        <v>#N/A</v>
      </c>
    </row>
    <row r="335" spans="16:24" x14ac:dyDescent="0.3">
      <c r="P335" s="157" t="str">
        <f>IF(ISBLANK('Data input'!C335)=FALSE,'Data input'!C335,"")</f>
        <v/>
      </c>
      <c r="Q335" s="106" t="e">
        <f>IF($Y$302=FALSE,NA(),IF(OR(ISNUMBER('Data input'!AC335)=FALSE,ISNUMBER('Data input'!AD335)=FALSE),NA(),'Data input'!$AW$3*'Data input'!AC335+'Data input'!AD335))</f>
        <v>#N/A</v>
      </c>
      <c r="R335" s="106" t="e">
        <f>IF($Y$302=FALSE,NA(),IF(ISNUMBER('Data input'!AD335)=FALSE,NA(),'Data input'!$AW$2*'Data input'!AC335))</f>
        <v>#N/A</v>
      </c>
      <c r="S335" s="106" t="e">
        <f>IF($Y$302=FALSE,NA(),IF(OR(ISNUMBER('Data input'!AF335)=FALSE,ISNUMBER('Data input'!AG335)=FALSE),NA(),'Data input'!$AW$3*'Data input'!AF335+'Data input'!AG335+1+'Grid template'!$B$17))</f>
        <v>#N/A</v>
      </c>
      <c r="T335" s="106" t="e">
        <f>IF($Y$302=FALSE,NA(),IF(ISNUMBER('Data input'!AG335)=FALSE,NA(),'Data input'!$AW$2*'Data input'!AF335))</f>
        <v>#N/A</v>
      </c>
      <c r="U335" s="106" t="e">
        <f>IF($Y$302=FALSE,NA(),(IF(OR(ISNUMBER(Q335)=FALSE,ISNUMBER(R335)=FALSE),NA(),R335-'Data input'!$AW$4*Q335)))</f>
        <v>#N/A</v>
      </c>
      <c r="V335" s="106" t="e">
        <f>IF($Y$302=FALSE,NA(),(IF(OR(ISNUMBER(S335)=FALSE,ISNUMBER(T335)=FALSE),NA(),T335+'Data input'!$AW$4*S335)))</f>
        <v>#N/A</v>
      </c>
      <c r="W335" s="106" t="e">
        <f>IF($Y$302=FALSE,NA(),IF(OR(ISNUMBER(U335)=FALSE,ISNUMBER(V335)=FALSE),NA(),(V335-U335)/(2*'Data input'!$AW$4)))</f>
        <v>#N/A</v>
      </c>
      <c r="X335" s="106" t="e">
        <f>IF($Y$302=FALSE,NA(),IF(OR(ISNUMBER(U335)=FALSE,ISNUMBER(W335)=FALSE),NA(),W335*'Data input'!$AW$4+U335))</f>
        <v>#N/A</v>
      </c>
    </row>
    <row r="336" spans="16:24" x14ac:dyDescent="0.3">
      <c r="P336" s="157" t="str">
        <f>IF(ISBLANK('Data input'!C336)=FALSE,'Data input'!C336,"")</f>
        <v/>
      </c>
      <c r="Q336" s="106" t="e">
        <f>IF($Y$302=FALSE,NA(),IF(OR(ISNUMBER('Data input'!AC336)=FALSE,ISNUMBER('Data input'!AD336)=FALSE),NA(),'Data input'!$AW$3*'Data input'!AC336+'Data input'!AD336))</f>
        <v>#N/A</v>
      </c>
      <c r="R336" s="106" t="e">
        <f>IF($Y$302=FALSE,NA(),IF(ISNUMBER('Data input'!AD336)=FALSE,NA(),'Data input'!$AW$2*'Data input'!AC336))</f>
        <v>#N/A</v>
      </c>
      <c r="S336" s="106" t="e">
        <f>IF($Y$302=FALSE,NA(),IF(OR(ISNUMBER('Data input'!AF336)=FALSE,ISNUMBER('Data input'!AG336)=FALSE),NA(),'Data input'!$AW$3*'Data input'!AF336+'Data input'!AG336+1+'Grid template'!$B$17))</f>
        <v>#N/A</v>
      </c>
      <c r="T336" s="106" t="e">
        <f>IF($Y$302=FALSE,NA(),IF(ISNUMBER('Data input'!AG336)=FALSE,NA(),'Data input'!$AW$2*'Data input'!AF336))</f>
        <v>#N/A</v>
      </c>
      <c r="U336" s="106" t="e">
        <f>IF($Y$302=FALSE,NA(),(IF(OR(ISNUMBER(Q336)=FALSE,ISNUMBER(R336)=FALSE),NA(),R336-'Data input'!$AW$4*Q336)))</f>
        <v>#N/A</v>
      </c>
      <c r="V336" s="106" t="e">
        <f>IF($Y$302=FALSE,NA(),(IF(OR(ISNUMBER(S336)=FALSE,ISNUMBER(T336)=FALSE),NA(),T336+'Data input'!$AW$4*S336)))</f>
        <v>#N/A</v>
      </c>
      <c r="W336" s="106" t="e">
        <f>IF($Y$302=FALSE,NA(),IF(OR(ISNUMBER(U336)=FALSE,ISNUMBER(V336)=FALSE),NA(),(V336-U336)/(2*'Data input'!$AW$4)))</f>
        <v>#N/A</v>
      </c>
      <c r="X336" s="106" t="e">
        <f>IF($Y$302=FALSE,NA(),IF(OR(ISNUMBER(U336)=FALSE,ISNUMBER(W336)=FALSE),NA(),W336*'Data input'!$AW$4+U336))</f>
        <v>#N/A</v>
      </c>
    </row>
    <row r="337" spans="15:25" x14ac:dyDescent="0.3">
      <c r="P337" s="157" t="str">
        <f>IF(ISBLANK('Data input'!C337)=FALSE,'Data input'!C337,"")</f>
        <v/>
      </c>
      <c r="Q337" s="106" t="e">
        <f>IF($Y$302=FALSE,NA(),IF(OR(ISNUMBER('Data input'!AC337)=FALSE,ISNUMBER('Data input'!AD337)=FALSE),NA(),'Data input'!$AW$3*'Data input'!AC337+'Data input'!AD337))</f>
        <v>#N/A</v>
      </c>
      <c r="R337" s="106" t="e">
        <f>IF($Y$302=FALSE,NA(),IF(ISNUMBER('Data input'!AD337)=FALSE,NA(),'Data input'!$AW$2*'Data input'!AC337))</f>
        <v>#N/A</v>
      </c>
      <c r="S337" s="106" t="e">
        <f>IF($Y$302=FALSE,NA(),IF(OR(ISNUMBER('Data input'!AF337)=FALSE,ISNUMBER('Data input'!AG337)=FALSE),NA(),'Data input'!$AW$3*'Data input'!AF337+'Data input'!AG337+1+'Grid template'!$B$17))</f>
        <v>#N/A</v>
      </c>
      <c r="T337" s="106" t="e">
        <f>IF($Y$302=FALSE,NA(),IF(ISNUMBER('Data input'!AG337)=FALSE,NA(),'Data input'!$AW$2*'Data input'!AF337))</f>
        <v>#N/A</v>
      </c>
      <c r="U337" s="106" t="e">
        <f>IF($Y$302=FALSE,NA(),(IF(OR(ISNUMBER(Q337)=FALSE,ISNUMBER(R337)=FALSE),NA(),R337-'Data input'!$AW$4*Q337)))</f>
        <v>#N/A</v>
      </c>
      <c r="V337" s="106" t="e">
        <f>IF($Y$302=FALSE,NA(),(IF(OR(ISNUMBER(S337)=FALSE,ISNUMBER(T337)=FALSE),NA(),T337+'Data input'!$AW$4*S337)))</f>
        <v>#N/A</v>
      </c>
      <c r="W337" s="106" t="e">
        <f>IF($Y$302=FALSE,NA(),IF(OR(ISNUMBER(U337)=FALSE,ISNUMBER(V337)=FALSE),NA(),(V337-U337)/(2*'Data input'!$AW$4)))</f>
        <v>#N/A</v>
      </c>
      <c r="X337" s="106" t="e">
        <f>IF($Y$302=FALSE,NA(),IF(OR(ISNUMBER(U337)=FALSE,ISNUMBER(W337)=FALSE),NA(),W337*'Data input'!$AW$4+U337))</f>
        <v>#N/A</v>
      </c>
    </row>
    <row r="338" spans="15:25" x14ac:dyDescent="0.3">
      <c r="P338" s="157" t="str">
        <f>IF(ISBLANK('Data input'!C338)=FALSE,'Data input'!C338,"")</f>
        <v/>
      </c>
      <c r="Q338" s="106" t="e">
        <f>IF($Y$302=FALSE,NA(),IF(OR(ISNUMBER('Data input'!AC338)=FALSE,ISNUMBER('Data input'!AD338)=FALSE),NA(),'Data input'!$AW$3*'Data input'!AC338+'Data input'!AD338))</f>
        <v>#N/A</v>
      </c>
      <c r="R338" s="106" t="e">
        <f>IF($Y$302=FALSE,NA(),IF(ISNUMBER('Data input'!AD338)=FALSE,NA(),'Data input'!$AW$2*'Data input'!AC338))</f>
        <v>#N/A</v>
      </c>
      <c r="S338" s="106" t="e">
        <f>IF($Y$302=FALSE,NA(),IF(OR(ISNUMBER('Data input'!AF338)=FALSE,ISNUMBER('Data input'!AG338)=FALSE),NA(),'Data input'!$AW$3*'Data input'!AF338+'Data input'!AG338+1+'Grid template'!$B$17))</f>
        <v>#N/A</v>
      </c>
      <c r="T338" s="106" t="e">
        <f>IF($Y$302=FALSE,NA(),IF(ISNUMBER('Data input'!AG338)=FALSE,NA(),'Data input'!$AW$2*'Data input'!AF338))</f>
        <v>#N/A</v>
      </c>
      <c r="U338" s="106" t="e">
        <f>IF($Y$302=FALSE,NA(),(IF(OR(ISNUMBER(Q338)=FALSE,ISNUMBER(R338)=FALSE),NA(),R338-'Data input'!$AW$4*Q338)))</f>
        <v>#N/A</v>
      </c>
      <c r="V338" s="106" t="e">
        <f>IF($Y$302=FALSE,NA(),(IF(OR(ISNUMBER(S338)=FALSE,ISNUMBER(T338)=FALSE),NA(),T338+'Data input'!$AW$4*S338)))</f>
        <v>#N/A</v>
      </c>
      <c r="W338" s="106" t="e">
        <f>IF($Y$302=FALSE,NA(),IF(OR(ISNUMBER(U338)=FALSE,ISNUMBER(V338)=FALSE),NA(),(V338-U338)/(2*'Data input'!$AW$4)))</f>
        <v>#N/A</v>
      </c>
      <c r="X338" s="106" t="e">
        <f>IF($Y$302=FALSE,NA(),IF(OR(ISNUMBER(U338)=FALSE,ISNUMBER(W338)=FALSE),NA(),W338*'Data input'!$AW$4+U338))</f>
        <v>#N/A</v>
      </c>
    </row>
    <row r="339" spans="15:25" x14ac:dyDescent="0.3">
      <c r="P339" s="157" t="str">
        <f>IF(ISBLANK('Data input'!C339)=FALSE,'Data input'!C339,"")</f>
        <v/>
      </c>
      <c r="Q339" s="106" t="e">
        <f>IF($Y$302=FALSE,NA(),IF(OR(ISNUMBER('Data input'!AC339)=FALSE,ISNUMBER('Data input'!AD339)=FALSE),NA(),'Data input'!$AW$3*'Data input'!AC339+'Data input'!AD339))</f>
        <v>#N/A</v>
      </c>
      <c r="R339" s="106" t="e">
        <f>IF($Y$302=FALSE,NA(),IF(ISNUMBER('Data input'!AD339)=FALSE,NA(),'Data input'!$AW$2*'Data input'!AC339))</f>
        <v>#N/A</v>
      </c>
      <c r="S339" s="106" t="e">
        <f>IF($Y$302=FALSE,NA(),IF(OR(ISNUMBER('Data input'!AF339)=FALSE,ISNUMBER('Data input'!AG339)=FALSE),NA(),'Data input'!$AW$3*'Data input'!AF339+'Data input'!AG339+1+'Grid template'!$B$17))</f>
        <v>#N/A</v>
      </c>
      <c r="T339" s="106" t="e">
        <f>IF($Y$302=FALSE,NA(),IF(ISNUMBER('Data input'!AG339)=FALSE,NA(),'Data input'!$AW$2*'Data input'!AF339))</f>
        <v>#N/A</v>
      </c>
      <c r="U339" s="106" t="e">
        <f>IF($Y$302=FALSE,NA(),(IF(OR(ISNUMBER(Q339)=FALSE,ISNUMBER(R339)=FALSE),NA(),R339-'Data input'!$AW$4*Q339)))</f>
        <v>#N/A</v>
      </c>
      <c r="V339" s="106" t="e">
        <f>IF($Y$302=FALSE,NA(),(IF(OR(ISNUMBER(S339)=FALSE,ISNUMBER(T339)=FALSE),NA(),T339+'Data input'!$AW$4*S339)))</f>
        <v>#N/A</v>
      </c>
      <c r="W339" s="106" t="e">
        <f>IF($Y$302=FALSE,NA(),IF(OR(ISNUMBER(U339)=FALSE,ISNUMBER(V339)=FALSE),NA(),(V339-U339)/(2*'Data input'!$AW$4)))</f>
        <v>#N/A</v>
      </c>
      <c r="X339" s="106" t="e">
        <f>IF($Y$302=FALSE,NA(),IF(OR(ISNUMBER(U339)=FALSE,ISNUMBER(W339)=FALSE),NA(),W339*'Data input'!$AW$4+U339))</f>
        <v>#N/A</v>
      </c>
    </row>
    <row r="340" spans="15:25" x14ac:dyDescent="0.3">
      <c r="P340" s="157" t="str">
        <f>IF(ISBLANK('Data input'!C340)=FALSE,'Data input'!C340,"")</f>
        <v/>
      </c>
      <c r="Q340" s="106" t="e">
        <f>IF($Y$302=FALSE,NA(),IF(OR(ISNUMBER('Data input'!AC340)=FALSE,ISNUMBER('Data input'!AD340)=FALSE),NA(),'Data input'!$AW$3*'Data input'!AC340+'Data input'!AD340))</f>
        <v>#N/A</v>
      </c>
      <c r="R340" s="106" t="e">
        <f>IF($Y$302=FALSE,NA(),IF(ISNUMBER('Data input'!AD340)=FALSE,NA(),'Data input'!$AW$2*'Data input'!AC340))</f>
        <v>#N/A</v>
      </c>
      <c r="S340" s="106" t="e">
        <f>IF($Y$302=FALSE,NA(),IF(OR(ISNUMBER('Data input'!AF340)=FALSE,ISNUMBER('Data input'!AG340)=FALSE),NA(),'Data input'!$AW$3*'Data input'!AF340+'Data input'!AG340+1+'Grid template'!$B$17))</f>
        <v>#N/A</v>
      </c>
      <c r="T340" s="106" t="e">
        <f>IF($Y$302=FALSE,NA(),IF(ISNUMBER('Data input'!AG340)=FALSE,NA(),'Data input'!$AW$2*'Data input'!AF340))</f>
        <v>#N/A</v>
      </c>
      <c r="U340" s="106" t="e">
        <f>IF($Y$302=FALSE,NA(),(IF(OR(ISNUMBER(Q340)=FALSE,ISNUMBER(R340)=FALSE),NA(),R340-'Data input'!$AW$4*Q340)))</f>
        <v>#N/A</v>
      </c>
      <c r="V340" s="106" t="e">
        <f>IF($Y$302=FALSE,NA(),(IF(OR(ISNUMBER(S340)=FALSE,ISNUMBER(T340)=FALSE),NA(),T340+'Data input'!$AW$4*S340)))</f>
        <v>#N/A</v>
      </c>
      <c r="W340" s="106" t="e">
        <f>IF($Y$302=FALSE,NA(),IF(OR(ISNUMBER(U340)=FALSE,ISNUMBER(V340)=FALSE),NA(),(V340-U340)/(2*'Data input'!$AW$4)))</f>
        <v>#N/A</v>
      </c>
      <c r="X340" s="106" t="e">
        <f>IF($Y$302=FALSE,NA(),IF(OR(ISNUMBER(U340)=FALSE,ISNUMBER(W340)=FALSE),NA(),W340*'Data input'!$AW$4+U340))</f>
        <v>#N/A</v>
      </c>
    </row>
    <row r="341" spans="15:25" x14ac:dyDescent="0.3">
      <c r="P341" s="157" t="str">
        <f>IF(ISBLANK('Data input'!C341)=FALSE,'Data input'!C341,"")</f>
        <v/>
      </c>
      <c r="Q341" s="106" t="e">
        <f>IF($Y$302=FALSE,NA(),IF(OR(ISNUMBER('Data input'!AC341)=FALSE,ISNUMBER('Data input'!AD341)=FALSE),NA(),'Data input'!$AW$3*'Data input'!AC341+'Data input'!AD341))</f>
        <v>#N/A</v>
      </c>
      <c r="R341" s="106" t="e">
        <f>IF($Y$302=FALSE,NA(),IF(ISNUMBER('Data input'!AD341)=FALSE,NA(),'Data input'!$AW$2*'Data input'!AC341))</f>
        <v>#N/A</v>
      </c>
      <c r="S341" s="106" t="e">
        <f>IF($Y$302=FALSE,NA(),IF(OR(ISNUMBER('Data input'!AF341)=FALSE,ISNUMBER('Data input'!AG341)=FALSE),NA(),'Data input'!$AW$3*'Data input'!AF341+'Data input'!AG341+1+'Grid template'!$B$17))</f>
        <v>#N/A</v>
      </c>
      <c r="T341" s="106" t="e">
        <f>IF($Y$302=FALSE,NA(),IF(ISNUMBER('Data input'!AG341)=FALSE,NA(),'Data input'!$AW$2*'Data input'!AF341))</f>
        <v>#N/A</v>
      </c>
      <c r="U341" s="106" t="e">
        <f>IF($Y$302=FALSE,NA(),(IF(OR(ISNUMBER(Q341)=FALSE,ISNUMBER(R341)=FALSE),NA(),R341-'Data input'!$AW$4*Q341)))</f>
        <v>#N/A</v>
      </c>
      <c r="V341" s="106" t="e">
        <f>IF($Y$302=FALSE,NA(),(IF(OR(ISNUMBER(S341)=FALSE,ISNUMBER(T341)=FALSE),NA(),T341+'Data input'!$AW$4*S341)))</f>
        <v>#N/A</v>
      </c>
      <c r="W341" s="106" t="e">
        <f>IF($Y$302=FALSE,NA(),IF(OR(ISNUMBER(U341)=FALSE,ISNUMBER(V341)=FALSE),NA(),(V341-U341)/(2*'Data input'!$AW$4)))</f>
        <v>#N/A</v>
      </c>
      <c r="X341" s="106" t="e">
        <f>IF($Y$302=FALSE,NA(),IF(OR(ISNUMBER(U341)=FALSE,ISNUMBER(W341)=FALSE),NA(),W341*'Data input'!$AW$4+U341))</f>
        <v>#N/A</v>
      </c>
    </row>
    <row r="342" spans="15:25" x14ac:dyDescent="0.3">
      <c r="P342" s="157" t="str">
        <f>IF(ISBLANK('Data input'!C342)=FALSE,'Data input'!C342,"")</f>
        <v/>
      </c>
      <c r="Q342" s="106" t="e">
        <f>IF($Y$302=FALSE,NA(),IF(OR(ISNUMBER('Data input'!AC342)=FALSE,ISNUMBER('Data input'!AD342)=FALSE),NA(),'Data input'!$AW$3*'Data input'!AC342+'Data input'!AD342))</f>
        <v>#N/A</v>
      </c>
      <c r="R342" s="106" t="e">
        <f>IF($Y$302=FALSE,NA(),IF(ISNUMBER('Data input'!AD342)=FALSE,NA(),'Data input'!$AW$2*'Data input'!AC342))</f>
        <v>#N/A</v>
      </c>
      <c r="S342" s="106" t="e">
        <f>IF($Y$302=FALSE,NA(),IF(OR(ISNUMBER('Data input'!AF342)=FALSE,ISNUMBER('Data input'!AG342)=FALSE),NA(),'Data input'!$AW$3*'Data input'!AF342+'Data input'!AG342+1+'Grid template'!$B$17))</f>
        <v>#N/A</v>
      </c>
      <c r="T342" s="106" t="e">
        <f>IF($Y$302=FALSE,NA(),IF(ISNUMBER('Data input'!AG342)=FALSE,NA(),'Data input'!$AW$2*'Data input'!AF342))</f>
        <v>#N/A</v>
      </c>
      <c r="U342" s="106" t="e">
        <f>IF($Y$302=FALSE,NA(),(IF(OR(ISNUMBER(Q342)=FALSE,ISNUMBER(R342)=FALSE),NA(),R342-'Data input'!$AW$4*Q342)))</f>
        <v>#N/A</v>
      </c>
      <c r="V342" s="106" t="e">
        <f>IF($Y$302=FALSE,NA(),(IF(OR(ISNUMBER(S342)=FALSE,ISNUMBER(T342)=FALSE),NA(),T342+'Data input'!$AW$4*S342)))</f>
        <v>#N/A</v>
      </c>
      <c r="W342" s="106" t="e">
        <f>IF($Y$302=FALSE,NA(),IF(OR(ISNUMBER(U342)=FALSE,ISNUMBER(V342)=FALSE),NA(),(V342-U342)/(2*'Data input'!$AW$4)))</f>
        <v>#N/A</v>
      </c>
      <c r="X342" s="106" t="e">
        <f>IF($Y$302=FALSE,NA(),IF(OR(ISNUMBER(U342)=FALSE,ISNUMBER(W342)=FALSE),NA(),W342*'Data input'!$AW$4+U342))</f>
        <v>#N/A</v>
      </c>
    </row>
    <row r="343" spans="15:25" x14ac:dyDescent="0.3">
      <c r="P343" s="157" t="str">
        <f>IF(ISBLANK('Data input'!C343)=FALSE,'Data input'!C343,"")</f>
        <v/>
      </c>
      <c r="Q343" s="106" t="e">
        <f>IF($Y$302=FALSE,NA(),IF(OR(ISNUMBER('Data input'!AC343)=FALSE,ISNUMBER('Data input'!AD343)=FALSE),NA(),'Data input'!$AW$3*'Data input'!AC343+'Data input'!AD343))</f>
        <v>#N/A</v>
      </c>
      <c r="R343" s="106" t="e">
        <f>IF($Y$302=FALSE,NA(),IF(ISNUMBER('Data input'!AD343)=FALSE,NA(),'Data input'!$AW$2*'Data input'!AC343))</f>
        <v>#N/A</v>
      </c>
      <c r="S343" s="106" t="e">
        <f>IF($Y$302=FALSE,NA(),IF(OR(ISNUMBER('Data input'!AF343)=FALSE,ISNUMBER('Data input'!AG343)=FALSE),NA(),'Data input'!$AW$3*'Data input'!AF343+'Data input'!AG343+1+'Grid template'!$B$17))</f>
        <v>#N/A</v>
      </c>
      <c r="T343" s="106" t="e">
        <f>IF($Y$302=FALSE,NA(),IF(ISNUMBER('Data input'!AG343)=FALSE,NA(),'Data input'!$AW$2*'Data input'!AF343))</f>
        <v>#N/A</v>
      </c>
      <c r="U343" s="106" t="e">
        <f>IF($Y$302=FALSE,NA(),(IF(OR(ISNUMBER(Q343)=FALSE,ISNUMBER(R343)=FALSE),NA(),R343-'Data input'!$AW$4*Q343)))</f>
        <v>#N/A</v>
      </c>
      <c r="V343" s="106" t="e">
        <f>IF($Y$302=FALSE,NA(),(IF(OR(ISNUMBER(S343)=FALSE,ISNUMBER(T343)=FALSE),NA(),T343+'Data input'!$AW$4*S343)))</f>
        <v>#N/A</v>
      </c>
      <c r="W343" s="106" t="e">
        <f>IF($Y$302=FALSE,NA(),IF(OR(ISNUMBER(U343)=FALSE,ISNUMBER(V343)=FALSE),NA(),(V343-U343)/(2*'Data input'!$AW$4)))</f>
        <v>#N/A</v>
      </c>
      <c r="X343" s="106" t="e">
        <f>IF($Y$302=FALSE,NA(),IF(OR(ISNUMBER(U343)=FALSE,ISNUMBER(W343)=FALSE),NA(),W343*'Data input'!$AW$4+U343))</f>
        <v>#N/A</v>
      </c>
    </row>
    <row r="344" spans="15:25" x14ac:dyDescent="0.3">
      <c r="P344" s="157" t="str">
        <f>IF(ISBLANK('Data input'!C344)=FALSE,'Data input'!C344,"")</f>
        <v/>
      </c>
      <c r="Q344" s="106" t="e">
        <f>IF($Y$302=FALSE,NA(),IF(OR(ISNUMBER('Data input'!AC344)=FALSE,ISNUMBER('Data input'!AD344)=FALSE),NA(),'Data input'!$AW$3*'Data input'!AC344+'Data input'!AD344))</f>
        <v>#N/A</v>
      </c>
      <c r="R344" s="106" t="e">
        <f>IF($Y$302=FALSE,NA(),IF(ISNUMBER('Data input'!AD344)=FALSE,NA(),'Data input'!$AW$2*'Data input'!AC344))</f>
        <v>#N/A</v>
      </c>
      <c r="S344" s="106" t="e">
        <f>IF($Y$302=FALSE,NA(),IF(OR(ISNUMBER('Data input'!AF344)=FALSE,ISNUMBER('Data input'!AG344)=FALSE),NA(),'Data input'!$AW$3*'Data input'!AF344+'Data input'!AG344+1+'Grid template'!$B$17))</f>
        <v>#N/A</v>
      </c>
      <c r="T344" s="106" t="e">
        <f>IF($Y$302=FALSE,NA(),IF(ISNUMBER('Data input'!AG344)=FALSE,NA(),'Data input'!$AW$2*'Data input'!AF344))</f>
        <v>#N/A</v>
      </c>
      <c r="U344" s="106" t="e">
        <f>IF($Y$302=FALSE,NA(),(IF(OR(ISNUMBER(Q344)=FALSE,ISNUMBER(R344)=FALSE),NA(),R344-'Data input'!$AW$4*Q344)))</f>
        <v>#N/A</v>
      </c>
      <c r="V344" s="106" t="e">
        <f>IF($Y$302=FALSE,NA(),(IF(OR(ISNUMBER(S344)=FALSE,ISNUMBER(T344)=FALSE),NA(),T344+'Data input'!$AW$4*S344)))</f>
        <v>#N/A</v>
      </c>
      <c r="W344" s="106" t="e">
        <f>IF($Y$302=FALSE,NA(),IF(OR(ISNUMBER(U344)=FALSE,ISNUMBER(V344)=FALSE),NA(),(V344-U344)/(2*'Data input'!$AW$4)))</f>
        <v>#N/A</v>
      </c>
      <c r="X344" s="106" t="e">
        <f>IF($Y$302=FALSE,NA(),IF(OR(ISNUMBER(U344)=FALSE,ISNUMBER(W344)=FALSE),NA(),W344*'Data input'!$AW$4+U344))</f>
        <v>#N/A</v>
      </c>
    </row>
    <row r="345" spans="15:25" x14ac:dyDescent="0.3">
      <c r="P345" s="157" t="str">
        <f>IF(ISBLANK('Data input'!C345)=FALSE,'Data input'!C345,"")</f>
        <v/>
      </c>
      <c r="Q345" s="106" t="e">
        <f>IF($Y$302=FALSE,NA(),IF(OR(ISNUMBER('Data input'!AC345)=FALSE,ISNUMBER('Data input'!AD345)=FALSE),NA(),'Data input'!$AW$3*'Data input'!AC345+'Data input'!AD345))</f>
        <v>#N/A</v>
      </c>
      <c r="R345" s="106" t="e">
        <f>IF($Y$302=FALSE,NA(),IF(ISNUMBER('Data input'!AD345)=FALSE,NA(),'Data input'!$AW$2*'Data input'!AC345))</f>
        <v>#N/A</v>
      </c>
      <c r="S345" s="106" t="e">
        <f>IF($Y$302=FALSE,NA(),IF(OR(ISNUMBER('Data input'!AF345)=FALSE,ISNUMBER('Data input'!AG345)=FALSE),NA(),'Data input'!$AW$3*'Data input'!AF345+'Data input'!AG345+1+'Grid template'!$B$17))</f>
        <v>#N/A</v>
      </c>
      <c r="T345" s="106" t="e">
        <f>IF($Y$302=FALSE,NA(),IF(ISNUMBER('Data input'!AG345)=FALSE,NA(),'Data input'!$AW$2*'Data input'!AF345))</f>
        <v>#N/A</v>
      </c>
      <c r="U345" s="106" t="e">
        <f>IF($Y$302=FALSE,NA(),(IF(OR(ISNUMBER(Q345)=FALSE,ISNUMBER(R345)=FALSE),NA(),R345-'Data input'!$AW$4*Q345)))</f>
        <v>#N/A</v>
      </c>
      <c r="V345" s="106" t="e">
        <f>IF($Y$302=FALSE,NA(),(IF(OR(ISNUMBER(S345)=FALSE,ISNUMBER(T345)=FALSE),NA(),T345+'Data input'!$AW$4*S345)))</f>
        <v>#N/A</v>
      </c>
      <c r="W345" s="106" t="e">
        <f>IF($Y$302=FALSE,NA(),IF(OR(ISNUMBER(U345)=FALSE,ISNUMBER(V345)=FALSE),NA(),(V345-U345)/(2*'Data input'!$AW$4)))</f>
        <v>#N/A</v>
      </c>
      <c r="X345" s="106" t="e">
        <f>IF($Y$302=FALSE,NA(),IF(OR(ISNUMBER(U345)=FALSE,ISNUMBER(W345)=FALSE),NA(),W345*'Data input'!$AW$4+U345))</f>
        <v>#N/A</v>
      </c>
    </row>
    <row r="346" spans="15:25" x14ac:dyDescent="0.3">
      <c r="P346" s="157" t="str">
        <f>IF(ISBLANK('Data input'!C346)=FALSE,'Data input'!C346,"")</f>
        <v/>
      </c>
      <c r="Q346" s="106" t="e">
        <f>IF($Y$302=FALSE,NA(),IF(OR(ISNUMBER('Data input'!AC346)=FALSE,ISNUMBER('Data input'!AD346)=FALSE),NA(),'Data input'!$AW$3*'Data input'!AC346+'Data input'!AD346))</f>
        <v>#N/A</v>
      </c>
      <c r="R346" s="106" t="e">
        <f>IF($Y$302=FALSE,NA(),IF(ISNUMBER('Data input'!AD346)=FALSE,NA(),'Data input'!$AW$2*'Data input'!AC346))</f>
        <v>#N/A</v>
      </c>
      <c r="S346" s="106" t="e">
        <f>IF($Y$302=FALSE,NA(),IF(OR(ISNUMBER('Data input'!AF346)=FALSE,ISNUMBER('Data input'!AG346)=FALSE),NA(),'Data input'!$AW$3*'Data input'!AF346+'Data input'!AG346+1+'Grid template'!$B$17))</f>
        <v>#N/A</v>
      </c>
      <c r="T346" s="106" t="e">
        <f>IF($Y$302=FALSE,NA(),IF(ISNUMBER('Data input'!AG346)=FALSE,NA(),'Data input'!$AW$2*'Data input'!AF346))</f>
        <v>#N/A</v>
      </c>
      <c r="U346" s="106" t="e">
        <f>IF($Y$302=FALSE,NA(),(IF(OR(ISNUMBER(Q346)=FALSE,ISNUMBER(R346)=FALSE),NA(),R346-'Data input'!$AW$4*Q346)))</f>
        <v>#N/A</v>
      </c>
      <c r="V346" s="106" t="e">
        <f>IF($Y$302=FALSE,NA(),(IF(OR(ISNUMBER(S346)=FALSE,ISNUMBER(T346)=FALSE),NA(),T346+'Data input'!$AW$4*S346)))</f>
        <v>#N/A</v>
      </c>
      <c r="W346" s="106" t="e">
        <f>IF($Y$302=FALSE,NA(),IF(OR(ISNUMBER(U346)=FALSE,ISNUMBER(V346)=FALSE),NA(),(V346-U346)/(2*'Data input'!$AW$4)))</f>
        <v>#N/A</v>
      </c>
      <c r="X346" s="106" t="e">
        <f>IF($Y$302=FALSE,NA(),IF(OR(ISNUMBER(U346)=FALSE,ISNUMBER(W346)=FALSE),NA(),W346*'Data input'!$AW$4+U346))</f>
        <v>#N/A</v>
      </c>
    </row>
    <row r="347" spans="15:25" x14ac:dyDescent="0.3">
      <c r="P347" s="157" t="str">
        <f>IF(ISBLANK('Data input'!C347)=FALSE,'Data input'!C347,"")</f>
        <v/>
      </c>
      <c r="Q347" s="106" t="e">
        <f>IF($Y$302=FALSE,NA(),IF(OR(ISNUMBER('Data input'!AC347)=FALSE,ISNUMBER('Data input'!AD347)=FALSE),NA(),'Data input'!$AW$3*'Data input'!AC347+'Data input'!AD347))</f>
        <v>#N/A</v>
      </c>
      <c r="R347" s="106" t="e">
        <f>IF($Y$302=FALSE,NA(),IF(ISNUMBER('Data input'!AD347)=FALSE,NA(),'Data input'!$AW$2*'Data input'!AC347))</f>
        <v>#N/A</v>
      </c>
      <c r="S347" s="106" t="e">
        <f>IF($Y$302=FALSE,NA(),IF(OR(ISNUMBER('Data input'!AF347)=FALSE,ISNUMBER('Data input'!AG347)=FALSE),NA(),'Data input'!$AW$3*'Data input'!AF347+'Data input'!AG347+1+'Grid template'!$B$17))</f>
        <v>#N/A</v>
      </c>
      <c r="T347" s="106" t="e">
        <f>IF($Y$302=FALSE,NA(),IF(ISNUMBER('Data input'!AG347)=FALSE,NA(),'Data input'!$AW$2*'Data input'!AF347))</f>
        <v>#N/A</v>
      </c>
      <c r="U347" s="106" t="e">
        <f>IF($Y$302=FALSE,NA(),(IF(OR(ISNUMBER(Q347)=FALSE,ISNUMBER(R347)=FALSE),NA(),R347-'Data input'!$AW$4*Q347)))</f>
        <v>#N/A</v>
      </c>
      <c r="V347" s="106" t="e">
        <f>IF($Y$302=FALSE,NA(),(IF(OR(ISNUMBER(S347)=FALSE,ISNUMBER(T347)=FALSE),NA(),T347+'Data input'!$AW$4*S347)))</f>
        <v>#N/A</v>
      </c>
      <c r="W347" s="106" t="e">
        <f>IF($Y$302=FALSE,NA(),IF(OR(ISNUMBER(U347)=FALSE,ISNUMBER(V347)=FALSE),NA(),(V347-U347)/(2*'Data input'!$AW$4)))</f>
        <v>#N/A</v>
      </c>
      <c r="X347" s="106" t="e">
        <f>IF($Y$302=FALSE,NA(),IF(OR(ISNUMBER(U347)=FALSE,ISNUMBER(W347)=FALSE),NA(),W347*'Data input'!$AW$4+U347))</f>
        <v>#N/A</v>
      </c>
    </row>
    <row r="348" spans="15:25" x14ac:dyDescent="0.3">
      <c r="P348" s="157" t="str">
        <f>IF(ISBLANK('Data input'!C348)=FALSE,'Data input'!C348,"")</f>
        <v/>
      </c>
      <c r="Q348" s="106" t="e">
        <f>IF($Y$302=FALSE,NA(),IF(OR(ISNUMBER('Data input'!AC348)=FALSE,ISNUMBER('Data input'!AD348)=FALSE),NA(),'Data input'!$AW$3*'Data input'!AC348+'Data input'!AD348))</f>
        <v>#N/A</v>
      </c>
      <c r="R348" s="106" t="e">
        <f>IF($Y$302=FALSE,NA(),IF(ISNUMBER('Data input'!AD348)=FALSE,NA(),'Data input'!$AW$2*'Data input'!AC348))</f>
        <v>#N/A</v>
      </c>
      <c r="S348" s="106" t="e">
        <f>IF($Y$302=FALSE,NA(),IF(OR(ISNUMBER('Data input'!AF348)=FALSE,ISNUMBER('Data input'!AG348)=FALSE),NA(),'Data input'!$AW$3*'Data input'!AF348+'Data input'!AG348+1+'Grid template'!$B$17))</f>
        <v>#N/A</v>
      </c>
      <c r="T348" s="106" t="e">
        <f>IF($Y$302=FALSE,NA(),IF(ISNUMBER('Data input'!AG348)=FALSE,NA(),'Data input'!$AW$2*'Data input'!AF348))</f>
        <v>#N/A</v>
      </c>
      <c r="U348" s="106" t="e">
        <f>IF($Y$302=FALSE,NA(),(IF(OR(ISNUMBER(Q348)=FALSE,ISNUMBER(R348)=FALSE),NA(),R348-'Data input'!$AW$4*Q348)))</f>
        <v>#N/A</v>
      </c>
      <c r="V348" s="106" t="e">
        <f>IF($Y$302=FALSE,NA(),(IF(OR(ISNUMBER(S348)=FALSE,ISNUMBER(T348)=FALSE),NA(),T348+'Data input'!$AW$4*S348)))</f>
        <v>#N/A</v>
      </c>
      <c r="W348" s="106" t="e">
        <f>IF($Y$302=FALSE,NA(),IF(OR(ISNUMBER(U348)=FALSE,ISNUMBER(V348)=FALSE),NA(),(V348-U348)/(2*'Data input'!$AW$4)))</f>
        <v>#N/A</v>
      </c>
      <c r="X348" s="106" t="e">
        <f>IF($Y$302=FALSE,NA(),IF(OR(ISNUMBER(U348)=FALSE,ISNUMBER(W348)=FALSE),NA(),W348*'Data input'!$AW$4+U348))</f>
        <v>#N/A</v>
      </c>
    </row>
    <row r="349" spans="15:25" x14ac:dyDescent="0.3">
      <c r="P349" s="157" t="str">
        <f>IF(ISBLANK('Data input'!C349)=FALSE,'Data input'!C349,"")</f>
        <v/>
      </c>
      <c r="Q349" s="106" t="e">
        <f>IF($Y$302=FALSE,NA(),IF(OR(ISNUMBER('Data input'!AC349)=FALSE,ISNUMBER('Data input'!AD349)=FALSE),NA(),'Data input'!$AW$3*'Data input'!AC349+'Data input'!AD349))</f>
        <v>#N/A</v>
      </c>
      <c r="R349" s="106" t="e">
        <f>IF($Y$302=FALSE,NA(),IF(ISNUMBER('Data input'!AD349)=FALSE,NA(),'Data input'!$AW$2*'Data input'!AC349))</f>
        <v>#N/A</v>
      </c>
      <c r="S349" s="106" t="e">
        <f>IF($Y$302=FALSE,NA(),IF(OR(ISNUMBER('Data input'!AF349)=FALSE,ISNUMBER('Data input'!AG349)=FALSE),NA(),'Data input'!$AW$3*'Data input'!AF349+'Data input'!AG349+1+'Grid template'!$B$17))</f>
        <v>#N/A</v>
      </c>
      <c r="T349" s="106" t="e">
        <f>IF($Y$302=FALSE,NA(),IF(ISNUMBER('Data input'!AG349)=FALSE,NA(),'Data input'!$AW$2*'Data input'!AF349))</f>
        <v>#N/A</v>
      </c>
      <c r="U349" s="106" t="e">
        <f>IF($Y$302=FALSE,NA(),(IF(OR(ISNUMBER(Q349)=FALSE,ISNUMBER(R349)=FALSE),NA(),R349-'Data input'!$AW$4*Q349)))</f>
        <v>#N/A</v>
      </c>
      <c r="V349" s="106" t="e">
        <f>IF($Y$302=FALSE,NA(),(IF(OR(ISNUMBER(S349)=FALSE,ISNUMBER(T349)=FALSE),NA(),T349+'Data input'!$AW$4*S349)))</f>
        <v>#N/A</v>
      </c>
      <c r="W349" s="106" t="e">
        <f>IF($Y$302=FALSE,NA(),IF(OR(ISNUMBER(U349)=FALSE,ISNUMBER(V349)=FALSE),NA(),(V349-U349)/(2*'Data input'!$AW$4)))</f>
        <v>#N/A</v>
      </c>
      <c r="X349" s="106" t="e">
        <f>IF($Y$302=FALSE,NA(),IF(OR(ISNUMBER(U349)=FALSE,ISNUMBER(W349)=FALSE),NA(),W349*'Data input'!$AW$4+U349))</f>
        <v>#N/A</v>
      </c>
    </row>
    <row r="350" spans="15:25" x14ac:dyDescent="0.3">
      <c r="P350" s="157" t="str">
        <f>IF(ISBLANK('Data input'!C350)=FALSE,'Data input'!C350,"")</f>
        <v/>
      </c>
      <c r="Q350" s="106" t="e">
        <f>IF($Y$302=FALSE,NA(),IF(OR(ISNUMBER('Data input'!AC350)=FALSE,ISNUMBER('Data input'!AD350)=FALSE),NA(),'Data input'!$AW$3*'Data input'!AC350+'Data input'!AD350))</f>
        <v>#N/A</v>
      </c>
      <c r="R350" s="106" t="e">
        <f>IF($Y$302=FALSE,NA(),IF(ISNUMBER('Data input'!AD350)=FALSE,NA(),'Data input'!$AW$2*'Data input'!AC350))</f>
        <v>#N/A</v>
      </c>
      <c r="S350" s="106" t="e">
        <f>IF($Y$302=FALSE,NA(),IF(OR(ISNUMBER('Data input'!AF350)=FALSE,ISNUMBER('Data input'!AG350)=FALSE),NA(),'Data input'!$AW$3*'Data input'!AF350+'Data input'!AG350+1+'Grid template'!$B$17))</f>
        <v>#N/A</v>
      </c>
      <c r="T350" s="106" t="e">
        <f>IF($Y$302=FALSE,NA(),IF(ISNUMBER('Data input'!AG350)=FALSE,NA(),'Data input'!$AW$2*'Data input'!AF350))</f>
        <v>#N/A</v>
      </c>
      <c r="U350" s="106" t="e">
        <f>IF($Y$302=FALSE,NA(),(IF(OR(ISNUMBER(Q350)=FALSE,ISNUMBER(R350)=FALSE),NA(),R350-'Data input'!$AW$4*Q350)))</f>
        <v>#N/A</v>
      </c>
      <c r="V350" s="106" t="e">
        <f>IF($Y$302=FALSE,NA(),(IF(OR(ISNUMBER(S350)=FALSE,ISNUMBER(T350)=FALSE),NA(),T350+'Data input'!$AW$4*S350)))</f>
        <v>#N/A</v>
      </c>
      <c r="W350" s="106" t="e">
        <f>IF($Y$302=FALSE,NA(),IF(OR(ISNUMBER(U350)=FALSE,ISNUMBER(V350)=FALSE),NA(),(V350-U350)/(2*'Data input'!$AW$4)))</f>
        <v>#N/A</v>
      </c>
      <c r="X350" s="106" t="e">
        <f>IF($Y$302=FALSE,NA(),IF(OR(ISNUMBER(U350)=FALSE,ISNUMBER(W350)=FALSE),NA(),W350*'Data input'!$AW$4+U350))</f>
        <v>#N/A</v>
      </c>
    </row>
    <row r="351" spans="15:25" x14ac:dyDescent="0.3">
      <c r="P351" s="157" t="str">
        <f>IF(ISBLANK('Data input'!C351)=FALSE,'Data input'!C351,"")</f>
        <v/>
      </c>
      <c r="Q351" s="106" t="e">
        <f>IF($Y$302=FALSE,NA(),IF(OR(ISNUMBER('Data input'!AC351)=FALSE,ISNUMBER('Data input'!AD351)=FALSE),NA(),'Data input'!$AW$3*'Data input'!AC351+'Data input'!AD351))</f>
        <v>#N/A</v>
      </c>
      <c r="R351" s="106" t="e">
        <f>IF($Y$302=FALSE,NA(),IF(ISNUMBER('Data input'!AD351)=FALSE,NA(),'Data input'!$AW$2*'Data input'!AC351))</f>
        <v>#N/A</v>
      </c>
      <c r="S351" s="106" t="e">
        <f>IF($Y$302=FALSE,NA(),IF(OR(ISNUMBER('Data input'!AF351)=FALSE,ISNUMBER('Data input'!AG351)=FALSE),NA(),'Data input'!$AW$3*'Data input'!AF351+'Data input'!AG351+1+'Grid template'!$B$17))</f>
        <v>#N/A</v>
      </c>
      <c r="T351" s="106" t="e">
        <f>IF($Y$302=FALSE,NA(),IF(ISNUMBER('Data input'!AG351)=FALSE,NA(),'Data input'!$AW$2*'Data input'!AF351))</f>
        <v>#N/A</v>
      </c>
      <c r="U351" s="106" t="e">
        <f>IF($Y$302=FALSE,NA(),(IF(OR(ISNUMBER(Q351)=FALSE,ISNUMBER(R351)=FALSE),NA(),R351-'Data input'!$AW$4*Q351)))</f>
        <v>#N/A</v>
      </c>
      <c r="V351" s="106" t="e">
        <f>IF($Y$302=FALSE,NA(),(IF(OR(ISNUMBER(S351)=FALSE,ISNUMBER(T351)=FALSE),NA(),T351+'Data input'!$AW$4*S351)))</f>
        <v>#N/A</v>
      </c>
      <c r="W351" s="106" t="e">
        <f>IF($Y$302=FALSE,NA(),IF(OR(ISNUMBER(U351)=FALSE,ISNUMBER(V351)=FALSE),NA(),(V351-U351)/(2*'Data input'!$AW$4)))</f>
        <v>#N/A</v>
      </c>
      <c r="X351" s="106" t="e">
        <f>IF($Y$302=FALSE,NA(),IF(OR(ISNUMBER(U351)=FALSE,ISNUMBER(W351)=FALSE),NA(),W351*'Data input'!$AW$4+U351))</f>
        <v>#N/A</v>
      </c>
    </row>
    <row r="352" spans="15:25" x14ac:dyDescent="0.3">
      <c r="O352" s="1" t="str">
        <f>CONCATENATE("Names ",Series_8)</f>
        <v>Names Series 8</v>
      </c>
      <c r="P352" s="156" t="str">
        <f>IF(ISBLANK('Data input'!C352)=FALSE,'Data input'!C352,"")</f>
        <v/>
      </c>
      <c r="Q352" s="17" t="e">
        <f>IF($Y$352=FALSE,NA(),IF(OR(ISNUMBER('Data input'!AC352)=FALSE,ISNUMBER('Data input'!AD352)=FALSE),NA(),'Data input'!$AW$3*'Data input'!AC352+'Data input'!AD352))</f>
        <v>#N/A</v>
      </c>
      <c r="R352" s="17" t="e">
        <f>IF($Y$352=FALSE,NA(),IF(ISNUMBER('Data input'!AD352)=FALSE,NA(),'Data input'!$AW$2*'Data input'!AC352))</f>
        <v>#N/A</v>
      </c>
      <c r="S352" s="17" t="e">
        <f>IF($Y$352=FALSE,NA(),IF(OR(ISNUMBER('Data input'!AF352)=FALSE,ISNUMBER('Data input'!AG352)=FALSE),NA(),'Data input'!$AW$3*'Data input'!AF352+'Data input'!AG352+1+'Grid template'!$B$17))</f>
        <v>#N/A</v>
      </c>
      <c r="T352" s="17" t="e">
        <f>IF($Y$352=FALSE,NA(),IF(ISNUMBER('Data input'!AG352)=FALSE,NA(),'Data input'!$AW$2*'Data input'!AF352))</f>
        <v>#N/A</v>
      </c>
      <c r="U352" s="17" t="e">
        <f>IF($Y$352=FALSE,NA(),(IF(OR(ISNUMBER(Q352)=FALSE,ISNUMBER(R352)=FALSE),NA(),R352-'Data input'!$AW$4*Q352)))</f>
        <v>#N/A</v>
      </c>
      <c r="V352" s="17" t="e">
        <f>IF($Y$352=FALSE,NA(),(IF(OR(ISNUMBER(S352)=FALSE,ISNUMBER(T352)=FALSE),NA(),T352+'Data input'!$AW$4*S352)))</f>
        <v>#N/A</v>
      </c>
      <c r="W352" s="17" t="e">
        <f>IF($Y$352=FALSE,NA(),IF(OR(ISNUMBER(U352)=FALSE,ISNUMBER(V352)=FALSE),NA(),(V352-U352)/(2*'Data input'!$AW$4)))</f>
        <v>#N/A</v>
      </c>
      <c r="X352" s="17" t="e">
        <f>IF($Y$352=FALSE,NA(),IF(OR(ISNUMBER(U352)=FALSE,ISNUMBER(W352)=FALSE),NA(),W352*'Data input'!$AW$4+U352))</f>
        <v>#N/A</v>
      </c>
      <c r="Y352" s="1" t="b">
        <v>0</v>
      </c>
    </row>
    <row r="353" spans="16:24" x14ac:dyDescent="0.3">
      <c r="P353" s="156" t="str">
        <f>IF(ISBLANK('Data input'!C353)=FALSE,'Data input'!C353,"")</f>
        <v/>
      </c>
      <c r="Q353" s="17" t="e">
        <f>IF($Y$352=FALSE,NA(),IF(OR(ISNUMBER('Data input'!AC353)=FALSE,ISNUMBER('Data input'!AD353)=FALSE),NA(),'Data input'!$AW$3*'Data input'!AC353+'Data input'!AD353))</f>
        <v>#N/A</v>
      </c>
      <c r="R353" s="17" t="e">
        <f>IF($Y$352=FALSE,NA(),IF(ISNUMBER('Data input'!AD353)=FALSE,NA(),'Data input'!$AW$2*'Data input'!AC353))</f>
        <v>#N/A</v>
      </c>
      <c r="S353" s="17" t="e">
        <f>IF($Y$352=FALSE,NA(),IF(OR(ISNUMBER('Data input'!AF353)=FALSE,ISNUMBER('Data input'!AG353)=FALSE),NA(),'Data input'!$AW$3*'Data input'!AF353+'Data input'!AG353+1+'Grid template'!$B$17))</f>
        <v>#N/A</v>
      </c>
      <c r="T353" s="17" t="e">
        <f>IF($Y$352=FALSE,NA(),IF(ISNUMBER('Data input'!AG353)=FALSE,NA(),'Data input'!$AW$2*'Data input'!AF353))</f>
        <v>#N/A</v>
      </c>
      <c r="U353" s="17" t="e">
        <f>IF($Y$352=FALSE,NA(),(IF(OR(ISNUMBER(Q353)=FALSE,ISNUMBER(R353)=FALSE),NA(),R353-'Data input'!$AW$4*Q353)))</f>
        <v>#N/A</v>
      </c>
      <c r="V353" s="17" t="e">
        <f>IF($Y$352=FALSE,NA(),(IF(OR(ISNUMBER(S353)=FALSE,ISNUMBER(T353)=FALSE),NA(),T353+'Data input'!$AW$4*S353)))</f>
        <v>#N/A</v>
      </c>
      <c r="W353" s="17" t="e">
        <f>IF($Y$352=FALSE,NA(),IF(OR(ISNUMBER(U353)=FALSE,ISNUMBER(V353)=FALSE),NA(),(V353-U353)/(2*'Data input'!$AW$4)))</f>
        <v>#N/A</v>
      </c>
      <c r="X353" s="17" t="e">
        <f>IF($Y$352=FALSE,NA(),IF(OR(ISNUMBER(U353)=FALSE,ISNUMBER(W353)=FALSE),NA(),W353*'Data input'!$AW$4+U353))</f>
        <v>#N/A</v>
      </c>
    </row>
    <row r="354" spans="16:24" x14ac:dyDescent="0.3">
      <c r="P354" s="156" t="str">
        <f>IF(ISBLANK('Data input'!C354)=FALSE,'Data input'!C354,"")</f>
        <v/>
      </c>
      <c r="Q354" s="17" t="e">
        <f>IF($Y$352=FALSE,NA(),IF(OR(ISNUMBER('Data input'!AC354)=FALSE,ISNUMBER('Data input'!AD354)=FALSE),NA(),'Data input'!$AW$3*'Data input'!AC354+'Data input'!AD354))</f>
        <v>#N/A</v>
      </c>
      <c r="R354" s="17" t="e">
        <f>IF($Y$352=FALSE,NA(),IF(ISNUMBER('Data input'!AD354)=FALSE,NA(),'Data input'!$AW$2*'Data input'!AC354))</f>
        <v>#N/A</v>
      </c>
      <c r="S354" s="17" t="e">
        <f>IF($Y$352=FALSE,NA(),IF(OR(ISNUMBER('Data input'!AF354)=FALSE,ISNUMBER('Data input'!AG354)=FALSE),NA(),'Data input'!$AW$3*'Data input'!AF354+'Data input'!AG354+1+'Grid template'!$B$17))</f>
        <v>#N/A</v>
      </c>
      <c r="T354" s="17" t="e">
        <f>IF($Y$352=FALSE,NA(),IF(ISNUMBER('Data input'!AG354)=FALSE,NA(),'Data input'!$AW$2*'Data input'!AF354))</f>
        <v>#N/A</v>
      </c>
      <c r="U354" s="17" t="e">
        <f>IF($Y$352=FALSE,NA(),(IF(OR(ISNUMBER(Q354)=FALSE,ISNUMBER(R354)=FALSE),NA(),R354-'Data input'!$AW$4*Q354)))</f>
        <v>#N/A</v>
      </c>
      <c r="V354" s="17" t="e">
        <f>IF($Y$352=FALSE,NA(),(IF(OR(ISNUMBER(S354)=FALSE,ISNUMBER(T354)=FALSE),NA(),T354+'Data input'!$AW$4*S354)))</f>
        <v>#N/A</v>
      </c>
      <c r="W354" s="17" t="e">
        <f>IF($Y$352=FALSE,NA(),IF(OR(ISNUMBER(U354)=FALSE,ISNUMBER(V354)=FALSE),NA(),(V354-U354)/(2*'Data input'!$AW$4)))</f>
        <v>#N/A</v>
      </c>
      <c r="X354" s="17" t="e">
        <f>IF($Y$352=FALSE,NA(),IF(OR(ISNUMBER(U354)=FALSE,ISNUMBER(W354)=FALSE),NA(),W354*'Data input'!$AW$4+U354))</f>
        <v>#N/A</v>
      </c>
    </row>
    <row r="355" spans="16:24" x14ac:dyDescent="0.3">
      <c r="P355" s="156" t="str">
        <f>IF(ISBLANK('Data input'!C355)=FALSE,'Data input'!C355,"")</f>
        <v/>
      </c>
      <c r="Q355" s="17" t="e">
        <f>IF($Y$352=FALSE,NA(),IF(OR(ISNUMBER('Data input'!AC355)=FALSE,ISNUMBER('Data input'!AD355)=FALSE),NA(),'Data input'!$AW$3*'Data input'!AC355+'Data input'!AD355))</f>
        <v>#N/A</v>
      </c>
      <c r="R355" s="17" t="e">
        <f>IF($Y$352=FALSE,NA(),IF(ISNUMBER('Data input'!AD355)=FALSE,NA(),'Data input'!$AW$2*'Data input'!AC355))</f>
        <v>#N/A</v>
      </c>
      <c r="S355" s="17" t="e">
        <f>IF($Y$352=FALSE,NA(),IF(OR(ISNUMBER('Data input'!AF355)=FALSE,ISNUMBER('Data input'!AG355)=FALSE),NA(),'Data input'!$AW$3*'Data input'!AF355+'Data input'!AG355+1+'Grid template'!$B$17))</f>
        <v>#N/A</v>
      </c>
      <c r="T355" s="17" t="e">
        <f>IF($Y$352=FALSE,NA(),IF(ISNUMBER('Data input'!AG355)=FALSE,NA(),'Data input'!$AW$2*'Data input'!AF355))</f>
        <v>#N/A</v>
      </c>
      <c r="U355" s="17" t="e">
        <f>IF($Y$352=FALSE,NA(),(IF(OR(ISNUMBER(Q355)=FALSE,ISNUMBER(R355)=FALSE),NA(),R355-'Data input'!$AW$4*Q355)))</f>
        <v>#N/A</v>
      </c>
      <c r="V355" s="17" t="e">
        <f>IF($Y$352=FALSE,NA(),(IF(OR(ISNUMBER(S355)=FALSE,ISNUMBER(T355)=FALSE),NA(),T355+'Data input'!$AW$4*S355)))</f>
        <v>#N/A</v>
      </c>
      <c r="W355" s="17" t="e">
        <f>IF($Y$352=FALSE,NA(),IF(OR(ISNUMBER(U355)=FALSE,ISNUMBER(V355)=FALSE),NA(),(V355-U355)/(2*'Data input'!$AW$4)))</f>
        <v>#N/A</v>
      </c>
      <c r="X355" s="17" t="e">
        <f>IF($Y$352=FALSE,NA(),IF(OR(ISNUMBER(U355)=FALSE,ISNUMBER(W355)=FALSE),NA(),W355*'Data input'!$AW$4+U355))</f>
        <v>#N/A</v>
      </c>
    </row>
    <row r="356" spans="16:24" x14ac:dyDescent="0.3">
      <c r="P356" s="156" t="str">
        <f>IF(ISBLANK('Data input'!C356)=FALSE,'Data input'!C356,"")</f>
        <v/>
      </c>
      <c r="Q356" s="17" t="e">
        <f>IF($Y$352=FALSE,NA(),IF(OR(ISNUMBER('Data input'!AC356)=FALSE,ISNUMBER('Data input'!AD356)=FALSE),NA(),'Data input'!$AW$3*'Data input'!AC356+'Data input'!AD356))</f>
        <v>#N/A</v>
      </c>
      <c r="R356" s="17" t="e">
        <f>IF($Y$352=FALSE,NA(),IF(ISNUMBER('Data input'!AD356)=FALSE,NA(),'Data input'!$AW$2*'Data input'!AC356))</f>
        <v>#N/A</v>
      </c>
      <c r="S356" s="17" t="e">
        <f>IF($Y$352=FALSE,NA(),IF(OR(ISNUMBER('Data input'!AF356)=FALSE,ISNUMBER('Data input'!AG356)=FALSE),NA(),'Data input'!$AW$3*'Data input'!AF356+'Data input'!AG356+1+'Grid template'!$B$17))</f>
        <v>#N/A</v>
      </c>
      <c r="T356" s="17" t="e">
        <f>IF($Y$352=FALSE,NA(),IF(ISNUMBER('Data input'!AG356)=FALSE,NA(),'Data input'!$AW$2*'Data input'!AF356))</f>
        <v>#N/A</v>
      </c>
      <c r="U356" s="17" t="e">
        <f>IF($Y$352=FALSE,NA(),(IF(OR(ISNUMBER(Q356)=FALSE,ISNUMBER(R356)=FALSE),NA(),R356-'Data input'!$AW$4*Q356)))</f>
        <v>#N/A</v>
      </c>
      <c r="V356" s="17" t="e">
        <f>IF($Y$352=FALSE,NA(),(IF(OR(ISNUMBER(S356)=FALSE,ISNUMBER(T356)=FALSE),NA(),T356+'Data input'!$AW$4*S356)))</f>
        <v>#N/A</v>
      </c>
      <c r="W356" s="17" t="e">
        <f>IF($Y$352=FALSE,NA(),IF(OR(ISNUMBER(U356)=FALSE,ISNUMBER(V356)=FALSE),NA(),(V356-U356)/(2*'Data input'!$AW$4)))</f>
        <v>#N/A</v>
      </c>
      <c r="X356" s="17" t="e">
        <f>IF($Y$352=FALSE,NA(),IF(OR(ISNUMBER(U356)=FALSE,ISNUMBER(W356)=FALSE),NA(),W356*'Data input'!$AW$4+U356))</f>
        <v>#N/A</v>
      </c>
    </row>
    <row r="357" spans="16:24" x14ac:dyDescent="0.3">
      <c r="P357" s="156" t="str">
        <f>IF(ISBLANK('Data input'!C357)=FALSE,'Data input'!C357,"")</f>
        <v/>
      </c>
      <c r="Q357" s="17" t="e">
        <f>IF($Y$352=FALSE,NA(),IF(OR(ISNUMBER('Data input'!AC357)=FALSE,ISNUMBER('Data input'!AD357)=FALSE),NA(),'Data input'!$AW$3*'Data input'!AC357+'Data input'!AD357))</f>
        <v>#N/A</v>
      </c>
      <c r="R357" s="17" t="e">
        <f>IF($Y$352=FALSE,NA(),IF(ISNUMBER('Data input'!AD357)=FALSE,NA(),'Data input'!$AW$2*'Data input'!AC357))</f>
        <v>#N/A</v>
      </c>
      <c r="S357" s="17" t="e">
        <f>IF($Y$352=FALSE,NA(),IF(OR(ISNUMBER('Data input'!AF357)=FALSE,ISNUMBER('Data input'!AG357)=FALSE),NA(),'Data input'!$AW$3*'Data input'!AF357+'Data input'!AG357+1+'Grid template'!$B$17))</f>
        <v>#N/A</v>
      </c>
      <c r="T357" s="17" t="e">
        <f>IF($Y$352=FALSE,NA(),IF(ISNUMBER('Data input'!AG357)=FALSE,NA(),'Data input'!$AW$2*'Data input'!AF357))</f>
        <v>#N/A</v>
      </c>
      <c r="U357" s="17" t="e">
        <f>IF($Y$352=FALSE,NA(),(IF(OR(ISNUMBER(Q357)=FALSE,ISNUMBER(R357)=FALSE),NA(),R357-'Data input'!$AW$4*Q357)))</f>
        <v>#N/A</v>
      </c>
      <c r="V357" s="17" t="e">
        <f>IF($Y$352=FALSE,NA(),(IF(OR(ISNUMBER(S357)=FALSE,ISNUMBER(T357)=FALSE),NA(),T357+'Data input'!$AW$4*S357)))</f>
        <v>#N/A</v>
      </c>
      <c r="W357" s="17" t="e">
        <f>IF($Y$352=FALSE,NA(),IF(OR(ISNUMBER(U357)=FALSE,ISNUMBER(V357)=FALSE),NA(),(V357-U357)/(2*'Data input'!$AW$4)))</f>
        <v>#N/A</v>
      </c>
      <c r="X357" s="17" t="e">
        <f>IF($Y$352=FALSE,NA(),IF(OR(ISNUMBER(U357)=FALSE,ISNUMBER(W357)=FALSE),NA(),W357*'Data input'!$AW$4+U357))</f>
        <v>#N/A</v>
      </c>
    </row>
    <row r="358" spans="16:24" x14ac:dyDescent="0.3">
      <c r="P358" s="156" t="str">
        <f>IF(ISBLANK('Data input'!C358)=FALSE,'Data input'!C358,"")</f>
        <v/>
      </c>
      <c r="Q358" s="17" t="e">
        <f>IF($Y$352=FALSE,NA(),IF(OR(ISNUMBER('Data input'!AC358)=FALSE,ISNUMBER('Data input'!AD358)=FALSE),NA(),'Data input'!$AW$3*'Data input'!AC358+'Data input'!AD358))</f>
        <v>#N/A</v>
      </c>
      <c r="R358" s="17" t="e">
        <f>IF($Y$352=FALSE,NA(),IF(ISNUMBER('Data input'!AD358)=FALSE,NA(),'Data input'!$AW$2*'Data input'!AC358))</f>
        <v>#N/A</v>
      </c>
      <c r="S358" s="17" t="e">
        <f>IF($Y$352=FALSE,NA(),IF(OR(ISNUMBER('Data input'!AF358)=FALSE,ISNUMBER('Data input'!AG358)=FALSE),NA(),'Data input'!$AW$3*'Data input'!AF358+'Data input'!AG358+1+'Grid template'!$B$17))</f>
        <v>#N/A</v>
      </c>
      <c r="T358" s="17" t="e">
        <f>IF($Y$352=FALSE,NA(),IF(ISNUMBER('Data input'!AG358)=FALSE,NA(),'Data input'!$AW$2*'Data input'!AF358))</f>
        <v>#N/A</v>
      </c>
      <c r="U358" s="17" t="e">
        <f>IF($Y$352=FALSE,NA(),(IF(OR(ISNUMBER(Q358)=FALSE,ISNUMBER(R358)=FALSE),NA(),R358-'Data input'!$AW$4*Q358)))</f>
        <v>#N/A</v>
      </c>
      <c r="V358" s="17" t="e">
        <f>IF($Y$352=FALSE,NA(),(IF(OR(ISNUMBER(S358)=FALSE,ISNUMBER(T358)=FALSE),NA(),T358+'Data input'!$AW$4*S358)))</f>
        <v>#N/A</v>
      </c>
      <c r="W358" s="17" t="e">
        <f>IF($Y$352=FALSE,NA(),IF(OR(ISNUMBER(U358)=FALSE,ISNUMBER(V358)=FALSE),NA(),(V358-U358)/(2*'Data input'!$AW$4)))</f>
        <v>#N/A</v>
      </c>
      <c r="X358" s="17" t="e">
        <f>IF($Y$352=FALSE,NA(),IF(OR(ISNUMBER(U358)=FALSE,ISNUMBER(W358)=FALSE),NA(),W358*'Data input'!$AW$4+U358))</f>
        <v>#N/A</v>
      </c>
    </row>
    <row r="359" spans="16:24" x14ac:dyDescent="0.3">
      <c r="P359" s="156" t="str">
        <f>IF(ISBLANK('Data input'!C359)=FALSE,'Data input'!C359,"")</f>
        <v/>
      </c>
      <c r="Q359" s="17" t="e">
        <f>IF($Y$352=FALSE,NA(),IF(OR(ISNUMBER('Data input'!AC359)=FALSE,ISNUMBER('Data input'!AD359)=FALSE),NA(),'Data input'!$AW$3*'Data input'!AC359+'Data input'!AD359))</f>
        <v>#N/A</v>
      </c>
      <c r="R359" s="17" t="e">
        <f>IF($Y$352=FALSE,NA(),IF(ISNUMBER('Data input'!AD359)=FALSE,NA(),'Data input'!$AW$2*'Data input'!AC359))</f>
        <v>#N/A</v>
      </c>
      <c r="S359" s="17" t="e">
        <f>IF($Y$352=FALSE,NA(),IF(OR(ISNUMBER('Data input'!AF359)=FALSE,ISNUMBER('Data input'!AG359)=FALSE),NA(),'Data input'!$AW$3*'Data input'!AF359+'Data input'!AG359+1+'Grid template'!$B$17))</f>
        <v>#N/A</v>
      </c>
      <c r="T359" s="17" t="e">
        <f>IF($Y$352=FALSE,NA(),IF(ISNUMBER('Data input'!AG359)=FALSE,NA(),'Data input'!$AW$2*'Data input'!AF359))</f>
        <v>#N/A</v>
      </c>
      <c r="U359" s="17" t="e">
        <f>IF($Y$352=FALSE,NA(),(IF(OR(ISNUMBER(Q359)=FALSE,ISNUMBER(R359)=FALSE),NA(),R359-'Data input'!$AW$4*Q359)))</f>
        <v>#N/A</v>
      </c>
      <c r="V359" s="17" t="e">
        <f>IF($Y$352=FALSE,NA(),(IF(OR(ISNUMBER(S359)=FALSE,ISNUMBER(T359)=FALSE),NA(),T359+'Data input'!$AW$4*S359)))</f>
        <v>#N/A</v>
      </c>
      <c r="W359" s="17" t="e">
        <f>IF($Y$352=FALSE,NA(),IF(OR(ISNUMBER(U359)=FALSE,ISNUMBER(V359)=FALSE),NA(),(V359-U359)/(2*'Data input'!$AW$4)))</f>
        <v>#N/A</v>
      </c>
      <c r="X359" s="17" t="e">
        <f>IF($Y$352=FALSE,NA(),IF(OR(ISNUMBER(U359)=FALSE,ISNUMBER(W359)=FALSE),NA(),W359*'Data input'!$AW$4+U359))</f>
        <v>#N/A</v>
      </c>
    </row>
    <row r="360" spans="16:24" x14ac:dyDescent="0.3">
      <c r="P360" s="156" t="str">
        <f>IF(ISBLANK('Data input'!C360)=FALSE,'Data input'!C360,"")</f>
        <v/>
      </c>
      <c r="Q360" s="17" t="e">
        <f>IF($Y$352=FALSE,NA(),IF(OR(ISNUMBER('Data input'!AC360)=FALSE,ISNUMBER('Data input'!AD360)=FALSE),NA(),'Data input'!$AW$3*'Data input'!AC360+'Data input'!AD360))</f>
        <v>#N/A</v>
      </c>
      <c r="R360" s="17" t="e">
        <f>IF($Y$352=FALSE,NA(),IF(ISNUMBER('Data input'!AD360)=FALSE,NA(),'Data input'!$AW$2*'Data input'!AC360))</f>
        <v>#N/A</v>
      </c>
      <c r="S360" s="17" t="e">
        <f>IF($Y$352=FALSE,NA(),IF(OR(ISNUMBER('Data input'!AF360)=FALSE,ISNUMBER('Data input'!AG360)=FALSE),NA(),'Data input'!$AW$3*'Data input'!AF360+'Data input'!AG360+1+'Grid template'!$B$17))</f>
        <v>#N/A</v>
      </c>
      <c r="T360" s="17" t="e">
        <f>IF($Y$352=FALSE,NA(),IF(ISNUMBER('Data input'!AG360)=FALSE,NA(),'Data input'!$AW$2*'Data input'!AF360))</f>
        <v>#N/A</v>
      </c>
      <c r="U360" s="17" t="e">
        <f>IF($Y$352=FALSE,NA(),(IF(OR(ISNUMBER(Q360)=FALSE,ISNUMBER(R360)=FALSE),NA(),R360-'Data input'!$AW$4*Q360)))</f>
        <v>#N/A</v>
      </c>
      <c r="V360" s="17" t="e">
        <f>IF($Y$352=FALSE,NA(),(IF(OR(ISNUMBER(S360)=FALSE,ISNUMBER(T360)=FALSE),NA(),T360+'Data input'!$AW$4*S360)))</f>
        <v>#N/A</v>
      </c>
      <c r="W360" s="17" t="e">
        <f>IF($Y$352=FALSE,NA(),IF(OR(ISNUMBER(U360)=FALSE,ISNUMBER(V360)=FALSE),NA(),(V360-U360)/(2*'Data input'!$AW$4)))</f>
        <v>#N/A</v>
      </c>
      <c r="X360" s="17" t="e">
        <f>IF($Y$352=FALSE,NA(),IF(OR(ISNUMBER(U360)=FALSE,ISNUMBER(W360)=FALSE),NA(),W360*'Data input'!$AW$4+U360))</f>
        <v>#N/A</v>
      </c>
    </row>
    <row r="361" spans="16:24" x14ac:dyDescent="0.3">
      <c r="P361" s="156" t="str">
        <f>IF(ISBLANK('Data input'!C361)=FALSE,'Data input'!C361,"")</f>
        <v/>
      </c>
      <c r="Q361" s="17" t="e">
        <f>IF($Y$352=FALSE,NA(),IF(OR(ISNUMBER('Data input'!AC361)=FALSE,ISNUMBER('Data input'!AD361)=FALSE),NA(),'Data input'!$AW$3*'Data input'!AC361+'Data input'!AD361))</f>
        <v>#N/A</v>
      </c>
      <c r="R361" s="17" t="e">
        <f>IF($Y$352=FALSE,NA(),IF(ISNUMBER('Data input'!AD361)=FALSE,NA(),'Data input'!$AW$2*'Data input'!AC361))</f>
        <v>#N/A</v>
      </c>
      <c r="S361" s="17" t="e">
        <f>IF($Y$352=FALSE,NA(),IF(OR(ISNUMBER('Data input'!AF361)=FALSE,ISNUMBER('Data input'!AG361)=FALSE),NA(),'Data input'!$AW$3*'Data input'!AF361+'Data input'!AG361+1+'Grid template'!$B$17))</f>
        <v>#N/A</v>
      </c>
      <c r="T361" s="17" t="e">
        <f>IF($Y$352=FALSE,NA(),IF(ISNUMBER('Data input'!AG361)=FALSE,NA(),'Data input'!$AW$2*'Data input'!AF361))</f>
        <v>#N/A</v>
      </c>
      <c r="U361" s="17" t="e">
        <f>IF($Y$352=FALSE,NA(),(IF(OR(ISNUMBER(Q361)=FALSE,ISNUMBER(R361)=FALSE),NA(),R361-'Data input'!$AW$4*Q361)))</f>
        <v>#N/A</v>
      </c>
      <c r="V361" s="17" t="e">
        <f>IF($Y$352=FALSE,NA(),(IF(OR(ISNUMBER(S361)=FALSE,ISNUMBER(T361)=FALSE),NA(),T361+'Data input'!$AW$4*S361)))</f>
        <v>#N/A</v>
      </c>
      <c r="W361" s="17" t="e">
        <f>IF($Y$352=FALSE,NA(),IF(OR(ISNUMBER(U361)=FALSE,ISNUMBER(V361)=FALSE),NA(),(V361-U361)/(2*'Data input'!$AW$4)))</f>
        <v>#N/A</v>
      </c>
      <c r="X361" s="17" t="e">
        <f>IF($Y$352=FALSE,NA(),IF(OR(ISNUMBER(U361)=FALSE,ISNUMBER(W361)=FALSE),NA(),W361*'Data input'!$AW$4+U361))</f>
        <v>#N/A</v>
      </c>
    </row>
    <row r="362" spans="16:24" x14ac:dyDescent="0.3">
      <c r="P362" s="156" t="str">
        <f>IF(ISBLANK('Data input'!C362)=FALSE,'Data input'!C362,"")</f>
        <v/>
      </c>
      <c r="Q362" s="17" t="e">
        <f>IF($Y$352=FALSE,NA(),IF(OR(ISNUMBER('Data input'!AC362)=FALSE,ISNUMBER('Data input'!AD362)=FALSE),NA(),'Data input'!$AW$3*'Data input'!AC362+'Data input'!AD362))</f>
        <v>#N/A</v>
      </c>
      <c r="R362" s="17" t="e">
        <f>IF($Y$352=FALSE,NA(),IF(ISNUMBER('Data input'!AD362)=FALSE,NA(),'Data input'!$AW$2*'Data input'!AC362))</f>
        <v>#N/A</v>
      </c>
      <c r="S362" s="17" t="e">
        <f>IF($Y$352=FALSE,NA(),IF(OR(ISNUMBER('Data input'!AF362)=FALSE,ISNUMBER('Data input'!AG362)=FALSE),NA(),'Data input'!$AW$3*'Data input'!AF362+'Data input'!AG362+1+'Grid template'!$B$17))</f>
        <v>#N/A</v>
      </c>
      <c r="T362" s="17" t="e">
        <f>IF($Y$352=FALSE,NA(),IF(ISNUMBER('Data input'!AG362)=FALSE,NA(),'Data input'!$AW$2*'Data input'!AF362))</f>
        <v>#N/A</v>
      </c>
      <c r="U362" s="17" t="e">
        <f>IF($Y$352=FALSE,NA(),(IF(OR(ISNUMBER(Q362)=FALSE,ISNUMBER(R362)=FALSE),NA(),R362-'Data input'!$AW$4*Q362)))</f>
        <v>#N/A</v>
      </c>
      <c r="V362" s="17" t="e">
        <f>IF($Y$352=FALSE,NA(),(IF(OR(ISNUMBER(S362)=FALSE,ISNUMBER(T362)=FALSE),NA(),T362+'Data input'!$AW$4*S362)))</f>
        <v>#N/A</v>
      </c>
      <c r="W362" s="17" t="e">
        <f>IF($Y$352=FALSE,NA(),IF(OR(ISNUMBER(U362)=FALSE,ISNUMBER(V362)=FALSE),NA(),(V362-U362)/(2*'Data input'!$AW$4)))</f>
        <v>#N/A</v>
      </c>
      <c r="X362" s="17" t="e">
        <f>IF($Y$352=FALSE,NA(),IF(OR(ISNUMBER(U362)=FALSE,ISNUMBER(W362)=FALSE),NA(),W362*'Data input'!$AW$4+U362))</f>
        <v>#N/A</v>
      </c>
    </row>
    <row r="363" spans="16:24" x14ac:dyDescent="0.3">
      <c r="P363" s="156" t="str">
        <f>IF(ISBLANK('Data input'!C363)=FALSE,'Data input'!C363,"")</f>
        <v/>
      </c>
      <c r="Q363" s="17" t="e">
        <f>IF($Y$352=FALSE,NA(),IF(OR(ISNUMBER('Data input'!AC363)=FALSE,ISNUMBER('Data input'!AD363)=FALSE),NA(),'Data input'!$AW$3*'Data input'!AC363+'Data input'!AD363))</f>
        <v>#N/A</v>
      </c>
      <c r="R363" s="17" t="e">
        <f>IF($Y$352=FALSE,NA(),IF(ISNUMBER('Data input'!AD363)=FALSE,NA(),'Data input'!$AW$2*'Data input'!AC363))</f>
        <v>#N/A</v>
      </c>
      <c r="S363" s="17" t="e">
        <f>IF($Y$352=FALSE,NA(),IF(OR(ISNUMBER('Data input'!AF363)=FALSE,ISNUMBER('Data input'!AG363)=FALSE),NA(),'Data input'!$AW$3*'Data input'!AF363+'Data input'!AG363+1+'Grid template'!$B$17))</f>
        <v>#N/A</v>
      </c>
      <c r="T363" s="17" t="e">
        <f>IF($Y$352=FALSE,NA(),IF(ISNUMBER('Data input'!AG363)=FALSE,NA(),'Data input'!$AW$2*'Data input'!AF363))</f>
        <v>#N/A</v>
      </c>
      <c r="U363" s="17" t="e">
        <f>IF($Y$352=FALSE,NA(),(IF(OR(ISNUMBER(Q363)=FALSE,ISNUMBER(R363)=FALSE),NA(),R363-'Data input'!$AW$4*Q363)))</f>
        <v>#N/A</v>
      </c>
      <c r="V363" s="17" t="e">
        <f>IF($Y$352=FALSE,NA(),(IF(OR(ISNUMBER(S363)=FALSE,ISNUMBER(T363)=FALSE),NA(),T363+'Data input'!$AW$4*S363)))</f>
        <v>#N/A</v>
      </c>
      <c r="W363" s="17" t="e">
        <f>IF($Y$352=FALSE,NA(),IF(OR(ISNUMBER(U363)=FALSE,ISNUMBER(V363)=FALSE),NA(),(V363-U363)/(2*'Data input'!$AW$4)))</f>
        <v>#N/A</v>
      </c>
      <c r="X363" s="17" t="e">
        <f>IF($Y$352=FALSE,NA(),IF(OR(ISNUMBER(U363)=FALSE,ISNUMBER(W363)=FALSE),NA(),W363*'Data input'!$AW$4+U363))</f>
        <v>#N/A</v>
      </c>
    </row>
    <row r="364" spans="16:24" x14ac:dyDescent="0.3">
      <c r="P364" s="156" t="str">
        <f>IF(ISBLANK('Data input'!C364)=FALSE,'Data input'!C364,"")</f>
        <v/>
      </c>
      <c r="Q364" s="17" t="e">
        <f>IF($Y$352=FALSE,NA(),IF(OR(ISNUMBER('Data input'!AC364)=FALSE,ISNUMBER('Data input'!AD364)=FALSE),NA(),'Data input'!$AW$3*'Data input'!AC364+'Data input'!AD364))</f>
        <v>#N/A</v>
      </c>
      <c r="R364" s="17" t="e">
        <f>IF($Y$352=FALSE,NA(),IF(ISNUMBER('Data input'!AD364)=FALSE,NA(),'Data input'!$AW$2*'Data input'!AC364))</f>
        <v>#N/A</v>
      </c>
      <c r="S364" s="17" t="e">
        <f>IF($Y$352=FALSE,NA(),IF(OR(ISNUMBER('Data input'!AF364)=FALSE,ISNUMBER('Data input'!AG364)=FALSE),NA(),'Data input'!$AW$3*'Data input'!AF364+'Data input'!AG364+1+'Grid template'!$B$17))</f>
        <v>#N/A</v>
      </c>
      <c r="T364" s="17" t="e">
        <f>IF($Y$352=FALSE,NA(),IF(ISNUMBER('Data input'!AG364)=FALSE,NA(),'Data input'!$AW$2*'Data input'!AF364))</f>
        <v>#N/A</v>
      </c>
      <c r="U364" s="17" t="e">
        <f>IF($Y$352=FALSE,NA(),(IF(OR(ISNUMBER(Q364)=FALSE,ISNUMBER(R364)=FALSE),NA(),R364-'Data input'!$AW$4*Q364)))</f>
        <v>#N/A</v>
      </c>
      <c r="V364" s="17" t="e">
        <f>IF($Y$352=FALSE,NA(),(IF(OR(ISNUMBER(S364)=FALSE,ISNUMBER(T364)=FALSE),NA(),T364+'Data input'!$AW$4*S364)))</f>
        <v>#N/A</v>
      </c>
      <c r="W364" s="17" t="e">
        <f>IF($Y$352=FALSE,NA(),IF(OR(ISNUMBER(U364)=FALSE,ISNUMBER(V364)=FALSE),NA(),(V364-U364)/(2*'Data input'!$AW$4)))</f>
        <v>#N/A</v>
      </c>
      <c r="X364" s="17" t="e">
        <f>IF($Y$352=FALSE,NA(),IF(OR(ISNUMBER(U364)=FALSE,ISNUMBER(W364)=FALSE),NA(),W364*'Data input'!$AW$4+U364))</f>
        <v>#N/A</v>
      </c>
    </row>
    <row r="365" spans="16:24" x14ac:dyDescent="0.3">
      <c r="P365" s="156" t="str">
        <f>IF(ISBLANK('Data input'!C365)=FALSE,'Data input'!C365,"")</f>
        <v/>
      </c>
      <c r="Q365" s="17" t="e">
        <f>IF($Y$352=FALSE,NA(),IF(OR(ISNUMBER('Data input'!AC365)=FALSE,ISNUMBER('Data input'!AD365)=FALSE),NA(),'Data input'!$AW$3*'Data input'!AC365+'Data input'!AD365))</f>
        <v>#N/A</v>
      </c>
      <c r="R365" s="17" t="e">
        <f>IF($Y$352=FALSE,NA(),IF(ISNUMBER('Data input'!AD365)=FALSE,NA(),'Data input'!$AW$2*'Data input'!AC365))</f>
        <v>#N/A</v>
      </c>
      <c r="S365" s="17" t="e">
        <f>IF($Y$352=FALSE,NA(),IF(OR(ISNUMBER('Data input'!AF365)=FALSE,ISNUMBER('Data input'!AG365)=FALSE),NA(),'Data input'!$AW$3*'Data input'!AF365+'Data input'!AG365+1+'Grid template'!$B$17))</f>
        <v>#N/A</v>
      </c>
      <c r="T365" s="17" t="e">
        <f>IF($Y$352=FALSE,NA(),IF(ISNUMBER('Data input'!AG365)=FALSE,NA(),'Data input'!$AW$2*'Data input'!AF365))</f>
        <v>#N/A</v>
      </c>
      <c r="U365" s="17" t="e">
        <f>IF($Y$352=FALSE,NA(),(IF(OR(ISNUMBER(Q365)=FALSE,ISNUMBER(R365)=FALSE),NA(),R365-'Data input'!$AW$4*Q365)))</f>
        <v>#N/A</v>
      </c>
      <c r="V365" s="17" t="e">
        <f>IF($Y$352=FALSE,NA(),(IF(OR(ISNUMBER(S365)=FALSE,ISNUMBER(T365)=FALSE),NA(),T365+'Data input'!$AW$4*S365)))</f>
        <v>#N/A</v>
      </c>
      <c r="W365" s="17" t="e">
        <f>IF($Y$352=FALSE,NA(),IF(OR(ISNUMBER(U365)=FALSE,ISNUMBER(V365)=FALSE),NA(),(V365-U365)/(2*'Data input'!$AW$4)))</f>
        <v>#N/A</v>
      </c>
      <c r="X365" s="17" t="e">
        <f>IF($Y$352=FALSE,NA(),IF(OR(ISNUMBER(U365)=FALSE,ISNUMBER(W365)=FALSE),NA(),W365*'Data input'!$AW$4+U365))</f>
        <v>#N/A</v>
      </c>
    </row>
    <row r="366" spans="16:24" x14ac:dyDescent="0.3">
      <c r="P366" s="156" t="str">
        <f>IF(ISBLANK('Data input'!C366)=FALSE,'Data input'!C366,"")</f>
        <v/>
      </c>
      <c r="Q366" s="17" t="e">
        <f>IF($Y$352=FALSE,NA(),IF(OR(ISNUMBER('Data input'!AC366)=FALSE,ISNUMBER('Data input'!AD366)=FALSE),NA(),'Data input'!$AW$3*'Data input'!AC366+'Data input'!AD366))</f>
        <v>#N/A</v>
      </c>
      <c r="R366" s="17" t="e">
        <f>IF($Y$352=FALSE,NA(),IF(ISNUMBER('Data input'!AD366)=FALSE,NA(),'Data input'!$AW$2*'Data input'!AC366))</f>
        <v>#N/A</v>
      </c>
      <c r="S366" s="17" t="e">
        <f>IF($Y$352=FALSE,NA(),IF(OR(ISNUMBER('Data input'!AF366)=FALSE,ISNUMBER('Data input'!AG366)=FALSE),NA(),'Data input'!$AW$3*'Data input'!AF366+'Data input'!AG366+1+'Grid template'!$B$17))</f>
        <v>#N/A</v>
      </c>
      <c r="T366" s="17" t="e">
        <f>IF($Y$352=FALSE,NA(),IF(ISNUMBER('Data input'!AG366)=FALSE,NA(),'Data input'!$AW$2*'Data input'!AF366))</f>
        <v>#N/A</v>
      </c>
      <c r="U366" s="17" t="e">
        <f>IF($Y$352=FALSE,NA(),(IF(OR(ISNUMBER(Q366)=FALSE,ISNUMBER(R366)=FALSE),NA(),R366-'Data input'!$AW$4*Q366)))</f>
        <v>#N/A</v>
      </c>
      <c r="V366" s="17" t="e">
        <f>IF($Y$352=FALSE,NA(),(IF(OR(ISNUMBER(S366)=FALSE,ISNUMBER(T366)=FALSE),NA(),T366+'Data input'!$AW$4*S366)))</f>
        <v>#N/A</v>
      </c>
      <c r="W366" s="17" t="e">
        <f>IF($Y$352=FALSE,NA(),IF(OR(ISNUMBER(U366)=FALSE,ISNUMBER(V366)=FALSE),NA(),(V366-U366)/(2*'Data input'!$AW$4)))</f>
        <v>#N/A</v>
      </c>
      <c r="X366" s="17" t="e">
        <f>IF($Y$352=FALSE,NA(),IF(OR(ISNUMBER(U366)=FALSE,ISNUMBER(W366)=FALSE),NA(),W366*'Data input'!$AW$4+U366))</f>
        <v>#N/A</v>
      </c>
    </row>
    <row r="367" spans="16:24" x14ac:dyDescent="0.3">
      <c r="P367" s="156" t="str">
        <f>IF(ISBLANK('Data input'!C367)=FALSE,'Data input'!C367,"")</f>
        <v/>
      </c>
      <c r="Q367" s="17" t="e">
        <f>IF($Y$352=FALSE,NA(),IF(OR(ISNUMBER('Data input'!AC367)=FALSE,ISNUMBER('Data input'!AD367)=FALSE),NA(),'Data input'!$AW$3*'Data input'!AC367+'Data input'!AD367))</f>
        <v>#N/A</v>
      </c>
      <c r="R367" s="17" t="e">
        <f>IF($Y$352=FALSE,NA(),IF(ISNUMBER('Data input'!AD367)=FALSE,NA(),'Data input'!$AW$2*'Data input'!AC367))</f>
        <v>#N/A</v>
      </c>
      <c r="S367" s="17" t="e">
        <f>IF($Y$352=FALSE,NA(),IF(OR(ISNUMBER('Data input'!AF367)=FALSE,ISNUMBER('Data input'!AG367)=FALSE),NA(),'Data input'!$AW$3*'Data input'!AF367+'Data input'!AG367+1+'Grid template'!$B$17))</f>
        <v>#N/A</v>
      </c>
      <c r="T367" s="17" t="e">
        <f>IF($Y$352=FALSE,NA(),IF(ISNUMBER('Data input'!AG367)=FALSE,NA(),'Data input'!$AW$2*'Data input'!AF367))</f>
        <v>#N/A</v>
      </c>
      <c r="U367" s="17" t="e">
        <f>IF($Y$352=FALSE,NA(),(IF(OR(ISNUMBER(Q367)=FALSE,ISNUMBER(R367)=FALSE),NA(),R367-'Data input'!$AW$4*Q367)))</f>
        <v>#N/A</v>
      </c>
      <c r="V367" s="17" t="e">
        <f>IF($Y$352=FALSE,NA(),(IF(OR(ISNUMBER(S367)=FALSE,ISNUMBER(T367)=FALSE),NA(),T367+'Data input'!$AW$4*S367)))</f>
        <v>#N/A</v>
      </c>
      <c r="W367" s="17" t="e">
        <f>IF($Y$352=FALSE,NA(),IF(OR(ISNUMBER(U367)=FALSE,ISNUMBER(V367)=FALSE),NA(),(V367-U367)/(2*'Data input'!$AW$4)))</f>
        <v>#N/A</v>
      </c>
      <c r="X367" s="17" t="e">
        <f>IF($Y$352=FALSE,NA(),IF(OR(ISNUMBER(U367)=FALSE,ISNUMBER(W367)=FALSE),NA(),W367*'Data input'!$AW$4+U367))</f>
        <v>#N/A</v>
      </c>
    </row>
    <row r="368" spans="16:24" x14ac:dyDescent="0.3">
      <c r="P368" s="156" t="str">
        <f>IF(ISBLANK('Data input'!C368)=FALSE,'Data input'!C368,"")</f>
        <v/>
      </c>
      <c r="Q368" s="17" t="e">
        <f>IF($Y$352=FALSE,NA(),IF(OR(ISNUMBER('Data input'!AC368)=FALSE,ISNUMBER('Data input'!AD368)=FALSE),NA(),'Data input'!$AW$3*'Data input'!AC368+'Data input'!AD368))</f>
        <v>#N/A</v>
      </c>
      <c r="R368" s="17" t="e">
        <f>IF($Y$352=FALSE,NA(),IF(ISNUMBER('Data input'!AD368)=FALSE,NA(),'Data input'!$AW$2*'Data input'!AC368))</f>
        <v>#N/A</v>
      </c>
      <c r="S368" s="17" t="e">
        <f>IF($Y$352=FALSE,NA(),IF(OR(ISNUMBER('Data input'!AF368)=FALSE,ISNUMBER('Data input'!AG368)=FALSE),NA(),'Data input'!$AW$3*'Data input'!AF368+'Data input'!AG368+1+'Grid template'!$B$17))</f>
        <v>#N/A</v>
      </c>
      <c r="T368" s="17" t="e">
        <f>IF($Y$352=FALSE,NA(),IF(ISNUMBER('Data input'!AG368)=FALSE,NA(),'Data input'!$AW$2*'Data input'!AF368))</f>
        <v>#N/A</v>
      </c>
      <c r="U368" s="17" t="e">
        <f>IF($Y$352=FALSE,NA(),(IF(OR(ISNUMBER(Q368)=FALSE,ISNUMBER(R368)=FALSE),NA(),R368-'Data input'!$AW$4*Q368)))</f>
        <v>#N/A</v>
      </c>
      <c r="V368" s="17" t="e">
        <f>IF($Y$352=FALSE,NA(),(IF(OR(ISNUMBER(S368)=FALSE,ISNUMBER(T368)=FALSE),NA(),T368+'Data input'!$AW$4*S368)))</f>
        <v>#N/A</v>
      </c>
      <c r="W368" s="17" t="e">
        <f>IF($Y$352=FALSE,NA(),IF(OR(ISNUMBER(U368)=FALSE,ISNUMBER(V368)=FALSE),NA(),(V368-U368)/(2*'Data input'!$AW$4)))</f>
        <v>#N/A</v>
      </c>
      <c r="X368" s="17" t="e">
        <f>IF($Y$352=FALSE,NA(),IF(OR(ISNUMBER(U368)=FALSE,ISNUMBER(W368)=FALSE),NA(),W368*'Data input'!$AW$4+U368))</f>
        <v>#N/A</v>
      </c>
    </row>
    <row r="369" spans="16:24" x14ac:dyDescent="0.3">
      <c r="P369" s="156" t="str">
        <f>IF(ISBLANK('Data input'!C369)=FALSE,'Data input'!C369,"")</f>
        <v/>
      </c>
      <c r="Q369" s="17" t="e">
        <f>IF($Y$352=FALSE,NA(),IF(OR(ISNUMBER('Data input'!AC369)=FALSE,ISNUMBER('Data input'!AD369)=FALSE),NA(),'Data input'!$AW$3*'Data input'!AC369+'Data input'!AD369))</f>
        <v>#N/A</v>
      </c>
      <c r="R369" s="17" t="e">
        <f>IF($Y$352=FALSE,NA(),IF(ISNUMBER('Data input'!AD369)=FALSE,NA(),'Data input'!$AW$2*'Data input'!AC369))</f>
        <v>#N/A</v>
      </c>
      <c r="S369" s="17" t="e">
        <f>IF($Y$352=FALSE,NA(),IF(OR(ISNUMBER('Data input'!AF369)=FALSE,ISNUMBER('Data input'!AG369)=FALSE),NA(),'Data input'!$AW$3*'Data input'!AF369+'Data input'!AG369+1+'Grid template'!$B$17))</f>
        <v>#N/A</v>
      </c>
      <c r="T369" s="17" t="e">
        <f>IF($Y$352=FALSE,NA(),IF(ISNUMBER('Data input'!AG369)=FALSE,NA(),'Data input'!$AW$2*'Data input'!AF369))</f>
        <v>#N/A</v>
      </c>
      <c r="U369" s="17" t="e">
        <f>IF($Y$352=FALSE,NA(),(IF(OR(ISNUMBER(Q369)=FALSE,ISNUMBER(R369)=FALSE),NA(),R369-'Data input'!$AW$4*Q369)))</f>
        <v>#N/A</v>
      </c>
      <c r="V369" s="17" t="e">
        <f>IF($Y$352=FALSE,NA(),(IF(OR(ISNUMBER(S369)=FALSE,ISNUMBER(T369)=FALSE),NA(),T369+'Data input'!$AW$4*S369)))</f>
        <v>#N/A</v>
      </c>
      <c r="W369" s="17" t="e">
        <f>IF($Y$352=FALSE,NA(),IF(OR(ISNUMBER(U369)=FALSE,ISNUMBER(V369)=FALSE),NA(),(V369-U369)/(2*'Data input'!$AW$4)))</f>
        <v>#N/A</v>
      </c>
      <c r="X369" s="17" t="e">
        <f>IF($Y$352=FALSE,NA(),IF(OR(ISNUMBER(U369)=FALSE,ISNUMBER(W369)=FALSE),NA(),W369*'Data input'!$AW$4+U369))</f>
        <v>#N/A</v>
      </c>
    </row>
    <row r="370" spans="16:24" x14ac:dyDescent="0.3">
      <c r="P370" s="156" t="str">
        <f>IF(ISBLANK('Data input'!C370)=FALSE,'Data input'!C370,"")</f>
        <v/>
      </c>
      <c r="Q370" s="17" t="e">
        <f>IF($Y$352=FALSE,NA(),IF(OR(ISNUMBER('Data input'!AC370)=FALSE,ISNUMBER('Data input'!AD370)=FALSE),NA(),'Data input'!$AW$3*'Data input'!AC370+'Data input'!AD370))</f>
        <v>#N/A</v>
      </c>
      <c r="R370" s="17" t="e">
        <f>IF($Y$352=FALSE,NA(),IF(ISNUMBER('Data input'!AD370)=FALSE,NA(),'Data input'!$AW$2*'Data input'!AC370))</f>
        <v>#N/A</v>
      </c>
      <c r="S370" s="17" t="e">
        <f>IF($Y$352=FALSE,NA(),IF(OR(ISNUMBER('Data input'!AF370)=FALSE,ISNUMBER('Data input'!AG370)=FALSE),NA(),'Data input'!$AW$3*'Data input'!AF370+'Data input'!AG370+1+'Grid template'!$B$17))</f>
        <v>#N/A</v>
      </c>
      <c r="T370" s="17" t="e">
        <f>IF($Y$352=FALSE,NA(),IF(ISNUMBER('Data input'!AG370)=FALSE,NA(),'Data input'!$AW$2*'Data input'!AF370))</f>
        <v>#N/A</v>
      </c>
      <c r="U370" s="17" t="e">
        <f>IF($Y$352=FALSE,NA(),(IF(OR(ISNUMBER(Q370)=FALSE,ISNUMBER(R370)=FALSE),NA(),R370-'Data input'!$AW$4*Q370)))</f>
        <v>#N/A</v>
      </c>
      <c r="V370" s="17" t="e">
        <f>IF($Y$352=FALSE,NA(),(IF(OR(ISNUMBER(S370)=FALSE,ISNUMBER(T370)=FALSE),NA(),T370+'Data input'!$AW$4*S370)))</f>
        <v>#N/A</v>
      </c>
      <c r="W370" s="17" t="e">
        <f>IF($Y$352=FALSE,NA(),IF(OR(ISNUMBER(U370)=FALSE,ISNUMBER(V370)=FALSE),NA(),(V370-U370)/(2*'Data input'!$AW$4)))</f>
        <v>#N/A</v>
      </c>
      <c r="X370" s="17" t="e">
        <f>IF($Y$352=FALSE,NA(),IF(OR(ISNUMBER(U370)=FALSE,ISNUMBER(W370)=FALSE),NA(),W370*'Data input'!$AW$4+U370))</f>
        <v>#N/A</v>
      </c>
    </row>
    <row r="371" spans="16:24" x14ac:dyDescent="0.3">
      <c r="P371" s="156" t="str">
        <f>IF(ISBLANK('Data input'!C371)=FALSE,'Data input'!C371,"")</f>
        <v/>
      </c>
      <c r="Q371" s="17" t="e">
        <f>IF($Y$352=FALSE,NA(),IF(OR(ISNUMBER('Data input'!AC371)=FALSE,ISNUMBER('Data input'!AD371)=FALSE),NA(),'Data input'!$AW$3*'Data input'!AC371+'Data input'!AD371))</f>
        <v>#N/A</v>
      </c>
      <c r="R371" s="17" t="e">
        <f>IF($Y$352=FALSE,NA(),IF(ISNUMBER('Data input'!AD371)=FALSE,NA(),'Data input'!$AW$2*'Data input'!AC371))</f>
        <v>#N/A</v>
      </c>
      <c r="S371" s="17" t="e">
        <f>IF($Y$352=FALSE,NA(),IF(OR(ISNUMBER('Data input'!AF371)=FALSE,ISNUMBER('Data input'!AG371)=FALSE),NA(),'Data input'!$AW$3*'Data input'!AF371+'Data input'!AG371+1+'Grid template'!$B$17))</f>
        <v>#N/A</v>
      </c>
      <c r="T371" s="17" t="e">
        <f>IF($Y$352=FALSE,NA(),IF(ISNUMBER('Data input'!AG371)=FALSE,NA(),'Data input'!$AW$2*'Data input'!AF371))</f>
        <v>#N/A</v>
      </c>
      <c r="U371" s="17" t="e">
        <f>IF($Y$352=FALSE,NA(),(IF(OR(ISNUMBER(Q371)=FALSE,ISNUMBER(R371)=FALSE),NA(),R371-'Data input'!$AW$4*Q371)))</f>
        <v>#N/A</v>
      </c>
      <c r="V371" s="17" t="e">
        <f>IF($Y$352=FALSE,NA(),(IF(OR(ISNUMBER(S371)=FALSE,ISNUMBER(T371)=FALSE),NA(),T371+'Data input'!$AW$4*S371)))</f>
        <v>#N/A</v>
      </c>
      <c r="W371" s="17" t="e">
        <f>IF($Y$352=FALSE,NA(),IF(OR(ISNUMBER(U371)=FALSE,ISNUMBER(V371)=FALSE),NA(),(V371-U371)/(2*'Data input'!$AW$4)))</f>
        <v>#N/A</v>
      </c>
      <c r="X371" s="17" t="e">
        <f>IF($Y$352=FALSE,NA(),IF(OR(ISNUMBER(U371)=FALSE,ISNUMBER(W371)=FALSE),NA(),W371*'Data input'!$AW$4+U371))</f>
        <v>#N/A</v>
      </c>
    </row>
    <row r="372" spans="16:24" x14ac:dyDescent="0.3">
      <c r="P372" s="156" t="str">
        <f>IF(ISBLANK('Data input'!C372)=FALSE,'Data input'!C372,"")</f>
        <v/>
      </c>
      <c r="Q372" s="17" t="e">
        <f>IF($Y$352=FALSE,NA(),IF(OR(ISNUMBER('Data input'!AC372)=FALSE,ISNUMBER('Data input'!AD372)=FALSE),NA(),'Data input'!$AW$3*'Data input'!AC372+'Data input'!AD372))</f>
        <v>#N/A</v>
      </c>
      <c r="R372" s="17" t="e">
        <f>IF($Y$352=FALSE,NA(),IF(ISNUMBER('Data input'!AD372)=FALSE,NA(),'Data input'!$AW$2*'Data input'!AC372))</f>
        <v>#N/A</v>
      </c>
      <c r="S372" s="17" t="e">
        <f>IF($Y$352=FALSE,NA(),IF(OR(ISNUMBER('Data input'!AF372)=FALSE,ISNUMBER('Data input'!AG372)=FALSE),NA(),'Data input'!$AW$3*'Data input'!AF372+'Data input'!AG372+1+'Grid template'!$B$17))</f>
        <v>#N/A</v>
      </c>
      <c r="T372" s="17" t="e">
        <f>IF($Y$352=FALSE,NA(),IF(ISNUMBER('Data input'!AG372)=FALSE,NA(),'Data input'!$AW$2*'Data input'!AF372))</f>
        <v>#N/A</v>
      </c>
      <c r="U372" s="17" t="e">
        <f>IF($Y$352=FALSE,NA(),(IF(OR(ISNUMBER(Q372)=FALSE,ISNUMBER(R372)=FALSE),NA(),R372-'Data input'!$AW$4*Q372)))</f>
        <v>#N/A</v>
      </c>
      <c r="V372" s="17" t="e">
        <f>IF($Y$352=FALSE,NA(),(IF(OR(ISNUMBER(S372)=FALSE,ISNUMBER(T372)=FALSE),NA(),T372+'Data input'!$AW$4*S372)))</f>
        <v>#N/A</v>
      </c>
      <c r="W372" s="17" t="e">
        <f>IF($Y$352=FALSE,NA(),IF(OR(ISNUMBER(U372)=FALSE,ISNUMBER(V372)=FALSE),NA(),(V372-U372)/(2*'Data input'!$AW$4)))</f>
        <v>#N/A</v>
      </c>
      <c r="X372" s="17" t="e">
        <f>IF($Y$352=FALSE,NA(),IF(OR(ISNUMBER(U372)=FALSE,ISNUMBER(W372)=FALSE),NA(),W372*'Data input'!$AW$4+U372))</f>
        <v>#N/A</v>
      </c>
    </row>
    <row r="373" spans="16:24" x14ac:dyDescent="0.3">
      <c r="P373" s="156" t="str">
        <f>IF(ISBLANK('Data input'!C373)=FALSE,'Data input'!C373,"")</f>
        <v/>
      </c>
      <c r="Q373" s="17" t="e">
        <f>IF($Y$352=FALSE,NA(),IF(OR(ISNUMBER('Data input'!AC373)=FALSE,ISNUMBER('Data input'!AD373)=FALSE),NA(),'Data input'!$AW$3*'Data input'!AC373+'Data input'!AD373))</f>
        <v>#N/A</v>
      </c>
      <c r="R373" s="17" t="e">
        <f>IF($Y$352=FALSE,NA(),IF(ISNUMBER('Data input'!AD373)=FALSE,NA(),'Data input'!$AW$2*'Data input'!AC373))</f>
        <v>#N/A</v>
      </c>
      <c r="S373" s="17" t="e">
        <f>IF($Y$352=FALSE,NA(),IF(OR(ISNUMBER('Data input'!AF373)=FALSE,ISNUMBER('Data input'!AG373)=FALSE),NA(),'Data input'!$AW$3*'Data input'!AF373+'Data input'!AG373+1+'Grid template'!$B$17))</f>
        <v>#N/A</v>
      </c>
      <c r="T373" s="17" t="e">
        <f>IF($Y$352=FALSE,NA(),IF(ISNUMBER('Data input'!AG373)=FALSE,NA(),'Data input'!$AW$2*'Data input'!AF373))</f>
        <v>#N/A</v>
      </c>
      <c r="U373" s="17" t="e">
        <f>IF($Y$352=FALSE,NA(),(IF(OR(ISNUMBER(Q373)=FALSE,ISNUMBER(R373)=FALSE),NA(),R373-'Data input'!$AW$4*Q373)))</f>
        <v>#N/A</v>
      </c>
      <c r="V373" s="17" t="e">
        <f>IF($Y$352=FALSE,NA(),(IF(OR(ISNUMBER(S373)=FALSE,ISNUMBER(T373)=FALSE),NA(),T373+'Data input'!$AW$4*S373)))</f>
        <v>#N/A</v>
      </c>
      <c r="W373" s="17" t="e">
        <f>IF($Y$352=FALSE,NA(),IF(OR(ISNUMBER(U373)=FALSE,ISNUMBER(V373)=FALSE),NA(),(V373-U373)/(2*'Data input'!$AW$4)))</f>
        <v>#N/A</v>
      </c>
      <c r="X373" s="17" t="e">
        <f>IF($Y$352=FALSE,NA(),IF(OR(ISNUMBER(U373)=FALSE,ISNUMBER(W373)=FALSE),NA(),W373*'Data input'!$AW$4+U373))</f>
        <v>#N/A</v>
      </c>
    </row>
    <row r="374" spans="16:24" x14ac:dyDescent="0.3">
      <c r="P374" s="156" t="str">
        <f>IF(ISBLANK('Data input'!C374)=FALSE,'Data input'!C374,"")</f>
        <v/>
      </c>
      <c r="Q374" s="17" t="e">
        <f>IF($Y$352=FALSE,NA(),IF(OR(ISNUMBER('Data input'!AC374)=FALSE,ISNUMBER('Data input'!AD374)=FALSE),NA(),'Data input'!$AW$3*'Data input'!AC374+'Data input'!AD374))</f>
        <v>#N/A</v>
      </c>
      <c r="R374" s="17" t="e">
        <f>IF($Y$352=FALSE,NA(),IF(ISNUMBER('Data input'!AD374)=FALSE,NA(),'Data input'!$AW$2*'Data input'!AC374))</f>
        <v>#N/A</v>
      </c>
      <c r="S374" s="17" t="e">
        <f>IF($Y$352=FALSE,NA(),IF(OR(ISNUMBER('Data input'!AF374)=FALSE,ISNUMBER('Data input'!AG374)=FALSE),NA(),'Data input'!$AW$3*'Data input'!AF374+'Data input'!AG374+1+'Grid template'!$B$17))</f>
        <v>#N/A</v>
      </c>
      <c r="T374" s="17" t="e">
        <f>IF($Y$352=FALSE,NA(),IF(ISNUMBER('Data input'!AG374)=FALSE,NA(),'Data input'!$AW$2*'Data input'!AF374))</f>
        <v>#N/A</v>
      </c>
      <c r="U374" s="17" t="e">
        <f>IF($Y$352=FALSE,NA(),(IF(OR(ISNUMBER(Q374)=FALSE,ISNUMBER(R374)=FALSE),NA(),R374-'Data input'!$AW$4*Q374)))</f>
        <v>#N/A</v>
      </c>
      <c r="V374" s="17" t="e">
        <f>IF($Y$352=FALSE,NA(),(IF(OR(ISNUMBER(S374)=FALSE,ISNUMBER(T374)=FALSE),NA(),T374+'Data input'!$AW$4*S374)))</f>
        <v>#N/A</v>
      </c>
      <c r="W374" s="17" t="e">
        <f>IF($Y$352=FALSE,NA(),IF(OR(ISNUMBER(U374)=FALSE,ISNUMBER(V374)=FALSE),NA(),(V374-U374)/(2*'Data input'!$AW$4)))</f>
        <v>#N/A</v>
      </c>
      <c r="X374" s="17" t="e">
        <f>IF($Y$352=FALSE,NA(),IF(OR(ISNUMBER(U374)=FALSE,ISNUMBER(W374)=FALSE),NA(),W374*'Data input'!$AW$4+U374))</f>
        <v>#N/A</v>
      </c>
    </row>
    <row r="375" spans="16:24" x14ac:dyDescent="0.3">
      <c r="P375" s="156" t="str">
        <f>IF(ISBLANK('Data input'!C375)=FALSE,'Data input'!C375,"")</f>
        <v/>
      </c>
      <c r="Q375" s="17" t="e">
        <f>IF($Y$352=FALSE,NA(),IF(OR(ISNUMBER('Data input'!AC375)=FALSE,ISNUMBER('Data input'!AD375)=FALSE),NA(),'Data input'!$AW$3*'Data input'!AC375+'Data input'!AD375))</f>
        <v>#N/A</v>
      </c>
      <c r="R375" s="17" t="e">
        <f>IF($Y$352=FALSE,NA(),IF(ISNUMBER('Data input'!AD375)=FALSE,NA(),'Data input'!$AW$2*'Data input'!AC375))</f>
        <v>#N/A</v>
      </c>
      <c r="S375" s="17" t="e">
        <f>IF($Y$352=FALSE,NA(),IF(OR(ISNUMBER('Data input'!AF375)=FALSE,ISNUMBER('Data input'!AG375)=FALSE),NA(),'Data input'!$AW$3*'Data input'!AF375+'Data input'!AG375+1+'Grid template'!$B$17))</f>
        <v>#N/A</v>
      </c>
      <c r="T375" s="17" t="e">
        <f>IF($Y$352=FALSE,NA(),IF(ISNUMBER('Data input'!AG375)=FALSE,NA(),'Data input'!$AW$2*'Data input'!AF375))</f>
        <v>#N/A</v>
      </c>
      <c r="U375" s="17" t="e">
        <f>IF($Y$352=FALSE,NA(),(IF(OR(ISNUMBER(Q375)=FALSE,ISNUMBER(R375)=FALSE),NA(),R375-'Data input'!$AW$4*Q375)))</f>
        <v>#N/A</v>
      </c>
      <c r="V375" s="17" t="e">
        <f>IF($Y$352=FALSE,NA(),(IF(OR(ISNUMBER(S375)=FALSE,ISNUMBER(T375)=FALSE),NA(),T375+'Data input'!$AW$4*S375)))</f>
        <v>#N/A</v>
      </c>
      <c r="W375" s="17" t="e">
        <f>IF($Y$352=FALSE,NA(),IF(OR(ISNUMBER(U375)=FALSE,ISNUMBER(V375)=FALSE),NA(),(V375-U375)/(2*'Data input'!$AW$4)))</f>
        <v>#N/A</v>
      </c>
      <c r="X375" s="17" t="e">
        <f>IF($Y$352=FALSE,NA(),IF(OR(ISNUMBER(U375)=FALSE,ISNUMBER(W375)=FALSE),NA(),W375*'Data input'!$AW$4+U375))</f>
        <v>#N/A</v>
      </c>
    </row>
    <row r="376" spans="16:24" x14ac:dyDescent="0.3">
      <c r="P376" s="156" t="str">
        <f>IF(ISBLANK('Data input'!C376)=FALSE,'Data input'!C376,"")</f>
        <v/>
      </c>
      <c r="Q376" s="17" t="e">
        <f>IF($Y$352=FALSE,NA(),IF(OR(ISNUMBER('Data input'!AC376)=FALSE,ISNUMBER('Data input'!AD376)=FALSE),NA(),'Data input'!$AW$3*'Data input'!AC376+'Data input'!AD376))</f>
        <v>#N/A</v>
      </c>
      <c r="R376" s="17" t="e">
        <f>IF($Y$352=FALSE,NA(),IF(ISNUMBER('Data input'!AD376)=FALSE,NA(),'Data input'!$AW$2*'Data input'!AC376))</f>
        <v>#N/A</v>
      </c>
      <c r="S376" s="17" t="e">
        <f>IF($Y$352=FALSE,NA(),IF(OR(ISNUMBER('Data input'!AF376)=FALSE,ISNUMBER('Data input'!AG376)=FALSE),NA(),'Data input'!$AW$3*'Data input'!AF376+'Data input'!AG376+1+'Grid template'!$B$17))</f>
        <v>#N/A</v>
      </c>
      <c r="T376" s="17" t="e">
        <f>IF($Y$352=FALSE,NA(),IF(ISNUMBER('Data input'!AG376)=FALSE,NA(),'Data input'!$AW$2*'Data input'!AF376))</f>
        <v>#N/A</v>
      </c>
      <c r="U376" s="17" t="e">
        <f>IF($Y$352=FALSE,NA(),(IF(OR(ISNUMBER(Q376)=FALSE,ISNUMBER(R376)=FALSE),NA(),R376-'Data input'!$AW$4*Q376)))</f>
        <v>#N/A</v>
      </c>
      <c r="V376" s="17" t="e">
        <f>IF($Y$352=FALSE,NA(),(IF(OR(ISNUMBER(S376)=FALSE,ISNUMBER(T376)=FALSE),NA(),T376+'Data input'!$AW$4*S376)))</f>
        <v>#N/A</v>
      </c>
      <c r="W376" s="17" t="e">
        <f>IF($Y$352=FALSE,NA(),IF(OR(ISNUMBER(U376)=FALSE,ISNUMBER(V376)=FALSE),NA(),(V376-U376)/(2*'Data input'!$AW$4)))</f>
        <v>#N/A</v>
      </c>
      <c r="X376" s="17" t="e">
        <f>IF($Y$352=FALSE,NA(),IF(OR(ISNUMBER(U376)=FALSE,ISNUMBER(W376)=FALSE),NA(),W376*'Data input'!$AW$4+U376))</f>
        <v>#N/A</v>
      </c>
    </row>
    <row r="377" spans="16:24" x14ac:dyDescent="0.3">
      <c r="P377" s="156" t="str">
        <f>IF(ISBLANK('Data input'!C377)=FALSE,'Data input'!C377,"")</f>
        <v/>
      </c>
      <c r="Q377" s="17" t="e">
        <f>IF($Y$352=FALSE,NA(),IF(OR(ISNUMBER('Data input'!AC377)=FALSE,ISNUMBER('Data input'!AD377)=FALSE),NA(),'Data input'!$AW$3*'Data input'!AC377+'Data input'!AD377))</f>
        <v>#N/A</v>
      </c>
      <c r="R377" s="17" t="e">
        <f>IF($Y$352=FALSE,NA(),IF(ISNUMBER('Data input'!AD377)=FALSE,NA(),'Data input'!$AW$2*'Data input'!AC377))</f>
        <v>#N/A</v>
      </c>
      <c r="S377" s="17" t="e">
        <f>IF($Y$352=FALSE,NA(),IF(OR(ISNUMBER('Data input'!AF377)=FALSE,ISNUMBER('Data input'!AG377)=FALSE),NA(),'Data input'!$AW$3*'Data input'!AF377+'Data input'!AG377+1+'Grid template'!$B$17))</f>
        <v>#N/A</v>
      </c>
      <c r="T377" s="17" t="e">
        <f>IF($Y$352=FALSE,NA(),IF(ISNUMBER('Data input'!AG377)=FALSE,NA(),'Data input'!$AW$2*'Data input'!AF377))</f>
        <v>#N/A</v>
      </c>
      <c r="U377" s="17" t="e">
        <f>IF($Y$352=FALSE,NA(),(IF(OR(ISNUMBER(Q377)=FALSE,ISNUMBER(R377)=FALSE),NA(),R377-'Data input'!$AW$4*Q377)))</f>
        <v>#N/A</v>
      </c>
      <c r="V377" s="17" t="e">
        <f>IF($Y$352=FALSE,NA(),(IF(OR(ISNUMBER(S377)=FALSE,ISNUMBER(T377)=FALSE),NA(),T377+'Data input'!$AW$4*S377)))</f>
        <v>#N/A</v>
      </c>
      <c r="W377" s="17" t="e">
        <f>IF($Y$352=FALSE,NA(),IF(OR(ISNUMBER(U377)=FALSE,ISNUMBER(V377)=FALSE),NA(),(V377-U377)/(2*'Data input'!$AW$4)))</f>
        <v>#N/A</v>
      </c>
      <c r="X377" s="17" t="e">
        <f>IF($Y$352=FALSE,NA(),IF(OR(ISNUMBER(U377)=FALSE,ISNUMBER(W377)=FALSE),NA(),W377*'Data input'!$AW$4+U377))</f>
        <v>#N/A</v>
      </c>
    </row>
    <row r="378" spans="16:24" x14ac:dyDescent="0.3">
      <c r="P378" s="156" t="str">
        <f>IF(ISBLANK('Data input'!C378)=FALSE,'Data input'!C378,"")</f>
        <v/>
      </c>
      <c r="Q378" s="17" t="e">
        <f>IF($Y$352=FALSE,NA(),IF(OR(ISNUMBER('Data input'!AC378)=FALSE,ISNUMBER('Data input'!AD378)=FALSE),NA(),'Data input'!$AW$3*'Data input'!AC378+'Data input'!AD378))</f>
        <v>#N/A</v>
      </c>
      <c r="R378" s="17" t="e">
        <f>IF($Y$352=FALSE,NA(),IF(ISNUMBER('Data input'!AD378)=FALSE,NA(),'Data input'!$AW$2*'Data input'!AC378))</f>
        <v>#N/A</v>
      </c>
      <c r="S378" s="17" t="e">
        <f>IF($Y$352=FALSE,NA(),IF(OR(ISNUMBER('Data input'!AF378)=FALSE,ISNUMBER('Data input'!AG378)=FALSE),NA(),'Data input'!$AW$3*'Data input'!AF378+'Data input'!AG378+1+'Grid template'!$B$17))</f>
        <v>#N/A</v>
      </c>
      <c r="T378" s="17" t="e">
        <f>IF($Y$352=FALSE,NA(),IF(ISNUMBER('Data input'!AG378)=FALSE,NA(),'Data input'!$AW$2*'Data input'!AF378))</f>
        <v>#N/A</v>
      </c>
      <c r="U378" s="17" t="e">
        <f>IF($Y$352=FALSE,NA(),(IF(OR(ISNUMBER(Q378)=FALSE,ISNUMBER(R378)=FALSE),NA(),R378-'Data input'!$AW$4*Q378)))</f>
        <v>#N/A</v>
      </c>
      <c r="V378" s="17" t="e">
        <f>IF($Y$352=FALSE,NA(),(IF(OR(ISNUMBER(S378)=FALSE,ISNUMBER(T378)=FALSE),NA(),T378+'Data input'!$AW$4*S378)))</f>
        <v>#N/A</v>
      </c>
      <c r="W378" s="17" t="e">
        <f>IF($Y$352=FALSE,NA(),IF(OR(ISNUMBER(U378)=FALSE,ISNUMBER(V378)=FALSE),NA(),(V378-U378)/(2*'Data input'!$AW$4)))</f>
        <v>#N/A</v>
      </c>
      <c r="X378" s="17" t="e">
        <f>IF($Y$352=FALSE,NA(),IF(OR(ISNUMBER(U378)=FALSE,ISNUMBER(W378)=FALSE),NA(),W378*'Data input'!$AW$4+U378))</f>
        <v>#N/A</v>
      </c>
    </row>
    <row r="379" spans="16:24" x14ac:dyDescent="0.3">
      <c r="P379" s="156" t="str">
        <f>IF(ISBLANK('Data input'!C379)=FALSE,'Data input'!C379,"")</f>
        <v/>
      </c>
      <c r="Q379" s="17" t="e">
        <f>IF($Y$352=FALSE,NA(),IF(OR(ISNUMBER('Data input'!AC379)=FALSE,ISNUMBER('Data input'!AD379)=FALSE),NA(),'Data input'!$AW$3*'Data input'!AC379+'Data input'!AD379))</f>
        <v>#N/A</v>
      </c>
      <c r="R379" s="17" t="e">
        <f>IF($Y$352=FALSE,NA(),IF(ISNUMBER('Data input'!AD379)=FALSE,NA(),'Data input'!$AW$2*'Data input'!AC379))</f>
        <v>#N/A</v>
      </c>
      <c r="S379" s="17" t="e">
        <f>IF($Y$352=FALSE,NA(),IF(OR(ISNUMBER('Data input'!AF379)=FALSE,ISNUMBER('Data input'!AG379)=FALSE),NA(),'Data input'!$AW$3*'Data input'!AF379+'Data input'!AG379+1+'Grid template'!$B$17))</f>
        <v>#N/A</v>
      </c>
      <c r="T379" s="17" t="e">
        <f>IF($Y$352=FALSE,NA(),IF(ISNUMBER('Data input'!AG379)=FALSE,NA(),'Data input'!$AW$2*'Data input'!AF379))</f>
        <v>#N/A</v>
      </c>
      <c r="U379" s="17" t="e">
        <f>IF($Y$352=FALSE,NA(),(IF(OR(ISNUMBER(Q379)=FALSE,ISNUMBER(R379)=FALSE),NA(),R379-'Data input'!$AW$4*Q379)))</f>
        <v>#N/A</v>
      </c>
      <c r="V379" s="17" t="e">
        <f>IF($Y$352=FALSE,NA(),(IF(OR(ISNUMBER(S379)=FALSE,ISNUMBER(T379)=FALSE),NA(),T379+'Data input'!$AW$4*S379)))</f>
        <v>#N/A</v>
      </c>
      <c r="W379" s="17" t="e">
        <f>IF($Y$352=FALSE,NA(),IF(OR(ISNUMBER(U379)=FALSE,ISNUMBER(V379)=FALSE),NA(),(V379-U379)/(2*'Data input'!$AW$4)))</f>
        <v>#N/A</v>
      </c>
      <c r="X379" s="17" t="e">
        <f>IF($Y$352=FALSE,NA(),IF(OR(ISNUMBER(U379)=FALSE,ISNUMBER(W379)=FALSE),NA(),W379*'Data input'!$AW$4+U379))</f>
        <v>#N/A</v>
      </c>
    </row>
    <row r="380" spans="16:24" x14ac:dyDescent="0.3">
      <c r="P380" s="156" t="str">
        <f>IF(ISBLANK('Data input'!C380)=FALSE,'Data input'!C380,"")</f>
        <v/>
      </c>
      <c r="Q380" s="17" t="e">
        <f>IF($Y$352=FALSE,NA(),IF(OR(ISNUMBER('Data input'!AC380)=FALSE,ISNUMBER('Data input'!AD380)=FALSE),NA(),'Data input'!$AW$3*'Data input'!AC380+'Data input'!AD380))</f>
        <v>#N/A</v>
      </c>
      <c r="R380" s="17" t="e">
        <f>IF($Y$352=FALSE,NA(),IF(ISNUMBER('Data input'!AD380)=FALSE,NA(),'Data input'!$AW$2*'Data input'!AC380))</f>
        <v>#N/A</v>
      </c>
      <c r="S380" s="17" t="e">
        <f>IF($Y$352=FALSE,NA(),IF(OR(ISNUMBER('Data input'!AF380)=FALSE,ISNUMBER('Data input'!AG380)=FALSE),NA(),'Data input'!$AW$3*'Data input'!AF380+'Data input'!AG380+1+'Grid template'!$B$17))</f>
        <v>#N/A</v>
      </c>
      <c r="T380" s="17" t="e">
        <f>IF($Y$352=FALSE,NA(),IF(ISNUMBER('Data input'!AG380)=FALSE,NA(),'Data input'!$AW$2*'Data input'!AF380))</f>
        <v>#N/A</v>
      </c>
      <c r="U380" s="17" t="e">
        <f>IF($Y$352=FALSE,NA(),(IF(OR(ISNUMBER(Q380)=FALSE,ISNUMBER(R380)=FALSE),NA(),R380-'Data input'!$AW$4*Q380)))</f>
        <v>#N/A</v>
      </c>
      <c r="V380" s="17" t="e">
        <f>IF($Y$352=FALSE,NA(),(IF(OR(ISNUMBER(S380)=FALSE,ISNUMBER(T380)=FALSE),NA(),T380+'Data input'!$AW$4*S380)))</f>
        <v>#N/A</v>
      </c>
      <c r="W380" s="17" t="e">
        <f>IF($Y$352=FALSE,NA(),IF(OR(ISNUMBER(U380)=FALSE,ISNUMBER(V380)=FALSE),NA(),(V380-U380)/(2*'Data input'!$AW$4)))</f>
        <v>#N/A</v>
      </c>
      <c r="X380" s="17" t="e">
        <f>IF($Y$352=FALSE,NA(),IF(OR(ISNUMBER(U380)=FALSE,ISNUMBER(W380)=FALSE),NA(),W380*'Data input'!$AW$4+U380))</f>
        <v>#N/A</v>
      </c>
    </row>
    <row r="381" spans="16:24" x14ac:dyDescent="0.3">
      <c r="P381" s="156" t="str">
        <f>IF(ISBLANK('Data input'!C381)=FALSE,'Data input'!C381,"")</f>
        <v/>
      </c>
      <c r="Q381" s="17" t="e">
        <f>IF($Y$352=FALSE,NA(),IF(OR(ISNUMBER('Data input'!AC381)=FALSE,ISNUMBER('Data input'!AD381)=FALSE),NA(),'Data input'!$AW$3*'Data input'!AC381+'Data input'!AD381))</f>
        <v>#N/A</v>
      </c>
      <c r="R381" s="17" t="e">
        <f>IF($Y$352=FALSE,NA(),IF(ISNUMBER('Data input'!AD381)=FALSE,NA(),'Data input'!$AW$2*'Data input'!AC381))</f>
        <v>#N/A</v>
      </c>
      <c r="S381" s="17" t="e">
        <f>IF($Y$352=FALSE,NA(),IF(OR(ISNUMBER('Data input'!AF381)=FALSE,ISNUMBER('Data input'!AG381)=FALSE),NA(),'Data input'!$AW$3*'Data input'!AF381+'Data input'!AG381+1+'Grid template'!$B$17))</f>
        <v>#N/A</v>
      </c>
      <c r="T381" s="17" t="e">
        <f>IF($Y$352=FALSE,NA(),IF(ISNUMBER('Data input'!AG381)=FALSE,NA(),'Data input'!$AW$2*'Data input'!AF381))</f>
        <v>#N/A</v>
      </c>
      <c r="U381" s="17" t="e">
        <f>IF($Y$352=FALSE,NA(),(IF(OR(ISNUMBER(Q381)=FALSE,ISNUMBER(R381)=FALSE),NA(),R381-'Data input'!$AW$4*Q381)))</f>
        <v>#N/A</v>
      </c>
      <c r="V381" s="17" t="e">
        <f>IF($Y$352=FALSE,NA(),(IF(OR(ISNUMBER(S381)=FALSE,ISNUMBER(T381)=FALSE),NA(),T381+'Data input'!$AW$4*S381)))</f>
        <v>#N/A</v>
      </c>
      <c r="W381" s="17" t="e">
        <f>IF($Y$352=FALSE,NA(),IF(OR(ISNUMBER(U381)=FALSE,ISNUMBER(V381)=FALSE),NA(),(V381-U381)/(2*'Data input'!$AW$4)))</f>
        <v>#N/A</v>
      </c>
      <c r="X381" s="17" t="e">
        <f>IF($Y$352=FALSE,NA(),IF(OR(ISNUMBER(U381)=FALSE,ISNUMBER(W381)=FALSE),NA(),W381*'Data input'!$AW$4+U381))</f>
        <v>#N/A</v>
      </c>
    </row>
    <row r="382" spans="16:24" x14ac:dyDescent="0.3">
      <c r="P382" s="156" t="str">
        <f>IF(ISBLANK('Data input'!C382)=FALSE,'Data input'!C382,"")</f>
        <v/>
      </c>
      <c r="Q382" s="17" t="e">
        <f>IF($Y$352=FALSE,NA(),IF(OR(ISNUMBER('Data input'!AC382)=FALSE,ISNUMBER('Data input'!AD382)=FALSE),NA(),'Data input'!$AW$3*'Data input'!AC382+'Data input'!AD382))</f>
        <v>#N/A</v>
      </c>
      <c r="R382" s="17" t="e">
        <f>IF($Y$352=FALSE,NA(),IF(ISNUMBER('Data input'!AD382)=FALSE,NA(),'Data input'!$AW$2*'Data input'!AC382))</f>
        <v>#N/A</v>
      </c>
      <c r="S382" s="17" t="e">
        <f>IF($Y$352=FALSE,NA(),IF(OR(ISNUMBER('Data input'!AF382)=FALSE,ISNUMBER('Data input'!AG382)=FALSE),NA(),'Data input'!$AW$3*'Data input'!AF382+'Data input'!AG382+1+'Grid template'!$B$17))</f>
        <v>#N/A</v>
      </c>
      <c r="T382" s="17" t="e">
        <f>IF($Y$352=FALSE,NA(),IF(ISNUMBER('Data input'!AG382)=FALSE,NA(),'Data input'!$AW$2*'Data input'!AF382))</f>
        <v>#N/A</v>
      </c>
      <c r="U382" s="17" t="e">
        <f>IF($Y$352=FALSE,NA(),(IF(OR(ISNUMBER(Q382)=FALSE,ISNUMBER(R382)=FALSE),NA(),R382-'Data input'!$AW$4*Q382)))</f>
        <v>#N/A</v>
      </c>
      <c r="V382" s="17" t="e">
        <f>IF($Y$352=FALSE,NA(),(IF(OR(ISNUMBER(S382)=FALSE,ISNUMBER(T382)=FALSE),NA(),T382+'Data input'!$AW$4*S382)))</f>
        <v>#N/A</v>
      </c>
      <c r="W382" s="17" t="e">
        <f>IF($Y$352=FALSE,NA(),IF(OR(ISNUMBER(U382)=FALSE,ISNUMBER(V382)=FALSE),NA(),(V382-U382)/(2*'Data input'!$AW$4)))</f>
        <v>#N/A</v>
      </c>
      <c r="X382" s="17" t="e">
        <f>IF($Y$352=FALSE,NA(),IF(OR(ISNUMBER(U382)=FALSE,ISNUMBER(W382)=FALSE),NA(),W382*'Data input'!$AW$4+U382))</f>
        <v>#N/A</v>
      </c>
    </row>
    <row r="383" spans="16:24" x14ac:dyDescent="0.3">
      <c r="P383" s="156" t="str">
        <f>IF(ISBLANK('Data input'!C383)=FALSE,'Data input'!C383,"")</f>
        <v/>
      </c>
      <c r="Q383" s="17" t="e">
        <f>IF($Y$352=FALSE,NA(),IF(OR(ISNUMBER('Data input'!AC383)=FALSE,ISNUMBER('Data input'!AD383)=FALSE),NA(),'Data input'!$AW$3*'Data input'!AC383+'Data input'!AD383))</f>
        <v>#N/A</v>
      </c>
      <c r="R383" s="17" t="e">
        <f>IF($Y$352=FALSE,NA(),IF(ISNUMBER('Data input'!AD383)=FALSE,NA(),'Data input'!$AW$2*'Data input'!AC383))</f>
        <v>#N/A</v>
      </c>
      <c r="S383" s="17" t="e">
        <f>IF($Y$352=FALSE,NA(),IF(OR(ISNUMBER('Data input'!AF383)=FALSE,ISNUMBER('Data input'!AG383)=FALSE),NA(),'Data input'!$AW$3*'Data input'!AF383+'Data input'!AG383+1+'Grid template'!$B$17))</f>
        <v>#N/A</v>
      </c>
      <c r="T383" s="17" t="e">
        <f>IF($Y$352=FALSE,NA(),IF(ISNUMBER('Data input'!AG383)=FALSE,NA(),'Data input'!$AW$2*'Data input'!AF383))</f>
        <v>#N/A</v>
      </c>
      <c r="U383" s="17" t="e">
        <f>IF($Y$352=FALSE,NA(),(IF(OR(ISNUMBER(Q383)=FALSE,ISNUMBER(R383)=FALSE),NA(),R383-'Data input'!$AW$4*Q383)))</f>
        <v>#N/A</v>
      </c>
      <c r="V383" s="17" t="e">
        <f>IF($Y$352=FALSE,NA(),(IF(OR(ISNUMBER(S383)=FALSE,ISNUMBER(T383)=FALSE),NA(),T383+'Data input'!$AW$4*S383)))</f>
        <v>#N/A</v>
      </c>
      <c r="W383" s="17" t="e">
        <f>IF($Y$352=FALSE,NA(),IF(OR(ISNUMBER(U383)=FALSE,ISNUMBER(V383)=FALSE),NA(),(V383-U383)/(2*'Data input'!$AW$4)))</f>
        <v>#N/A</v>
      </c>
      <c r="X383" s="17" t="e">
        <f>IF($Y$352=FALSE,NA(),IF(OR(ISNUMBER(U383)=FALSE,ISNUMBER(W383)=FALSE),NA(),W383*'Data input'!$AW$4+U383))</f>
        <v>#N/A</v>
      </c>
    </row>
    <row r="384" spans="16:24" x14ac:dyDescent="0.3">
      <c r="P384" s="156" t="str">
        <f>IF(ISBLANK('Data input'!C384)=FALSE,'Data input'!C384,"")</f>
        <v/>
      </c>
      <c r="Q384" s="17" t="e">
        <f>IF($Y$352=FALSE,NA(),IF(OR(ISNUMBER('Data input'!AC384)=FALSE,ISNUMBER('Data input'!AD384)=FALSE),NA(),'Data input'!$AW$3*'Data input'!AC384+'Data input'!AD384))</f>
        <v>#N/A</v>
      </c>
      <c r="R384" s="17" t="e">
        <f>IF($Y$352=FALSE,NA(),IF(ISNUMBER('Data input'!AD384)=FALSE,NA(),'Data input'!$AW$2*'Data input'!AC384))</f>
        <v>#N/A</v>
      </c>
      <c r="S384" s="17" t="e">
        <f>IF($Y$352=FALSE,NA(),IF(OR(ISNUMBER('Data input'!AF384)=FALSE,ISNUMBER('Data input'!AG384)=FALSE),NA(),'Data input'!$AW$3*'Data input'!AF384+'Data input'!AG384+1+'Grid template'!$B$17))</f>
        <v>#N/A</v>
      </c>
      <c r="T384" s="17" t="e">
        <f>IF($Y$352=FALSE,NA(),IF(ISNUMBER('Data input'!AG384)=FALSE,NA(),'Data input'!$AW$2*'Data input'!AF384))</f>
        <v>#N/A</v>
      </c>
      <c r="U384" s="17" t="e">
        <f>IF($Y$352=FALSE,NA(),(IF(OR(ISNUMBER(Q384)=FALSE,ISNUMBER(R384)=FALSE),NA(),R384-'Data input'!$AW$4*Q384)))</f>
        <v>#N/A</v>
      </c>
      <c r="V384" s="17" t="e">
        <f>IF($Y$352=FALSE,NA(),(IF(OR(ISNUMBER(S384)=FALSE,ISNUMBER(T384)=FALSE),NA(),T384+'Data input'!$AW$4*S384)))</f>
        <v>#N/A</v>
      </c>
      <c r="W384" s="17" t="e">
        <f>IF($Y$352=FALSE,NA(),IF(OR(ISNUMBER(U384)=FALSE,ISNUMBER(V384)=FALSE),NA(),(V384-U384)/(2*'Data input'!$AW$4)))</f>
        <v>#N/A</v>
      </c>
      <c r="X384" s="17" t="e">
        <f>IF($Y$352=FALSE,NA(),IF(OR(ISNUMBER(U384)=FALSE,ISNUMBER(W384)=FALSE),NA(),W384*'Data input'!$AW$4+U384))</f>
        <v>#N/A</v>
      </c>
    </row>
    <row r="385" spans="16:24" x14ac:dyDescent="0.3">
      <c r="P385" s="156" t="str">
        <f>IF(ISBLANK('Data input'!C385)=FALSE,'Data input'!C385,"")</f>
        <v/>
      </c>
      <c r="Q385" s="17" t="e">
        <f>IF($Y$352=FALSE,NA(),IF(OR(ISNUMBER('Data input'!AC385)=FALSE,ISNUMBER('Data input'!AD385)=FALSE),NA(),'Data input'!$AW$3*'Data input'!AC385+'Data input'!AD385))</f>
        <v>#N/A</v>
      </c>
      <c r="R385" s="17" t="e">
        <f>IF($Y$352=FALSE,NA(),IF(ISNUMBER('Data input'!AD385)=FALSE,NA(),'Data input'!$AW$2*'Data input'!AC385))</f>
        <v>#N/A</v>
      </c>
      <c r="S385" s="17" t="e">
        <f>IF($Y$352=FALSE,NA(),IF(OR(ISNUMBER('Data input'!AF385)=FALSE,ISNUMBER('Data input'!AG385)=FALSE),NA(),'Data input'!$AW$3*'Data input'!AF385+'Data input'!AG385+1+'Grid template'!$B$17))</f>
        <v>#N/A</v>
      </c>
      <c r="T385" s="17" t="e">
        <f>IF($Y$352=FALSE,NA(),IF(ISNUMBER('Data input'!AG385)=FALSE,NA(),'Data input'!$AW$2*'Data input'!AF385))</f>
        <v>#N/A</v>
      </c>
      <c r="U385" s="17" t="e">
        <f>IF($Y$352=FALSE,NA(),(IF(OR(ISNUMBER(Q385)=FALSE,ISNUMBER(R385)=FALSE),NA(),R385-'Data input'!$AW$4*Q385)))</f>
        <v>#N/A</v>
      </c>
      <c r="V385" s="17" t="e">
        <f>IF($Y$352=FALSE,NA(),(IF(OR(ISNUMBER(S385)=FALSE,ISNUMBER(T385)=FALSE),NA(),T385+'Data input'!$AW$4*S385)))</f>
        <v>#N/A</v>
      </c>
      <c r="W385" s="17" t="e">
        <f>IF($Y$352=FALSE,NA(),IF(OR(ISNUMBER(U385)=FALSE,ISNUMBER(V385)=FALSE),NA(),(V385-U385)/(2*'Data input'!$AW$4)))</f>
        <v>#N/A</v>
      </c>
      <c r="X385" s="17" t="e">
        <f>IF($Y$352=FALSE,NA(),IF(OR(ISNUMBER(U385)=FALSE,ISNUMBER(W385)=FALSE),NA(),W385*'Data input'!$AW$4+U385))</f>
        <v>#N/A</v>
      </c>
    </row>
    <row r="386" spans="16:24" x14ac:dyDescent="0.3">
      <c r="P386" s="156" t="str">
        <f>IF(ISBLANK('Data input'!C386)=FALSE,'Data input'!C386,"")</f>
        <v/>
      </c>
      <c r="Q386" s="17" t="e">
        <f>IF($Y$352=FALSE,NA(),IF(OR(ISNUMBER('Data input'!AC386)=FALSE,ISNUMBER('Data input'!AD386)=FALSE),NA(),'Data input'!$AW$3*'Data input'!AC386+'Data input'!AD386))</f>
        <v>#N/A</v>
      </c>
      <c r="R386" s="17" t="e">
        <f>IF($Y$352=FALSE,NA(),IF(ISNUMBER('Data input'!AD386)=FALSE,NA(),'Data input'!$AW$2*'Data input'!AC386))</f>
        <v>#N/A</v>
      </c>
      <c r="S386" s="17" t="e">
        <f>IF($Y$352=FALSE,NA(),IF(OR(ISNUMBER('Data input'!AF386)=FALSE,ISNUMBER('Data input'!AG386)=FALSE),NA(),'Data input'!$AW$3*'Data input'!AF386+'Data input'!AG386+1+'Grid template'!$B$17))</f>
        <v>#N/A</v>
      </c>
      <c r="T386" s="17" t="e">
        <f>IF($Y$352=FALSE,NA(),IF(ISNUMBER('Data input'!AG386)=FALSE,NA(),'Data input'!$AW$2*'Data input'!AF386))</f>
        <v>#N/A</v>
      </c>
      <c r="U386" s="17" t="e">
        <f>IF($Y$352=FALSE,NA(),(IF(OR(ISNUMBER(Q386)=FALSE,ISNUMBER(R386)=FALSE),NA(),R386-'Data input'!$AW$4*Q386)))</f>
        <v>#N/A</v>
      </c>
      <c r="V386" s="17" t="e">
        <f>IF($Y$352=FALSE,NA(),(IF(OR(ISNUMBER(S386)=FALSE,ISNUMBER(T386)=FALSE),NA(),T386+'Data input'!$AW$4*S386)))</f>
        <v>#N/A</v>
      </c>
      <c r="W386" s="17" t="e">
        <f>IF($Y$352=FALSE,NA(),IF(OR(ISNUMBER(U386)=FALSE,ISNUMBER(V386)=FALSE),NA(),(V386-U386)/(2*'Data input'!$AW$4)))</f>
        <v>#N/A</v>
      </c>
      <c r="X386" s="17" t="e">
        <f>IF($Y$352=FALSE,NA(),IF(OR(ISNUMBER(U386)=FALSE,ISNUMBER(W386)=FALSE),NA(),W386*'Data input'!$AW$4+U386))</f>
        <v>#N/A</v>
      </c>
    </row>
    <row r="387" spans="16:24" x14ac:dyDescent="0.3">
      <c r="P387" s="156" t="str">
        <f>IF(ISBLANK('Data input'!C387)=FALSE,'Data input'!C387,"")</f>
        <v/>
      </c>
      <c r="Q387" s="17" t="e">
        <f>IF($Y$352=FALSE,NA(),IF(OR(ISNUMBER('Data input'!AC387)=FALSE,ISNUMBER('Data input'!AD387)=FALSE),NA(),'Data input'!$AW$3*'Data input'!AC387+'Data input'!AD387))</f>
        <v>#N/A</v>
      </c>
      <c r="R387" s="17" t="e">
        <f>IF($Y$352=FALSE,NA(),IF(ISNUMBER('Data input'!AD387)=FALSE,NA(),'Data input'!$AW$2*'Data input'!AC387))</f>
        <v>#N/A</v>
      </c>
      <c r="S387" s="17" t="e">
        <f>IF($Y$352=FALSE,NA(),IF(OR(ISNUMBER('Data input'!AF387)=FALSE,ISNUMBER('Data input'!AG387)=FALSE),NA(),'Data input'!$AW$3*'Data input'!AF387+'Data input'!AG387+1+'Grid template'!$B$17))</f>
        <v>#N/A</v>
      </c>
      <c r="T387" s="17" t="e">
        <f>IF($Y$352=FALSE,NA(),IF(ISNUMBER('Data input'!AG387)=FALSE,NA(),'Data input'!$AW$2*'Data input'!AF387))</f>
        <v>#N/A</v>
      </c>
      <c r="U387" s="17" t="e">
        <f>IF($Y$352=FALSE,NA(),(IF(OR(ISNUMBER(Q387)=FALSE,ISNUMBER(R387)=FALSE),NA(),R387-'Data input'!$AW$4*Q387)))</f>
        <v>#N/A</v>
      </c>
      <c r="V387" s="17" t="e">
        <f>IF($Y$352=FALSE,NA(),(IF(OR(ISNUMBER(S387)=FALSE,ISNUMBER(T387)=FALSE),NA(),T387+'Data input'!$AW$4*S387)))</f>
        <v>#N/A</v>
      </c>
      <c r="W387" s="17" t="e">
        <f>IF($Y$352=FALSE,NA(),IF(OR(ISNUMBER(U387)=FALSE,ISNUMBER(V387)=FALSE),NA(),(V387-U387)/(2*'Data input'!$AW$4)))</f>
        <v>#N/A</v>
      </c>
      <c r="X387" s="17" t="e">
        <f>IF($Y$352=FALSE,NA(),IF(OR(ISNUMBER(U387)=FALSE,ISNUMBER(W387)=FALSE),NA(),W387*'Data input'!$AW$4+U387))</f>
        <v>#N/A</v>
      </c>
    </row>
    <row r="388" spans="16:24" x14ac:dyDescent="0.3">
      <c r="P388" s="156" t="str">
        <f>IF(ISBLANK('Data input'!C388)=FALSE,'Data input'!C388,"")</f>
        <v/>
      </c>
      <c r="Q388" s="17" t="e">
        <f>IF($Y$352=FALSE,NA(),IF(OR(ISNUMBER('Data input'!AC388)=FALSE,ISNUMBER('Data input'!AD388)=FALSE),NA(),'Data input'!$AW$3*'Data input'!AC388+'Data input'!AD388))</f>
        <v>#N/A</v>
      </c>
      <c r="R388" s="17" t="e">
        <f>IF($Y$352=FALSE,NA(),IF(ISNUMBER('Data input'!AD388)=FALSE,NA(),'Data input'!$AW$2*'Data input'!AC388))</f>
        <v>#N/A</v>
      </c>
      <c r="S388" s="17" t="e">
        <f>IF($Y$352=FALSE,NA(),IF(OR(ISNUMBER('Data input'!AF388)=FALSE,ISNUMBER('Data input'!AG388)=FALSE),NA(),'Data input'!$AW$3*'Data input'!AF388+'Data input'!AG388+1+'Grid template'!$B$17))</f>
        <v>#N/A</v>
      </c>
      <c r="T388" s="17" t="e">
        <f>IF($Y$352=FALSE,NA(),IF(ISNUMBER('Data input'!AG388)=FALSE,NA(),'Data input'!$AW$2*'Data input'!AF388))</f>
        <v>#N/A</v>
      </c>
      <c r="U388" s="17" t="e">
        <f>IF($Y$352=FALSE,NA(),(IF(OR(ISNUMBER(Q388)=FALSE,ISNUMBER(R388)=FALSE),NA(),R388-'Data input'!$AW$4*Q388)))</f>
        <v>#N/A</v>
      </c>
      <c r="V388" s="17" t="e">
        <f>IF($Y$352=FALSE,NA(),(IF(OR(ISNUMBER(S388)=FALSE,ISNUMBER(T388)=FALSE),NA(),T388+'Data input'!$AW$4*S388)))</f>
        <v>#N/A</v>
      </c>
      <c r="W388" s="17" t="e">
        <f>IF($Y$352=FALSE,NA(),IF(OR(ISNUMBER(U388)=FALSE,ISNUMBER(V388)=FALSE),NA(),(V388-U388)/(2*'Data input'!$AW$4)))</f>
        <v>#N/A</v>
      </c>
      <c r="X388" s="17" t="e">
        <f>IF($Y$352=FALSE,NA(),IF(OR(ISNUMBER(U388)=FALSE,ISNUMBER(W388)=FALSE),NA(),W388*'Data input'!$AW$4+U388))</f>
        <v>#N/A</v>
      </c>
    </row>
    <row r="389" spans="16:24" x14ac:dyDescent="0.3">
      <c r="P389" s="156" t="str">
        <f>IF(ISBLANK('Data input'!C389)=FALSE,'Data input'!C389,"")</f>
        <v/>
      </c>
      <c r="Q389" s="17" t="e">
        <f>IF($Y$352=FALSE,NA(),IF(OR(ISNUMBER('Data input'!AC389)=FALSE,ISNUMBER('Data input'!AD389)=FALSE),NA(),'Data input'!$AW$3*'Data input'!AC389+'Data input'!AD389))</f>
        <v>#N/A</v>
      </c>
      <c r="R389" s="17" t="e">
        <f>IF($Y$352=FALSE,NA(),IF(ISNUMBER('Data input'!AD389)=FALSE,NA(),'Data input'!$AW$2*'Data input'!AC389))</f>
        <v>#N/A</v>
      </c>
      <c r="S389" s="17" t="e">
        <f>IF($Y$352=FALSE,NA(),IF(OR(ISNUMBER('Data input'!AF389)=FALSE,ISNUMBER('Data input'!AG389)=FALSE),NA(),'Data input'!$AW$3*'Data input'!AF389+'Data input'!AG389+1+'Grid template'!$B$17))</f>
        <v>#N/A</v>
      </c>
      <c r="T389" s="17" t="e">
        <f>IF($Y$352=FALSE,NA(),IF(ISNUMBER('Data input'!AG389)=FALSE,NA(),'Data input'!$AW$2*'Data input'!AF389))</f>
        <v>#N/A</v>
      </c>
      <c r="U389" s="17" t="e">
        <f>IF($Y$352=FALSE,NA(),(IF(OR(ISNUMBER(Q389)=FALSE,ISNUMBER(R389)=FALSE),NA(),R389-'Data input'!$AW$4*Q389)))</f>
        <v>#N/A</v>
      </c>
      <c r="V389" s="17" t="e">
        <f>IF($Y$352=FALSE,NA(),(IF(OR(ISNUMBER(S389)=FALSE,ISNUMBER(T389)=FALSE),NA(),T389+'Data input'!$AW$4*S389)))</f>
        <v>#N/A</v>
      </c>
      <c r="W389" s="17" t="e">
        <f>IF($Y$352=FALSE,NA(),IF(OR(ISNUMBER(U389)=FALSE,ISNUMBER(V389)=FALSE),NA(),(V389-U389)/(2*'Data input'!$AW$4)))</f>
        <v>#N/A</v>
      </c>
      <c r="X389" s="17" t="e">
        <f>IF($Y$352=FALSE,NA(),IF(OR(ISNUMBER(U389)=FALSE,ISNUMBER(W389)=FALSE),NA(),W389*'Data input'!$AW$4+U389))</f>
        <v>#N/A</v>
      </c>
    </row>
    <row r="390" spans="16:24" x14ac:dyDescent="0.3">
      <c r="P390" s="156" t="str">
        <f>IF(ISBLANK('Data input'!C390)=FALSE,'Data input'!C390,"")</f>
        <v/>
      </c>
      <c r="Q390" s="17" t="e">
        <f>IF($Y$352=FALSE,NA(),IF(OR(ISNUMBER('Data input'!AC390)=FALSE,ISNUMBER('Data input'!AD390)=FALSE),NA(),'Data input'!$AW$3*'Data input'!AC390+'Data input'!AD390))</f>
        <v>#N/A</v>
      </c>
      <c r="R390" s="17" t="e">
        <f>IF($Y$352=FALSE,NA(),IF(ISNUMBER('Data input'!AD390)=FALSE,NA(),'Data input'!$AW$2*'Data input'!AC390))</f>
        <v>#N/A</v>
      </c>
      <c r="S390" s="17" t="e">
        <f>IF($Y$352=FALSE,NA(),IF(OR(ISNUMBER('Data input'!AF390)=FALSE,ISNUMBER('Data input'!AG390)=FALSE),NA(),'Data input'!$AW$3*'Data input'!AF390+'Data input'!AG390+1+'Grid template'!$B$17))</f>
        <v>#N/A</v>
      </c>
      <c r="T390" s="17" t="e">
        <f>IF($Y$352=FALSE,NA(),IF(ISNUMBER('Data input'!AG390)=FALSE,NA(),'Data input'!$AW$2*'Data input'!AF390))</f>
        <v>#N/A</v>
      </c>
      <c r="U390" s="17" t="e">
        <f>IF($Y$352=FALSE,NA(),(IF(OR(ISNUMBER(Q390)=FALSE,ISNUMBER(R390)=FALSE),NA(),R390-'Data input'!$AW$4*Q390)))</f>
        <v>#N/A</v>
      </c>
      <c r="V390" s="17" t="e">
        <f>IF($Y$352=FALSE,NA(),(IF(OR(ISNUMBER(S390)=FALSE,ISNUMBER(T390)=FALSE),NA(),T390+'Data input'!$AW$4*S390)))</f>
        <v>#N/A</v>
      </c>
      <c r="W390" s="17" t="e">
        <f>IF($Y$352=FALSE,NA(),IF(OR(ISNUMBER(U390)=FALSE,ISNUMBER(V390)=FALSE),NA(),(V390-U390)/(2*'Data input'!$AW$4)))</f>
        <v>#N/A</v>
      </c>
      <c r="X390" s="17" t="e">
        <f>IF($Y$352=FALSE,NA(),IF(OR(ISNUMBER(U390)=FALSE,ISNUMBER(W390)=FALSE),NA(),W390*'Data input'!$AW$4+U390))</f>
        <v>#N/A</v>
      </c>
    </row>
    <row r="391" spans="16:24" x14ac:dyDescent="0.3">
      <c r="P391" s="156" t="str">
        <f>IF(ISBLANK('Data input'!C391)=FALSE,'Data input'!C391,"")</f>
        <v/>
      </c>
      <c r="Q391" s="17" t="e">
        <f>IF($Y$352=FALSE,NA(),IF(OR(ISNUMBER('Data input'!AC391)=FALSE,ISNUMBER('Data input'!AD391)=FALSE),NA(),'Data input'!$AW$3*'Data input'!AC391+'Data input'!AD391))</f>
        <v>#N/A</v>
      </c>
      <c r="R391" s="17" t="e">
        <f>IF($Y$352=FALSE,NA(),IF(ISNUMBER('Data input'!AD391)=FALSE,NA(),'Data input'!$AW$2*'Data input'!AC391))</f>
        <v>#N/A</v>
      </c>
      <c r="S391" s="17" t="e">
        <f>IF($Y$352=FALSE,NA(),IF(OR(ISNUMBER('Data input'!AF391)=FALSE,ISNUMBER('Data input'!AG391)=FALSE),NA(),'Data input'!$AW$3*'Data input'!AF391+'Data input'!AG391+1+'Grid template'!$B$17))</f>
        <v>#N/A</v>
      </c>
      <c r="T391" s="17" t="e">
        <f>IF($Y$352=FALSE,NA(),IF(ISNUMBER('Data input'!AG391)=FALSE,NA(),'Data input'!$AW$2*'Data input'!AF391))</f>
        <v>#N/A</v>
      </c>
      <c r="U391" s="17" t="e">
        <f>IF($Y$352=FALSE,NA(),(IF(OR(ISNUMBER(Q391)=FALSE,ISNUMBER(R391)=FALSE),NA(),R391-'Data input'!$AW$4*Q391)))</f>
        <v>#N/A</v>
      </c>
      <c r="V391" s="17" t="e">
        <f>IF($Y$352=FALSE,NA(),(IF(OR(ISNUMBER(S391)=FALSE,ISNUMBER(T391)=FALSE),NA(),T391+'Data input'!$AW$4*S391)))</f>
        <v>#N/A</v>
      </c>
      <c r="W391" s="17" t="e">
        <f>IF($Y$352=FALSE,NA(),IF(OR(ISNUMBER(U391)=FALSE,ISNUMBER(V391)=FALSE),NA(),(V391-U391)/(2*'Data input'!$AW$4)))</f>
        <v>#N/A</v>
      </c>
      <c r="X391" s="17" t="e">
        <f>IF($Y$352=FALSE,NA(),IF(OR(ISNUMBER(U391)=FALSE,ISNUMBER(W391)=FALSE),NA(),W391*'Data input'!$AW$4+U391))</f>
        <v>#N/A</v>
      </c>
    </row>
    <row r="392" spans="16:24" x14ac:dyDescent="0.3">
      <c r="P392" s="156" t="str">
        <f>IF(ISBLANK('Data input'!C392)=FALSE,'Data input'!C392,"")</f>
        <v/>
      </c>
      <c r="Q392" s="17" t="e">
        <f>IF($Y$352=FALSE,NA(),IF(OR(ISNUMBER('Data input'!AC392)=FALSE,ISNUMBER('Data input'!AD392)=FALSE),NA(),'Data input'!$AW$3*'Data input'!AC392+'Data input'!AD392))</f>
        <v>#N/A</v>
      </c>
      <c r="R392" s="17" t="e">
        <f>IF($Y$352=FALSE,NA(),IF(ISNUMBER('Data input'!AD392)=FALSE,NA(),'Data input'!$AW$2*'Data input'!AC392))</f>
        <v>#N/A</v>
      </c>
      <c r="S392" s="17" t="e">
        <f>IF($Y$352=FALSE,NA(),IF(OR(ISNUMBER('Data input'!AF392)=FALSE,ISNUMBER('Data input'!AG392)=FALSE),NA(),'Data input'!$AW$3*'Data input'!AF392+'Data input'!AG392+1+'Grid template'!$B$17))</f>
        <v>#N/A</v>
      </c>
      <c r="T392" s="17" t="e">
        <f>IF($Y$352=FALSE,NA(),IF(ISNUMBER('Data input'!AG392)=FALSE,NA(),'Data input'!$AW$2*'Data input'!AF392))</f>
        <v>#N/A</v>
      </c>
      <c r="U392" s="17" t="e">
        <f>IF($Y$352=FALSE,NA(),(IF(OR(ISNUMBER(Q392)=FALSE,ISNUMBER(R392)=FALSE),NA(),R392-'Data input'!$AW$4*Q392)))</f>
        <v>#N/A</v>
      </c>
      <c r="V392" s="17" t="e">
        <f>IF($Y$352=FALSE,NA(),(IF(OR(ISNUMBER(S392)=FALSE,ISNUMBER(T392)=FALSE),NA(),T392+'Data input'!$AW$4*S392)))</f>
        <v>#N/A</v>
      </c>
      <c r="W392" s="17" t="e">
        <f>IF($Y$352=FALSE,NA(),IF(OR(ISNUMBER(U392)=FALSE,ISNUMBER(V392)=FALSE),NA(),(V392-U392)/(2*'Data input'!$AW$4)))</f>
        <v>#N/A</v>
      </c>
      <c r="X392" s="17" t="e">
        <f>IF($Y$352=FALSE,NA(),IF(OR(ISNUMBER(U392)=FALSE,ISNUMBER(W392)=FALSE),NA(),W392*'Data input'!$AW$4+U392))</f>
        <v>#N/A</v>
      </c>
    </row>
    <row r="393" spans="16:24" x14ac:dyDescent="0.3">
      <c r="P393" s="156" t="str">
        <f>IF(ISBLANK('Data input'!C393)=FALSE,'Data input'!C393,"")</f>
        <v/>
      </c>
      <c r="Q393" s="17" t="e">
        <f>IF($Y$352=FALSE,NA(),IF(OR(ISNUMBER('Data input'!AC393)=FALSE,ISNUMBER('Data input'!AD393)=FALSE),NA(),'Data input'!$AW$3*'Data input'!AC393+'Data input'!AD393))</f>
        <v>#N/A</v>
      </c>
      <c r="R393" s="17" t="e">
        <f>IF($Y$352=FALSE,NA(),IF(ISNUMBER('Data input'!AD393)=FALSE,NA(),'Data input'!$AW$2*'Data input'!AC393))</f>
        <v>#N/A</v>
      </c>
      <c r="S393" s="17" t="e">
        <f>IF($Y$352=FALSE,NA(),IF(OR(ISNUMBER('Data input'!AF393)=FALSE,ISNUMBER('Data input'!AG393)=FALSE),NA(),'Data input'!$AW$3*'Data input'!AF393+'Data input'!AG393+1+'Grid template'!$B$17))</f>
        <v>#N/A</v>
      </c>
      <c r="T393" s="17" t="e">
        <f>IF($Y$352=FALSE,NA(),IF(ISNUMBER('Data input'!AG393)=FALSE,NA(),'Data input'!$AW$2*'Data input'!AF393))</f>
        <v>#N/A</v>
      </c>
      <c r="U393" s="17" t="e">
        <f>IF($Y$352=FALSE,NA(),(IF(OR(ISNUMBER(Q393)=FALSE,ISNUMBER(R393)=FALSE),NA(),R393-'Data input'!$AW$4*Q393)))</f>
        <v>#N/A</v>
      </c>
      <c r="V393" s="17" t="e">
        <f>IF($Y$352=FALSE,NA(),(IF(OR(ISNUMBER(S393)=FALSE,ISNUMBER(T393)=FALSE),NA(),T393+'Data input'!$AW$4*S393)))</f>
        <v>#N/A</v>
      </c>
      <c r="W393" s="17" t="e">
        <f>IF($Y$352=FALSE,NA(),IF(OR(ISNUMBER(U393)=FALSE,ISNUMBER(V393)=FALSE),NA(),(V393-U393)/(2*'Data input'!$AW$4)))</f>
        <v>#N/A</v>
      </c>
      <c r="X393" s="17" t="e">
        <f>IF($Y$352=FALSE,NA(),IF(OR(ISNUMBER(U393)=FALSE,ISNUMBER(W393)=FALSE),NA(),W393*'Data input'!$AW$4+U393))</f>
        <v>#N/A</v>
      </c>
    </row>
    <row r="394" spans="16:24" x14ac:dyDescent="0.3">
      <c r="P394" s="156" t="str">
        <f>IF(ISBLANK('Data input'!C394)=FALSE,'Data input'!C394,"")</f>
        <v/>
      </c>
      <c r="Q394" s="17" t="e">
        <f>IF($Y$352=FALSE,NA(),IF(OR(ISNUMBER('Data input'!AC394)=FALSE,ISNUMBER('Data input'!AD394)=FALSE),NA(),'Data input'!$AW$3*'Data input'!AC394+'Data input'!AD394))</f>
        <v>#N/A</v>
      </c>
      <c r="R394" s="17" t="e">
        <f>IF($Y$352=FALSE,NA(),IF(ISNUMBER('Data input'!AD394)=FALSE,NA(),'Data input'!$AW$2*'Data input'!AC394))</f>
        <v>#N/A</v>
      </c>
      <c r="S394" s="17" t="e">
        <f>IF($Y$352=FALSE,NA(),IF(OR(ISNUMBER('Data input'!AF394)=FALSE,ISNUMBER('Data input'!AG394)=FALSE),NA(),'Data input'!$AW$3*'Data input'!AF394+'Data input'!AG394+1+'Grid template'!$B$17))</f>
        <v>#N/A</v>
      </c>
      <c r="T394" s="17" t="e">
        <f>IF($Y$352=FALSE,NA(),IF(ISNUMBER('Data input'!AG394)=FALSE,NA(),'Data input'!$AW$2*'Data input'!AF394))</f>
        <v>#N/A</v>
      </c>
      <c r="U394" s="17" t="e">
        <f>IF($Y$352=FALSE,NA(),(IF(OR(ISNUMBER(Q394)=FALSE,ISNUMBER(R394)=FALSE),NA(),R394-'Data input'!$AW$4*Q394)))</f>
        <v>#N/A</v>
      </c>
      <c r="V394" s="17" t="e">
        <f>IF($Y$352=FALSE,NA(),(IF(OR(ISNUMBER(S394)=FALSE,ISNUMBER(T394)=FALSE),NA(),T394+'Data input'!$AW$4*S394)))</f>
        <v>#N/A</v>
      </c>
      <c r="W394" s="17" t="e">
        <f>IF($Y$352=FALSE,NA(),IF(OR(ISNUMBER(U394)=FALSE,ISNUMBER(V394)=FALSE),NA(),(V394-U394)/(2*'Data input'!$AW$4)))</f>
        <v>#N/A</v>
      </c>
      <c r="X394" s="17" t="e">
        <f>IF($Y$352=FALSE,NA(),IF(OR(ISNUMBER(U394)=FALSE,ISNUMBER(W394)=FALSE),NA(),W394*'Data input'!$AW$4+U394))</f>
        <v>#N/A</v>
      </c>
    </row>
    <row r="395" spans="16:24" x14ac:dyDescent="0.3">
      <c r="P395" s="156" t="str">
        <f>IF(ISBLANK('Data input'!C395)=FALSE,'Data input'!C395,"")</f>
        <v/>
      </c>
      <c r="Q395" s="17" t="e">
        <f>IF($Y$352=FALSE,NA(),IF(OR(ISNUMBER('Data input'!AC395)=FALSE,ISNUMBER('Data input'!AD395)=FALSE),NA(),'Data input'!$AW$3*'Data input'!AC395+'Data input'!AD395))</f>
        <v>#N/A</v>
      </c>
      <c r="R395" s="17" t="e">
        <f>IF($Y$352=FALSE,NA(),IF(ISNUMBER('Data input'!AD395)=FALSE,NA(),'Data input'!$AW$2*'Data input'!AC395))</f>
        <v>#N/A</v>
      </c>
      <c r="S395" s="17" t="e">
        <f>IF($Y$352=FALSE,NA(),IF(OR(ISNUMBER('Data input'!AF395)=FALSE,ISNUMBER('Data input'!AG395)=FALSE),NA(),'Data input'!$AW$3*'Data input'!AF395+'Data input'!AG395+1+'Grid template'!$B$17))</f>
        <v>#N/A</v>
      </c>
      <c r="T395" s="17" t="e">
        <f>IF($Y$352=FALSE,NA(),IF(ISNUMBER('Data input'!AG395)=FALSE,NA(),'Data input'!$AW$2*'Data input'!AF395))</f>
        <v>#N/A</v>
      </c>
      <c r="U395" s="17" t="e">
        <f>IF($Y$352=FALSE,NA(),(IF(OR(ISNUMBER(Q395)=FALSE,ISNUMBER(R395)=FALSE),NA(),R395-'Data input'!$AW$4*Q395)))</f>
        <v>#N/A</v>
      </c>
      <c r="V395" s="17" t="e">
        <f>IF($Y$352=FALSE,NA(),(IF(OR(ISNUMBER(S395)=FALSE,ISNUMBER(T395)=FALSE),NA(),T395+'Data input'!$AW$4*S395)))</f>
        <v>#N/A</v>
      </c>
      <c r="W395" s="17" t="e">
        <f>IF($Y$352=FALSE,NA(),IF(OR(ISNUMBER(U395)=FALSE,ISNUMBER(V395)=FALSE),NA(),(V395-U395)/(2*'Data input'!$AW$4)))</f>
        <v>#N/A</v>
      </c>
      <c r="X395" s="17" t="e">
        <f>IF($Y$352=FALSE,NA(),IF(OR(ISNUMBER(U395)=FALSE,ISNUMBER(W395)=FALSE),NA(),W395*'Data input'!$AW$4+U395))</f>
        <v>#N/A</v>
      </c>
    </row>
    <row r="396" spans="16:24" x14ac:dyDescent="0.3">
      <c r="P396" s="156" t="str">
        <f>IF(ISBLANK('Data input'!C396)=FALSE,'Data input'!C396,"")</f>
        <v/>
      </c>
      <c r="Q396" s="17" t="e">
        <f>IF($Y$352=FALSE,NA(),IF(OR(ISNUMBER('Data input'!AC396)=FALSE,ISNUMBER('Data input'!AD396)=FALSE),NA(),'Data input'!$AW$3*'Data input'!AC396+'Data input'!AD396))</f>
        <v>#N/A</v>
      </c>
      <c r="R396" s="17" t="e">
        <f>IF($Y$352=FALSE,NA(),IF(ISNUMBER('Data input'!AD396)=FALSE,NA(),'Data input'!$AW$2*'Data input'!AC396))</f>
        <v>#N/A</v>
      </c>
      <c r="S396" s="17" t="e">
        <f>IF($Y$352=FALSE,NA(),IF(OR(ISNUMBER('Data input'!AF396)=FALSE,ISNUMBER('Data input'!AG396)=FALSE),NA(),'Data input'!$AW$3*'Data input'!AF396+'Data input'!AG396+1+'Grid template'!$B$17))</f>
        <v>#N/A</v>
      </c>
      <c r="T396" s="17" t="e">
        <f>IF($Y$352=FALSE,NA(),IF(ISNUMBER('Data input'!AG396)=FALSE,NA(),'Data input'!$AW$2*'Data input'!AF396))</f>
        <v>#N/A</v>
      </c>
      <c r="U396" s="17" t="e">
        <f>IF($Y$352=FALSE,NA(),(IF(OR(ISNUMBER(Q396)=FALSE,ISNUMBER(R396)=FALSE),NA(),R396-'Data input'!$AW$4*Q396)))</f>
        <v>#N/A</v>
      </c>
      <c r="V396" s="17" t="e">
        <f>IF($Y$352=FALSE,NA(),(IF(OR(ISNUMBER(S396)=FALSE,ISNUMBER(T396)=FALSE),NA(),T396+'Data input'!$AW$4*S396)))</f>
        <v>#N/A</v>
      </c>
      <c r="W396" s="17" t="e">
        <f>IF($Y$352=FALSE,NA(),IF(OR(ISNUMBER(U396)=FALSE,ISNUMBER(V396)=FALSE),NA(),(V396-U396)/(2*'Data input'!$AW$4)))</f>
        <v>#N/A</v>
      </c>
      <c r="X396" s="17" t="e">
        <f>IF($Y$352=FALSE,NA(),IF(OR(ISNUMBER(U396)=FALSE,ISNUMBER(W396)=FALSE),NA(),W396*'Data input'!$AW$4+U396))</f>
        <v>#N/A</v>
      </c>
    </row>
    <row r="397" spans="16:24" x14ac:dyDescent="0.3">
      <c r="P397" s="156" t="str">
        <f>IF(ISBLANK('Data input'!C397)=FALSE,'Data input'!C397,"")</f>
        <v/>
      </c>
      <c r="Q397" s="17" t="e">
        <f>IF($Y$352=FALSE,NA(),IF(OR(ISNUMBER('Data input'!AC397)=FALSE,ISNUMBER('Data input'!AD397)=FALSE),NA(),'Data input'!$AW$3*'Data input'!AC397+'Data input'!AD397))</f>
        <v>#N/A</v>
      </c>
      <c r="R397" s="17" t="e">
        <f>IF($Y$352=FALSE,NA(),IF(ISNUMBER('Data input'!AD397)=FALSE,NA(),'Data input'!$AW$2*'Data input'!AC397))</f>
        <v>#N/A</v>
      </c>
      <c r="S397" s="17" t="e">
        <f>IF($Y$352=FALSE,NA(),IF(OR(ISNUMBER('Data input'!AF397)=FALSE,ISNUMBER('Data input'!AG397)=FALSE),NA(),'Data input'!$AW$3*'Data input'!AF397+'Data input'!AG397+1+'Grid template'!$B$17))</f>
        <v>#N/A</v>
      </c>
      <c r="T397" s="17" t="e">
        <f>IF($Y$352=FALSE,NA(),IF(ISNUMBER('Data input'!AG397)=FALSE,NA(),'Data input'!$AW$2*'Data input'!AF397))</f>
        <v>#N/A</v>
      </c>
      <c r="U397" s="17" t="e">
        <f>IF($Y$352=FALSE,NA(),(IF(OR(ISNUMBER(Q397)=FALSE,ISNUMBER(R397)=FALSE),NA(),R397-'Data input'!$AW$4*Q397)))</f>
        <v>#N/A</v>
      </c>
      <c r="V397" s="17" t="e">
        <f>IF($Y$352=FALSE,NA(),(IF(OR(ISNUMBER(S397)=FALSE,ISNUMBER(T397)=FALSE),NA(),T397+'Data input'!$AW$4*S397)))</f>
        <v>#N/A</v>
      </c>
      <c r="W397" s="17" t="e">
        <f>IF($Y$352=FALSE,NA(),IF(OR(ISNUMBER(U397)=FALSE,ISNUMBER(V397)=FALSE),NA(),(V397-U397)/(2*'Data input'!$AW$4)))</f>
        <v>#N/A</v>
      </c>
      <c r="X397" s="17" t="e">
        <f>IF($Y$352=FALSE,NA(),IF(OR(ISNUMBER(U397)=FALSE,ISNUMBER(W397)=FALSE),NA(),W397*'Data input'!$AW$4+U397))</f>
        <v>#N/A</v>
      </c>
    </row>
    <row r="398" spans="16:24" x14ac:dyDescent="0.3">
      <c r="P398" s="156" t="str">
        <f>IF(ISBLANK('Data input'!C398)=FALSE,'Data input'!C398,"")</f>
        <v/>
      </c>
      <c r="Q398" s="17" t="e">
        <f>IF($Y$352=FALSE,NA(),IF(OR(ISNUMBER('Data input'!AC398)=FALSE,ISNUMBER('Data input'!AD398)=FALSE),NA(),'Data input'!$AW$3*'Data input'!AC398+'Data input'!AD398))</f>
        <v>#N/A</v>
      </c>
      <c r="R398" s="17" t="e">
        <f>IF($Y$352=FALSE,NA(),IF(ISNUMBER('Data input'!AD398)=FALSE,NA(),'Data input'!$AW$2*'Data input'!AC398))</f>
        <v>#N/A</v>
      </c>
      <c r="S398" s="17" t="e">
        <f>IF($Y$352=FALSE,NA(),IF(OR(ISNUMBER('Data input'!AF398)=FALSE,ISNUMBER('Data input'!AG398)=FALSE),NA(),'Data input'!$AW$3*'Data input'!AF398+'Data input'!AG398+1+'Grid template'!$B$17))</f>
        <v>#N/A</v>
      </c>
      <c r="T398" s="17" t="e">
        <f>IF($Y$352=FALSE,NA(),IF(ISNUMBER('Data input'!AG398)=FALSE,NA(),'Data input'!$AW$2*'Data input'!AF398))</f>
        <v>#N/A</v>
      </c>
      <c r="U398" s="17" t="e">
        <f>IF($Y$352=FALSE,NA(),(IF(OR(ISNUMBER(Q398)=FALSE,ISNUMBER(R398)=FALSE),NA(),R398-'Data input'!$AW$4*Q398)))</f>
        <v>#N/A</v>
      </c>
      <c r="V398" s="17" t="e">
        <f>IF($Y$352=FALSE,NA(),(IF(OR(ISNUMBER(S398)=FALSE,ISNUMBER(T398)=FALSE),NA(),T398+'Data input'!$AW$4*S398)))</f>
        <v>#N/A</v>
      </c>
      <c r="W398" s="17" t="e">
        <f>IF($Y$352=FALSE,NA(),IF(OR(ISNUMBER(U398)=FALSE,ISNUMBER(V398)=FALSE),NA(),(V398-U398)/(2*'Data input'!$AW$4)))</f>
        <v>#N/A</v>
      </c>
      <c r="X398" s="17" t="e">
        <f>IF($Y$352=FALSE,NA(),IF(OR(ISNUMBER(U398)=FALSE,ISNUMBER(W398)=FALSE),NA(),W398*'Data input'!$AW$4+U398))</f>
        <v>#N/A</v>
      </c>
    </row>
    <row r="399" spans="16:24" x14ac:dyDescent="0.3">
      <c r="P399" s="156" t="str">
        <f>IF(ISBLANK('Data input'!C399)=FALSE,'Data input'!C399,"")</f>
        <v/>
      </c>
      <c r="Q399" s="17" t="e">
        <f>IF($Y$352=FALSE,NA(),IF(OR(ISNUMBER('Data input'!AC399)=FALSE,ISNUMBER('Data input'!AD399)=FALSE),NA(),'Data input'!$AW$3*'Data input'!AC399+'Data input'!AD399))</f>
        <v>#N/A</v>
      </c>
      <c r="R399" s="17" t="e">
        <f>IF($Y$352=FALSE,NA(),IF(ISNUMBER('Data input'!AD399)=FALSE,NA(),'Data input'!$AW$2*'Data input'!AC399))</f>
        <v>#N/A</v>
      </c>
      <c r="S399" s="17" t="e">
        <f>IF($Y$352=FALSE,NA(),IF(OR(ISNUMBER('Data input'!AF399)=FALSE,ISNUMBER('Data input'!AG399)=FALSE),NA(),'Data input'!$AW$3*'Data input'!AF399+'Data input'!AG399+1+'Grid template'!$B$17))</f>
        <v>#N/A</v>
      </c>
      <c r="T399" s="17" t="e">
        <f>IF($Y$352=FALSE,NA(),IF(ISNUMBER('Data input'!AG399)=FALSE,NA(),'Data input'!$AW$2*'Data input'!AF399))</f>
        <v>#N/A</v>
      </c>
      <c r="U399" s="17" t="e">
        <f>IF($Y$352=FALSE,NA(),(IF(OR(ISNUMBER(Q399)=FALSE,ISNUMBER(R399)=FALSE),NA(),R399-'Data input'!$AW$4*Q399)))</f>
        <v>#N/A</v>
      </c>
      <c r="V399" s="17" t="e">
        <f>IF($Y$352=FALSE,NA(),(IF(OR(ISNUMBER(S399)=FALSE,ISNUMBER(T399)=FALSE),NA(),T399+'Data input'!$AW$4*S399)))</f>
        <v>#N/A</v>
      </c>
      <c r="W399" s="17" t="e">
        <f>IF($Y$352=FALSE,NA(),IF(OR(ISNUMBER(U399)=FALSE,ISNUMBER(V399)=FALSE),NA(),(V399-U399)/(2*'Data input'!$AW$4)))</f>
        <v>#N/A</v>
      </c>
      <c r="X399" s="17" t="e">
        <f>IF($Y$352=FALSE,NA(),IF(OR(ISNUMBER(U399)=FALSE,ISNUMBER(W399)=FALSE),NA(),W399*'Data input'!$AW$4+U399))</f>
        <v>#N/A</v>
      </c>
    </row>
    <row r="400" spans="16:24" x14ac:dyDescent="0.3">
      <c r="P400" s="156" t="str">
        <f>IF(ISBLANK('Data input'!C400)=FALSE,'Data input'!C400,"")</f>
        <v/>
      </c>
      <c r="Q400" s="17" t="e">
        <f>IF($Y$352=FALSE,NA(),IF(OR(ISNUMBER('Data input'!AC400)=FALSE,ISNUMBER('Data input'!AD400)=FALSE),NA(),'Data input'!$AW$3*'Data input'!AC400+'Data input'!AD400))</f>
        <v>#N/A</v>
      </c>
      <c r="R400" s="17" t="e">
        <f>IF($Y$352=FALSE,NA(),IF(ISNUMBER('Data input'!AD400)=FALSE,NA(),'Data input'!$AW$2*'Data input'!AC400))</f>
        <v>#N/A</v>
      </c>
      <c r="S400" s="17" t="e">
        <f>IF($Y$352=FALSE,NA(),IF(OR(ISNUMBER('Data input'!AF400)=FALSE,ISNUMBER('Data input'!AG400)=FALSE),NA(),'Data input'!$AW$3*'Data input'!AF400+'Data input'!AG400+1+'Grid template'!$B$17))</f>
        <v>#N/A</v>
      </c>
      <c r="T400" s="17" t="e">
        <f>IF($Y$352=FALSE,NA(),IF(ISNUMBER('Data input'!AG400)=FALSE,NA(),'Data input'!$AW$2*'Data input'!AF400))</f>
        <v>#N/A</v>
      </c>
      <c r="U400" s="17" t="e">
        <f>IF($Y$352=FALSE,NA(),(IF(OR(ISNUMBER(Q400)=FALSE,ISNUMBER(R400)=FALSE),NA(),R400-'Data input'!$AW$4*Q400)))</f>
        <v>#N/A</v>
      </c>
      <c r="V400" s="17" t="e">
        <f>IF($Y$352=FALSE,NA(),(IF(OR(ISNUMBER(S400)=FALSE,ISNUMBER(T400)=FALSE),NA(),T400+'Data input'!$AW$4*S400)))</f>
        <v>#N/A</v>
      </c>
      <c r="W400" s="17" t="e">
        <f>IF($Y$352=FALSE,NA(),IF(OR(ISNUMBER(U400)=FALSE,ISNUMBER(V400)=FALSE),NA(),(V400-U400)/(2*'Data input'!$AW$4)))</f>
        <v>#N/A</v>
      </c>
      <c r="X400" s="17" t="e">
        <f>IF($Y$352=FALSE,NA(),IF(OR(ISNUMBER(U400)=FALSE,ISNUMBER(W400)=FALSE),NA(),W400*'Data input'!$AW$4+U400))</f>
        <v>#N/A</v>
      </c>
    </row>
    <row r="401" spans="15:25" x14ac:dyDescent="0.3">
      <c r="P401" s="156" t="str">
        <f>IF(ISBLANK('Data input'!C401)=FALSE,'Data input'!C401,"")</f>
        <v/>
      </c>
      <c r="Q401" s="17" t="e">
        <f>IF($Y$352=FALSE,NA(),IF(OR(ISNUMBER('Data input'!AC401)=FALSE,ISNUMBER('Data input'!AD401)=FALSE),NA(),'Data input'!$AW$3*'Data input'!AC401+'Data input'!AD401))</f>
        <v>#N/A</v>
      </c>
      <c r="R401" s="17" t="e">
        <f>IF($Y$352=FALSE,NA(),IF(ISNUMBER('Data input'!AD401)=FALSE,NA(),'Data input'!$AW$2*'Data input'!AC401))</f>
        <v>#N/A</v>
      </c>
      <c r="S401" s="17" t="e">
        <f>IF($Y$352=FALSE,NA(),IF(OR(ISNUMBER('Data input'!AF401)=FALSE,ISNUMBER('Data input'!AG401)=FALSE),NA(),'Data input'!$AW$3*'Data input'!AF401+'Data input'!AG401+1+'Grid template'!$B$17))</f>
        <v>#N/A</v>
      </c>
      <c r="T401" s="17" t="e">
        <f>IF($Y$352=FALSE,NA(),IF(ISNUMBER('Data input'!AG401)=FALSE,NA(),'Data input'!$AW$2*'Data input'!AF401))</f>
        <v>#N/A</v>
      </c>
      <c r="U401" s="17" t="e">
        <f>IF($Y$352=FALSE,NA(),(IF(OR(ISNUMBER(Q401)=FALSE,ISNUMBER(R401)=FALSE),NA(),R401-'Data input'!$AW$4*Q401)))</f>
        <v>#N/A</v>
      </c>
      <c r="V401" s="17" t="e">
        <f>IF($Y$352=FALSE,NA(),(IF(OR(ISNUMBER(S401)=FALSE,ISNUMBER(T401)=FALSE),NA(),T401+'Data input'!$AW$4*S401)))</f>
        <v>#N/A</v>
      </c>
      <c r="W401" s="17" t="e">
        <f>IF($Y$352=FALSE,NA(),IF(OR(ISNUMBER(U401)=FALSE,ISNUMBER(V401)=FALSE),NA(),(V401-U401)/(2*'Data input'!$AW$4)))</f>
        <v>#N/A</v>
      </c>
      <c r="X401" s="17" t="e">
        <f>IF($Y$352=FALSE,NA(),IF(OR(ISNUMBER(U401)=FALSE,ISNUMBER(W401)=FALSE),NA(),W401*'Data input'!$AW$4+U401))</f>
        <v>#N/A</v>
      </c>
    </row>
    <row r="402" spans="15:25" x14ac:dyDescent="0.3">
      <c r="O402" s="1" t="str">
        <f>CONCATENATE("Names ",Series_9)</f>
        <v>Names Series 9</v>
      </c>
      <c r="P402" s="152" t="str">
        <f>IF(ISBLANK('Data input'!C402)=FALSE,'Data input'!C402,"")</f>
        <v/>
      </c>
      <c r="Q402" s="101" t="e">
        <f>IF($Y$402=FALSE,NA(),IF(OR(ISNUMBER('Data input'!AC402)=FALSE,ISNUMBER('Data input'!AD402)=FALSE),NA(),'Data input'!$AW$3*'Data input'!AC402+'Data input'!AD402))</f>
        <v>#N/A</v>
      </c>
      <c r="R402" s="101" t="e">
        <f>IF($Y$402=FALSE,NA(),IF(ISNUMBER('Data input'!AD402)=FALSE,NA(),'Data input'!$AW$2*'Data input'!AC402))</f>
        <v>#N/A</v>
      </c>
      <c r="S402" s="101" t="e">
        <f>IF($Y$402=FALSE,NA(),IF(OR(ISNUMBER('Data input'!AF402)=FALSE,ISNUMBER('Data input'!AG402)=FALSE),NA(),'Data input'!$AW$3*'Data input'!AF402+'Data input'!AG402+1+'Grid template'!$B$17))</f>
        <v>#N/A</v>
      </c>
      <c r="T402" s="101" t="e">
        <f>IF($Y$402=FALSE,NA(),IF(ISNUMBER('Data input'!AG402)=FALSE,NA(),'Data input'!$AW$2*'Data input'!AF402))</f>
        <v>#N/A</v>
      </c>
      <c r="U402" s="101" t="e">
        <f>IF($Y$402=FALSE,NA(),(IF(OR(ISNUMBER(Q402)=FALSE,ISNUMBER(R402)=FALSE),NA(),R402-'Data input'!$AW$4*Q402)))</f>
        <v>#N/A</v>
      </c>
      <c r="V402" s="101" t="e">
        <f>IF($Y$402=FALSE,NA(),(IF(OR(ISNUMBER(S402)=FALSE,ISNUMBER(T402)=FALSE),NA(),T402+'Data input'!$AW$4*S402)))</f>
        <v>#N/A</v>
      </c>
      <c r="W402" s="101" t="e">
        <f>IF($Y$402=FALSE,NA(),IF(OR(ISNUMBER(U402)=FALSE,ISNUMBER(V402)=FALSE),NA(),(V402-U402)/(2*'Data input'!$AW$4)))</f>
        <v>#N/A</v>
      </c>
      <c r="X402" s="101" t="e">
        <f>IF($Y$402=FALSE,NA(),IF(OR(ISNUMBER(U402)=FALSE,ISNUMBER(W402)=FALSE),NA(),W402*'Data input'!$AW$4+U402))</f>
        <v>#N/A</v>
      </c>
      <c r="Y402" s="97" t="b">
        <v>0</v>
      </c>
    </row>
    <row r="403" spans="15:25" x14ac:dyDescent="0.3">
      <c r="P403" s="152" t="str">
        <f>IF(ISBLANK('Data input'!C403)=FALSE,'Data input'!C403,"")</f>
        <v/>
      </c>
      <c r="Q403" s="101" t="e">
        <f>IF($Y$402=FALSE,NA(),IF(OR(ISNUMBER('Data input'!AC403)=FALSE,ISNUMBER('Data input'!AD403)=FALSE),NA(),'Data input'!$AW$3*'Data input'!AC403+'Data input'!AD403))</f>
        <v>#N/A</v>
      </c>
      <c r="R403" s="101" t="e">
        <f>IF($Y$402=FALSE,NA(),IF(ISNUMBER('Data input'!AD403)=FALSE,NA(),'Data input'!$AW$2*'Data input'!AC403))</f>
        <v>#N/A</v>
      </c>
      <c r="S403" s="101" t="e">
        <f>IF($Y$402=FALSE,NA(),IF(OR(ISNUMBER('Data input'!AF403)=FALSE,ISNUMBER('Data input'!AG403)=FALSE),NA(),'Data input'!$AW$3*'Data input'!AF403+'Data input'!AG403+1+'Grid template'!$B$17))</f>
        <v>#N/A</v>
      </c>
      <c r="T403" s="101" t="e">
        <f>IF($Y$402=FALSE,NA(),IF(ISNUMBER('Data input'!AG403)=FALSE,NA(),'Data input'!$AW$2*'Data input'!AF403))</f>
        <v>#N/A</v>
      </c>
      <c r="U403" s="101" t="e">
        <f>IF($Y$402=FALSE,NA(),(IF(OR(ISNUMBER(Q403)=FALSE,ISNUMBER(R403)=FALSE),NA(),R403-'Data input'!$AW$4*Q403)))</f>
        <v>#N/A</v>
      </c>
      <c r="V403" s="101" t="e">
        <f>IF($Y$402=FALSE,NA(),(IF(OR(ISNUMBER(S403)=FALSE,ISNUMBER(T403)=FALSE),NA(),T403+'Data input'!$AW$4*S403)))</f>
        <v>#N/A</v>
      </c>
      <c r="W403" s="101" t="e">
        <f>IF($Y$402=FALSE,NA(),IF(OR(ISNUMBER(U403)=FALSE,ISNUMBER(V403)=FALSE),NA(),(V403-U403)/(2*'Data input'!$AW$4)))</f>
        <v>#N/A</v>
      </c>
      <c r="X403" s="101" t="e">
        <f>IF($Y$402=FALSE,NA(),IF(OR(ISNUMBER(U403)=FALSE,ISNUMBER(W403)=FALSE),NA(),W403*'Data input'!$AW$4+U403))</f>
        <v>#N/A</v>
      </c>
    </row>
    <row r="404" spans="15:25" x14ac:dyDescent="0.3">
      <c r="P404" s="152" t="str">
        <f>IF(ISBLANK('Data input'!C404)=FALSE,'Data input'!C404,"")</f>
        <v/>
      </c>
      <c r="Q404" s="101" t="e">
        <f>IF($Y$402=FALSE,NA(),IF(OR(ISNUMBER('Data input'!AC404)=FALSE,ISNUMBER('Data input'!AD404)=FALSE),NA(),'Data input'!$AW$3*'Data input'!AC404+'Data input'!AD404))</f>
        <v>#N/A</v>
      </c>
      <c r="R404" s="101" t="e">
        <f>IF($Y$402=FALSE,NA(),IF(ISNUMBER('Data input'!AD404)=FALSE,NA(),'Data input'!$AW$2*'Data input'!AC404))</f>
        <v>#N/A</v>
      </c>
      <c r="S404" s="101" t="e">
        <f>IF($Y$402=FALSE,NA(),IF(OR(ISNUMBER('Data input'!AF404)=FALSE,ISNUMBER('Data input'!AG404)=FALSE),NA(),'Data input'!$AW$3*'Data input'!AF404+'Data input'!AG404+1+'Grid template'!$B$17))</f>
        <v>#N/A</v>
      </c>
      <c r="T404" s="101" t="e">
        <f>IF($Y$402=FALSE,NA(),IF(ISNUMBER('Data input'!AG404)=FALSE,NA(),'Data input'!$AW$2*'Data input'!AF404))</f>
        <v>#N/A</v>
      </c>
      <c r="U404" s="101" t="e">
        <f>IF($Y$402=FALSE,NA(),(IF(OR(ISNUMBER(Q404)=FALSE,ISNUMBER(R404)=FALSE),NA(),R404-'Data input'!$AW$4*Q404)))</f>
        <v>#N/A</v>
      </c>
      <c r="V404" s="101" t="e">
        <f>IF($Y$402=FALSE,NA(),(IF(OR(ISNUMBER(S404)=FALSE,ISNUMBER(T404)=FALSE),NA(),T404+'Data input'!$AW$4*S404)))</f>
        <v>#N/A</v>
      </c>
      <c r="W404" s="101" t="e">
        <f>IF($Y$402=FALSE,NA(),IF(OR(ISNUMBER(U404)=FALSE,ISNUMBER(V404)=FALSE),NA(),(V404-U404)/(2*'Data input'!$AW$4)))</f>
        <v>#N/A</v>
      </c>
      <c r="X404" s="101" t="e">
        <f>IF($Y$402=FALSE,NA(),IF(OR(ISNUMBER(U404)=FALSE,ISNUMBER(W404)=FALSE),NA(),W404*'Data input'!$AW$4+U404))</f>
        <v>#N/A</v>
      </c>
    </row>
    <row r="405" spans="15:25" x14ac:dyDescent="0.3">
      <c r="P405" s="152" t="str">
        <f>IF(ISBLANK('Data input'!C405)=FALSE,'Data input'!C405,"")</f>
        <v/>
      </c>
      <c r="Q405" s="101" t="e">
        <f>IF($Y$402=FALSE,NA(),IF(OR(ISNUMBER('Data input'!AC405)=FALSE,ISNUMBER('Data input'!AD405)=FALSE),NA(),'Data input'!$AW$3*'Data input'!AC405+'Data input'!AD405))</f>
        <v>#N/A</v>
      </c>
      <c r="R405" s="101" t="e">
        <f>IF($Y$402=FALSE,NA(),IF(ISNUMBER('Data input'!AD405)=FALSE,NA(),'Data input'!$AW$2*'Data input'!AC405))</f>
        <v>#N/A</v>
      </c>
      <c r="S405" s="101" t="e">
        <f>IF($Y$402=FALSE,NA(),IF(OR(ISNUMBER('Data input'!AF405)=FALSE,ISNUMBER('Data input'!AG405)=FALSE),NA(),'Data input'!$AW$3*'Data input'!AF405+'Data input'!AG405+1+'Grid template'!$B$17))</f>
        <v>#N/A</v>
      </c>
      <c r="T405" s="101" t="e">
        <f>IF($Y$402=FALSE,NA(),IF(ISNUMBER('Data input'!AG405)=FALSE,NA(),'Data input'!$AW$2*'Data input'!AF405))</f>
        <v>#N/A</v>
      </c>
      <c r="U405" s="101" t="e">
        <f>IF($Y$402=FALSE,NA(),(IF(OR(ISNUMBER(Q405)=FALSE,ISNUMBER(R405)=FALSE),NA(),R405-'Data input'!$AW$4*Q405)))</f>
        <v>#N/A</v>
      </c>
      <c r="V405" s="101" t="e">
        <f>IF($Y$402=FALSE,NA(),(IF(OR(ISNUMBER(S405)=FALSE,ISNUMBER(T405)=FALSE),NA(),T405+'Data input'!$AW$4*S405)))</f>
        <v>#N/A</v>
      </c>
      <c r="W405" s="101" t="e">
        <f>IF($Y$402=FALSE,NA(),IF(OR(ISNUMBER(U405)=FALSE,ISNUMBER(V405)=FALSE),NA(),(V405-U405)/(2*'Data input'!$AW$4)))</f>
        <v>#N/A</v>
      </c>
      <c r="X405" s="101" t="e">
        <f>IF($Y$402=FALSE,NA(),IF(OR(ISNUMBER(U405)=FALSE,ISNUMBER(W405)=FALSE),NA(),W405*'Data input'!$AW$4+U405))</f>
        <v>#N/A</v>
      </c>
    </row>
    <row r="406" spans="15:25" x14ac:dyDescent="0.3">
      <c r="P406" s="152" t="str">
        <f>IF(ISBLANK('Data input'!C406)=FALSE,'Data input'!C406,"")</f>
        <v/>
      </c>
      <c r="Q406" s="101" t="e">
        <f>IF($Y$402=FALSE,NA(),IF(OR(ISNUMBER('Data input'!AC406)=FALSE,ISNUMBER('Data input'!AD406)=FALSE),NA(),'Data input'!$AW$3*'Data input'!AC406+'Data input'!AD406))</f>
        <v>#N/A</v>
      </c>
      <c r="R406" s="101" t="e">
        <f>IF($Y$402=FALSE,NA(),IF(ISNUMBER('Data input'!AD406)=FALSE,NA(),'Data input'!$AW$2*'Data input'!AC406))</f>
        <v>#N/A</v>
      </c>
      <c r="S406" s="101" t="e">
        <f>IF($Y$402=FALSE,NA(),IF(OR(ISNUMBER('Data input'!AF406)=FALSE,ISNUMBER('Data input'!AG406)=FALSE),NA(),'Data input'!$AW$3*'Data input'!AF406+'Data input'!AG406+1+'Grid template'!$B$17))</f>
        <v>#N/A</v>
      </c>
      <c r="T406" s="101" t="e">
        <f>IF($Y$402=FALSE,NA(),IF(ISNUMBER('Data input'!AG406)=FALSE,NA(),'Data input'!$AW$2*'Data input'!AF406))</f>
        <v>#N/A</v>
      </c>
      <c r="U406" s="101" t="e">
        <f>IF($Y$402=FALSE,NA(),(IF(OR(ISNUMBER(Q406)=FALSE,ISNUMBER(R406)=FALSE),NA(),R406-'Data input'!$AW$4*Q406)))</f>
        <v>#N/A</v>
      </c>
      <c r="V406" s="101" t="e">
        <f>IF($Y$402=FALSE,NA(),(IF(OR(ISNUMBER(S406)=FALSE,ISNUMBER(T406)=FALSE),NA(),T406+'Data input'!$AW$4*S406)))</f>
        <v>#N/A</v>
      </c>
      <c r="W406" s="101" t="e">
        <f>IF($Y$402=FALSE,NA(),IF(OR(ISNUMBER(U406)=FALSE,ISNUMBER(V406)=FALSE),NA(),(V406-U406)/(2*'Data input'!$AW$4)))</f>
        <v>#N/A</v>
      </c>
      <c r="X406" s="101" t="e">
        <f>IF($Y$402=FALSE,NA(),IF(OR(ISNUMBER(U406)=FALSE,ISNUMBER(W406)=FALSE),NA(),W406*'Data input'!$AW$4+U406))</f>
        <v>#N/A</v>
      </c>
    </row>
    <row r="407" spans="15:25" x14ac:dyDescent="0.3">
      <c r="P407" s="152" t="str">
        <f>IF(ISBLANK('Data input'!C407)=FALSE,'Data input'!C407,"")</f>
        <v/>
      </c>
      <c r="Q407" s="101" t="e">
        <f>IF($Y$402=FALSE,NA(),IF(OR(ISNUMBER('Data input'!AC407)=FALSE,ISNUMBER('Data input'!AD407)=FALSE),NA(),'Data input'!$AW$3*'Data input'!AC407+'Data input'!AD407))</f>
        <v>#N/A</v>
      </c>
      <c r="R407" s="101" t="e">
        <f>IF($Y$402=FALSE,NA(),IF(ISNUMBER('Data input'!AD407)=FALSE,NA(),'Data input'!$AW$2*'Data input'!AC407))</f>
        <v>#N/A</v>
      </c>
      <c r="S407" s="101" t="e">
        <f>IF($Y$402=FALSE,NA(),IF(OR(ISNUMBER('Data input'!AF407)=FALSE,ISNUMBER('Data input'!AG407)=FALSE),NA(),'Data input'!$AW$3*'Data input'!AF407+'Data input'!AG407+1+'Grid template'!$B$17))</f>
        <v>#N/A</v>
      </c>
      <c r="T407" s="101" t="e">
        <f>IF($Y$402=FALSE,NA(),IF(ISNUMBER('Data input'!AG407)=FALSE,NA(),'Data input'!$AW$2*'Data input'!AF407))</f>
        <v>#N/A</v>
      </c>
      <c r="U407" s="101" t="e">
        <f>IF($Y$402=FALSE,NA(),(IF(OR(ISNUMBER(Q407)=FALSE,ISNUMBER(R407)=FALSE),NA(),R407-'Data input'!$AW$4*Q407)))</f>
        <v>#N/A</v>
      </c>
      <c r="V407" s="101" t="e">
        <f>IF($Y$402=FALSE,NA(),(IF(OR(ISNUMBER(S407)=FALSE,ISNUMBER(T407)=FALSE),NA(),T407+'Data input'!$AW$4*S407)))</f>
        <v>#N/A</v>
      </c>
      <c r="W407" s="101" t="e">
        <f>IF($Y$402=FALSE,NA(),IF(OR(ISNUMBER(U407)=FALSE,ISNUMBER(V407)=FALSE),NA(),(V407-U407)/(2*'Data input'!$AW$4)))</f>
        <v>#N/A</v>
      </c>
      <c r="X407" s="101" t="e">
        <f>IF($Y$402=FALSE,NA(),IF(OR(ISNUMBER(U407)=FALSE,ISNUMBER(W407)=FALSE),NA(),W407*'Data input'!$AW$4+U407))</f>
        <v>#N/A</v>
      </c>
    </row>
    <row r="408" spans="15:25" x14ac:dyDescent="0.3">
      <c r="P408" s="152" t="str">
        <f>IF(ISBLANK('Data input'!C408)=FALSE,'Data input'!C408,"")</f>
        <v/>
      </c>
      <c r="Q408" s="101" t="e">
        <f>IF($Y$402=FALSE,NA(),IF(OR(ISNUMBER('Data input'!AC408)=FALSE,ISNUMBER('Data input'!AD408)=FALSE),NA(),'Data input'!$AW$3*'Data input'!AC408+'Data input'!AD408))</f>
        <v>#N/A</v>
      </c>
      <c r="R408" s="101" t="e">
        <f>IF($Y$402=FALSE,NA(),IF(ISNUMBER('Data input'!AD408)=FALSE,NA(),'Data input'!$AW$2*'Data input'!AC408))</f>
        <v>#N/A</v>
      </c>
      <c r="S408" s="101" t="e">
        <f>IF($Y$402=FALSE,NA(),IF(OR(ISNUMBER('Data input'!AF408)=FALSE,ISNUMBER('Data input'!AG408)=FALSE),NA(),'Data input'!$AW$3*'Data input'!AF408+'Data input'!AG408+1+'Grid template'!$B$17))</f>
        <v>#N/A</v>
      </c>
      <c r="T408" s="101" t="e">
        <f>IF($Y$402=FALSE,NA(),IF(ISNUMBER('Data input'!AG408)=FALSE,NA(),'Data input'!$AW$2*'Data input'!AF408))</f>
        <v>#N/A</v>
      </c>
      <c r="U408" s="101" t="e">
        <f>IF($Y$402=FALSE,NA(),(IF(OR(ISNUMBER(Q408)=FALSE,ISNUMBER(R408)=FALSE),NA(),R408-'Data input'!$AW$4*Q408)))</f>
        <v>#N/A</v>
      </c>
      <c r="V408" s="101" t="e">
        <f>IF($Y$402=FALSE,NA(),(IF(OR(ISNUMBER(S408)=FALSE,ISNUMBER(T408)=FALSE),NA(),T408+'Data input'!$AW$4*S408)))</f>
        <v>#N/A</v>
      </c>
      <c r="W408" s="101" t="e">
        <f>IF($Y$402=FALSE,NA(),IF(OR(ISNUMBER(U408)=FALSE,ISNUMBER(V408)=FALSE),NA(),(V408-U408)/(2*'Data input'!$AW$4)))</f>
        <v>#N/A</v>
      </c>
      <c r="X408" s="101" t="e">
        <f>IF($Y$402=FALSE,NA(),IF(OR(ISNUMBER(U408)=FALSE,ISNUMBER(W408)=FALSE),NA(),W408*'Data input'!$AW$4+U408))</f>
        <v>#N/A</v>
      </c>
    </row>
    <row r="409" spans="15:25" x14ac:dyDescent="0.3">
      <c r="P409" s="152" t="str">
        <f>IF(ISBLANK('Data input'!C409)=FALSE,'Data input'!C409,"")</f>
        <v/>
      </c>
      <c r="Q409" s="101" t="e">
        <f>IF($Y$402=FALSE,NA(),IF(OR(ISNUMBER('Data input'!AC409)=FALSE,ISNUMBER('Data input'!AD409)=FALSE),NA(),'Data input'!$AW$3*'Data input'!AC409+'Data input'!AD409))</f>
        <v>#N/A</v>
      </c>
      <c r="R409" s="101" t="e">
        <f>IF($Y$402=FALSE,NA(),IF(ISNUMBER('Data input'!AD409)=FALSE,NA(),'Data input'!$AW$2*'Data input'!AC409))</f>
        <v>#N/A</v>
      </c>
      <c r="S409" s="101" t="e">
        <f>IF($Y$402=FALSE,NA(),IF(OR(ISNUMBER('Data input'!AF409)=FALSE,ISNUMBER('Data input'!AG409)=FALSE),NA(),'Data input'!$AW$3*'Data input'!AF409+'Data input'!AG409+1+'Grid template'!$B$17))</f>
        <v>#N/A</v>
      </c>
      <c r="T409" s="101" t="e">
        <f>IF($Y$402=FALSE,NA(),IF(ISNUMBER('Data input'!AG409)=FALSE,NA(),'Data input'!$AW$2*'Data input'!AF409))</f>
        <v>#N/A</v>
      </c>
      <c r="U409" s="101" t="e">
        <f>IF($Y$402=FALSE,NA(),(IF(OR(ISNUMBER(Q409)=FALSE,ISNUMBER(R409)=FALSE),NA(),R409-'Data input'!$AW$4*Q409)))</f>
        <v>#N/A</v>
      </c>
      <c r="V409" s="101" t="e">
        <f>IF($Y$402=FALSE,NA(),(IF(OR(ISNUMBER(S409)=FALSE,ISNUMBER(T409)=FALSE),NA(),T409+'Data input'!$AW$4*S409)))</f>
        <v>#N/A</v>
      </c>
      <c r="W409" s="101" t="e">
        <f>IF($Y$402=FALSE,NA(),IF(OR(ISNUMBER(U409)=FALSE,ISNUMBER(V409)=FALSE),NA(),(V409-U409)/(2*'Data input'!$AW$4)))</f>
        <v>#N/A</v>
      </c>
      <c r="X409" s="101" t="e">
        <f>IF($Y$402=FALSE,NA(),IF(OR(ISNUMBER(U409)=FALSE,ISNUMBER(W409)=FALSE),NA(),W409*'Data input'!$AW$4+U409))</f>
        <v>#N/A</v>
      </c>
    </row>
    <row r="410" spans="15:25" x14ac:dyDescent="0.3">
      <c r="P410" s="152" t="str">
        <f>IF(ISBLANK('Data input'!C410)=FALSE,'Data input'!C410,"")</f>
        <v/>
      </c>
      <c r="Q410" s="101" t="e">
        <f>IF($Y$402=FALSE,NA(),IF(OR(ISNUMBER('Data input'!AC410)=FALSE,ISNUMBER('Data input'!AD410)=FALSE),NA(),'Data input'!$AW$3*'Data input'!AC410+'Data input'!AD410))</f>
        <v>#N/A</v>
      </c>
      <c r="R410" s="101" t="e">
        <f>IF($Y$402=FALSE,NA(),IF(ISNUMBER('Data input'!AD410)=FALSE,NA(),'Data input'!$AW$2*'Data input'!AC410))</f>
        <v>#N/A</v>
      </c>
      <c r="S410" s="101" t="e">
        <f>IF($Y$402=FALSE,NA(),IF(OR(ISNUMBER('Data input'!AF410)=FALSE,ISNUMBER('Data input'!AG410)=FALSE),NA(),'Data input'!$AW$3*'Data input'!AF410+'Data input'!AG410+1+'Grid template'!$B$17))</f>
        <v>#N/A</v>
      </c>
      <c r="T410" s="101" t="e">
        <f>IF($Y$402=FALSE,NA(),IF(ISNUMBER('Data input'!AG410)=FALSE,NA(),'Data input'!$AW$2*'Data input'!AF410))</f>
        <v>#N/A</v>
      </c>
      <c r="U410" s="101" t="e">
        <f>IF($Y$402=FALSE,NA(),(IF(OR(ISNUMBER(Q410)=FALSE,ISNUMBER(R410)=FALSE),NA(),R410-'Data input'!$AW$4*Q410)))</f>
        <v>#N/A</v>
      </c>
      <c r="V410" s="101" t="e">
        <f>IF($Y$402=FALSE,NA(),(IF(OR(ISNUMBER(S410)=FALSE,ISNUMBER(T410)=FALSE),NA(),T410+'Data input'!$AW$4*S410)))</f>
        <v>#N/A</v>
      </c>
      <c r="W410" s="101" t="e">
        <f>IF($Y$402=FALSE,NA(),IF(OR(ISNUMBER(U410)=FALSE,ISNUMBER(V410)=FALSE),NA(),(V410-U410)/(2*'Data input'!$AW$4)))</f>
        <v>#N/A</v>
      </c>
      <c r="X410" s="101" t="e">
        <f>IF($Y$402=FALSE,NA(),IF(OR(ISNUMBER(U410)=FALSE,ISNUMBER(W410)=FALSE),NA(),W410*'Data input'!$AW$4+U410))</f>
        <v>#N/A</v>
      </c>
    </row>
    <row r="411" spans="15:25" x14ac:dyDescent="0.3">
      <c r="P411" s="152" t="str">
        <f>IF(ISBLANK('Data input'!C411)=FALSE,'Data input'!C411,"")</f>
        <v/>
      </c>
      <c r="Q411" s="101" t="e">
        <f>IF($Y$402=FALSE,NA(),IF(OR(ISNUMBER('Data input'!AC411)=FALSE,ISNUMBER('Data input'!AD411)=FALSE),NA(),'Data input'!$AW$3*'Data input'!AC411+'Data input'!AD411))</f>
        <v>#N/A</v>
      </c>
      <c r="R411" s="101" t="e">
        <f>IF($Y$402=FALSE,NA(),IF(ISNUMBER('Data input'!AD411)=FALSE,NA(),'Data input'!$AW$2*'Data input'!AC411))</f>
        <v>#N/A</v>
      </c>
      <c r="S411" s="101" t="e">
        <f>IF($Y$402=FALSE,NA(),IF(OR(ISNUMBER('Data input'!AF411)=FALSE,ISNUMBER('Data input'!AG411)=FALSE),NA(),'Data input'!$AW$3*'Data input'!AF411+'Data input'!AG411+1+'Grid template'!$B$17))</f>
        <v>#N/A</v>
      </c>
      <c r="T411" s="101" t="e">
        <f>IF($Y$402=FALSE,NA(),IF(ISNUMBER('Data input'!AG411)=FALSE,NA(),'Data input'!$AW$2*'Data input'!AF411))</f>
        <v>#N/A</v>
      </c>
      <c r="U411" s="101" t="e">
        <f>IF($Y$402=FALSE,NA(),(IF(OR(ISNUMBER(Q411)=FALSE,ISNUMBER(R411)=FALSE),NA(),R411-'Data input'!$AW$4*Q411)))</f>
        <v>#N/A</v>
      </c>
      <c r="V411" s="101" t="e">
        <f>IF($Y$402=FALSE,NA(),(IF(OR(ISNUMBER(S411)=FALSE,ISNUMBER(T411)=FALSE),NA(),T411+'Data input'!$AW$4*S411)))</f>
        <v>#N/A</v>
      </c>
      <c r="W411" s="101" t="e">
        <f>IF($Y$402=FALSE,NA(),IF(OR(ISNUMBER(U411)=FALSE,ISNUMBER(V411)=FALSE),NA(),(V411-U411)/(2*'Data input'!$AW$4)))</f>
        <v>#N/A</v>
      </c>
      <c r="X411" s="101" t="e">
        <f>IF($Y$402=FALSE,NA(),IF(OR(ISNUMBER(U411)=FALSE,ISNUMBER(W411)=FALSE),NA(),W411*'Data input'!$AW$4+U411))</f>
        <v>#N/A</v>
      </c>
    </row>
    <row r="412" spans="15:25" x14ac:dyDescent="0.3">
      <c r="P412" s="152" t="str">
        <f>IF(ISBLANK('Data input'!C412)=FALSE,'Data input'!C412,"")</f>
        <v/>
      </c>
      <c r="Q412" s="101" t="e">
        <f>IF($Y$402=FALSE,NA(),IF(OR(ISNUMBER('Data input'!AC412)=FALSE,ISNUMBER('Data input'!AD412)=FALSE),NA(),'Data input'!$AW$3*'Data input'!AC412+'Data input'!AD412))</f>
        <v>#N/A</v>
      </c>
      <c r="R412" s="101" t="e">
        <f>IF($Y$402=FALSE,NA(),IF(ISNUMBER('Data input'!AD412)=FALSE,NA(),'Data input'!$AW$2*'Data input'!AC412))</f>
        <v>#N/A</v>
      </c>
      <c r="S412" s="101" t="e">
        <f>IF($Y$402=FALSE,NA(),IF(OR(ISNUMBER('Data input'!AF412)=FALSE,ISNUMBER('Data input'!AG412)=FALSE),NA(),'Data input'!$AW$3*'Data input'!AF412+'Data input'!AG412+1+'Grid template'!$B$17))</f>
        <v>#N/A</v>
      </c>
      <c r="T412" s="101" t="e">
        <f>IF($Y$402=FALSE,NA(),IF(ISNUMBER('Data input'!AG412)=FALSE,NA(),'Data input'!$AW$2*'Data input'!AF412))</f>
        <v>#N/A</v>
      </c>
      <c r="U412" s="101" t="e">
        <f>IF($Y$402=FALSE,NA(),(IF(OR(ISNUMBER(Q412)=FALSE,ISNUMBER(R412)=FALSE),NA(),R412-'Data input'!$AW$4*Q412)))</f>
        <v>#N/A</v>
      </c>
      <c r="V412" s="101" t="e">
        <f>IF($Y$402=FALSE,NA(),(IF(OR(ISNUMBER(S412)=FALSE,ISNUMBER(T412)=FALSE),NA(),T412+'Data input'!$AW$4*S412)))</f>
        <v>#N/A</v>
      </c>
      <c r="W412" s="101" t="e">
        <f>IF($Y$402=FALSE,NA(),IF(OR(ISNUMBER(U412)=FALSE,ISNUMBER(V412)=FALSE),NA(),(V412-U412)/(2*'Data input'!$AW$4)))</f>
        <v>#N/A</v>
      </c>
      <c r="X412" s="101" t="e">
        <f>IF($Y$402=FALSE,NA(),IF(OR(ISNUMBER(U412)=FALSE,ISNUMBER(W412)=FALSE),NA(),W412*'Data input'!$AW$4+U412))</f>
        <v>#N/A</v>
      </c>
    </row>
    <row r="413" spans="15:25" x14ac:dyDescent="0.3">
      <c r="P413" s="152" t="str">
        <f>IF(ISBLANK('Data input'!C413)=FALSE,'Data input'!C413,"")</f>
        <v/>
      </c>
      <c r="Q413" s="101" t="e">
        <f>IF($Y$402=FALSE,NA(),IF(OR(ISNUMBER('Data input'!AC413)=FALSE,ISNUMBER('Data input'!AD413)=FALSE),NA(),'Data input'!$AW$3*'Data input'!AC413+'Data input'!AD413))</f>
        <v>#N/A</v>
      </c>
      <c r="R413" s="101" t="e">
        <f>IF($Y$402=FALSE,NA(),IF(ISNUMBER('Data input'!AD413)=FALSE,NA(),'Data input'!$AW$2*'Data input'!AC413))</f>
        <v>#N/A</v>
      </c>
      <c r="S413" s="101" t="e">
        <f>IF($Y$402=FALSE,NA(),IF(OR(ISNUMBER('Data input'!AF413)=FALSE,ISNUMBER('Data input'!AG413)=FALSE),NA(),'Data input'!$AW$3*'Data input'!AF413+'Data input'!AG413+1+'Grid template'!$B$17))</f>
        <v>#N/A</v>
      </c>
      <c r="T413" s="101" t="e">
        <f>IF($Y$402=FALSE,NA(),IF(ISNUMBER('Data input'!AG413)=FALSE,NA(),'Data input'!$AW$2*'Data input'!AF413))</f>
        <v>#N/A</v>
      </c>
      <c r="U413" s="101" t="e">
        <f>IF($Y$402=FALSE,NA(),(IF(OR(ISNUMBER(Q413)=FALSE,ISNUMBER(R413)=FALSE),NA(),R413-'Data input'!$AW$4*Q413)))</f>
        <v>#N/A</v>
      </c>
      <c r="V413" s="101" t="e">
        <f>IF($Y$402=FALSE,NA(),(IF(OR(ISNUMBER(S413)=FALSE,ISNUMBER(T413)=FALSE),NA(),T413+'Data input'!$AW$4*S413)))</f>
        <v>#N/A</v>
      </c>
      <c r="W413" s="101" t="e">
        <f>IF($Y$402=FALSE,NA(),IF(OR(ISNUMBER(U413)=FALSE,ISNUMBER(V413)=FALSE),NA(),(V413-U413)/(2*'Data input'!$AW$4)))</f>
        <v>#N/A</v>
      </c>
      <c r="X413" s="101" t="e">
        <f>IF($Y$402=FALSE,NA(),IF(OR(ISNUMBER(U413)=FALSE,ISNUMBER(W413)=FALSE),NA(),W413*'Data input'!$AW$4+U413))</f>
        <v>#N/A</v>
      </c>
    </row>
    <row r="414" spans="15:25" x14ac:dyDescent="0.3">
      <c r="P414" s="152" t="str">
        <f>IF(ISBLANK('Data input'!C414)=FALSE,'Data input'!C414,"")</f>
        <v/>
      </c>
      <c r="Q414" s="101" t="e">
        <f>IF($Y$402=FALSE,NA(),IF(OR(ISNUMBER('Data input'!AC414)=FALSE,ISNUMBER('Data input'!AD414)=FALSE),NA(),'Data input'!$AW$3*'Data input'!AC414+'Data input'!AD414))</f>
        <v>#N/A</v>
      </c>
      <c r="R414" s="101" t="e">
        <f>IF($Y$402=FALSE,NA(),IF(ISNUMBER('Data input'!AD414)=FALSE,NA(),'Data input'!$AW$2*'Data input'!AC414))</f>
        <v>#N/A</v>
      </c>
      <c r="S414" s="101" t="e">
        <f>IF($Y$402=FALSE,NA(),IF(OR(ISNUMBER('Data input'!AF414)=FALSE,ISNUMBER('Data input'!AG414)=FALSE),NA(),'Data input'!$AW$3*'Data input'!AF414+'Data input'!AG414+1+'Grid template'!$B$17))</f>
        <v>#N/A</v>
      </c>
      <c r="T414" s="101" t="e">
        <f>IF($Y$402=FALSE,NA(),IF(ISNUMBER('Data input'!AG414)=FALSE,NA(),'Data input'!$AW$2*'Data input'!AF414))</f>
        <v>#N/A</v>
      </c>
      <c r="U414" s="101" t="e">
        <f>IF($Y$402=FALSE,NA(),(IF(OR(ISNUMBER(Q414)=FALSE,ISNUMBER(R414)=FALSE),NA(),R414-'Data input'!$AW$4*Q414)))</f>
        <v>#N/A</v>
      </c>
      <c r="V414" s="101" t="e">
        <f>IF($Y$402=FALSE,NA(),(IF(OR(ISNUMBER(S414)=FALSE,ISNUMBER(T414)=FALSE),NA(),T414+'Data input'!$AW$4*S414)))</f>
        <v>#N/A</v>
      </c>
      <c r="W414" s="101" t="e">
        <f>IF($Y$402=FALSE,NA(),IF(OR(ISNUMBER(U414)=FALSE,ISNUMBER(V414)=FALSE),NA(),(V414-U414)/(2*'Data input'!$AW$4)))</f>
        <v>#N/A</v>
      </c>
      <c r="X414" s="101" t="e">
        <f>IF($Y$402=FALSE,NA(),IF(OR(ISNUMBER(U414)=FALSE,ISNUMBER(W414)=FALSE),NA(),W414*'Data input'!$AW$4+U414))</f>
        <v>#N/A</v>
      </c>
    </row>
    <row r="415" spans="15:25" x14ac:dyDescent="0.3">
      <c r="P415" s="152" t="str">
        <f>IF(ISBLANK('Data input'!C415)=FALSE,'Data input'!C415,"")</f>
        <v/>
      </c>
      <c r="Q415" s="101" t="e">
        <f>IF($Y$402=FALSE,NA(),IF(OR(ISNUMBER('Data input'!AC415)=FALSE,ISNUMBER('Data input'!AD415)=FALSE),NA(),'Data input'!$AW$3*'Data input'!AC415+'Data input'!AD415))</f>
        <v>#N/A</v>
      </c>
      <c r="R415" s="101" t="e">
        <f>IF($Y$402=FALSE,NA(),IF(ISNUMBER('Data input'!AD415)=FALSE,NA(),'Data input'!$AW$2*'Data input'!AC415))</f>
        <v>#N/A</v>
      </c>
      <c r="S415" s="101" t="e">
        <f>IF($Y$402=FALSE,NA(),IF(OR(ISNUMBER('Data input'!AF415)=FALSE,ISNUMBER('Data input'!AG415)=FALSE),NA(),'Data input'!$AW$3*'Data input'!AF415+'Data input'!AG415+1+'Grid template'!$B$17))</f>
        <v>#N/A</v>
      </c>
      <c r="T415" s="101" t="e">
        <f>IF($Y$402=FALSE,NA(),IF(ISNUMBER('Data input'!AG415)=FALSE,NA(),'Data input'!$AW$2*'Data input'!AF415))</f>
        <v>#N/A</v>
      </c>
      <c r="U415" s="101" t="e">
        <f>IF($Y$402=FALSE,NA(),(IF(OR(ISNUMBER(Q415)=FALSE,ISNUMBER(R415)=FALSE),NA(),R415-'Data input'!$AW$4*Q415)))</f>
        <v>#N/A</v>
      </c>
      <c r="V415" s="101" t="e">
        <f>IF($Y$402=FALSE,NA(),(IF(OR(ISNUMBER(S415)=FALSE,ISNUMBER(T415)=FALSE),NA(),T415+'Data input'!$AW$4*S415)))</f>
        <v>#N/A</v>
      </c>
      <c r="W415" s="101" t="e">
        <f>IF($Y$402=FALSE,NA(),IF(OR(ISNUMBER(U415)=FALSE,ISNUMBER(V415)=FALSE),NA(),(V415-U415)/(2*'Data input'!$AW$4)))</f>
        <v>#N/A</v>
      </c>
      <c r="X415" s="101" t="e">
        <f>IF($Y$402=FALSE,NA(),IF(OR(ISNUMBER(U415)=FALSE,ISNUMBER(W415)=FALSE),NA(),W415*'Data input'!$AW$4+U415))</f>
        <v>#N/A</v>
      </c>
    </row>
    <row r="416" spans="15:25" x14ac:dyDescent="0.3">
      <c r="P416" s="152" t="str">
        <f>IF(ISBLANK('Data input'!C416)=FALSE,'Data input'!C416,"")</f>
        <v/>
      </c>
      <c r="Q416" s="101" t="e">
        <f>IF($Y$402=FALSE,NA(),IF(OR(ISNUMBER('Data input'!AC416)=FALSE,ISNUMBER('Data input'!AD416)=FALSE),NA(),'Data input'!$AW$3*'Data input'!AC416+'Data input'!AD416))</f>
        <v>#N/A</v>
      </c>
      <c r="R416" s="101" t="e">
        <f>IF($Y$402=FALSE,NA(),IF(ISNUMBER('Data input'!AD416)=FALSE,NA(),'Data input'!$AW$2*'Data input'!AC416))</f>
        <v>#N/A</v>
      </c>
      <c r="S416" s="101" t="e">
        <f>IF($Y$402=FALSE,NA(),IF(OR(ISNUMBER('Data input'!AF416)=FALSE,ISNUMBER('Data input'!AG416)=FALSE),NA(),'Data input'!$AW$3*'Data input'!AF416+'Data input'!AG416+1+'Grid template'!$B$17))</f>
        <v>#N/A</v>
      </c>
      <c r="T416" s="101" t="e">
        <f>IF($Y$402=FALSE,NA(),IF(ISNUMBER('Data input'!AG416)=FALSE,NA(),'Data input'!$AW$2*'Data input'!AF416))</f>
        <v>#N/A</v>
      </c>
      <c r="U416" s="101" t="e">
        <f>IF($Y$402=FALSE,NA(),(IF(OR(ISNUMBER(Q416)=FALSE,ISNUMBER(R416)=FALSE),NA(),R416-'Data input'!$AW$4*Q416)))</f>
        <v>#N/A</v>
      </c>
      <c r="V416" s="101" t="e">
        <f>IF($Y$402=FALSE,NA(),(IF(OR(ISNUMBER(S416)=FALSE,ISNUMBER(T416)=FALSE),NA(),T416+'Data input'!$AW$4*S416)))</f>
        <v>#N/A</v>
      </c>
      <c r="W416" s="101" t="e">
        <f>IF($Y$402=FALSE,NA(),IF(OR(ISNUMBER(U416)=FALSE,ISNUMBER(V416)=FALSE),NA(),(V416-U416)/(2*'Data input'!$AW$4)))</f>
        <v>#N/A</v>
      </c>
      <c r="X416" s="101" t="e">
        <f>IF($Y$402=FALSE,NA(),IF(OR(ISNUMBER(U416)=FALSE,ISNUMBER(W416)=FALSE),NA(),W416*'Data input'!$AW$4+U416))</f>
        <v>#N/A</v>
      </c>
    </row>
    <row r="417" spans="16:24" x14ac:dyDescent="0.3">
      <c r="P417" s="152" t="str">
        <f>IF(ISBLANK('Data input'!C417)=FALSE,'Data input'!C417,"")</f>
        <v/>
      </c>
      <c r="Q417" s="101" t="e">
        <f>IF($Y$402=FALSE,NA(),IF(OR(ISNUMBER('Data input'!AC417)=FALSE,ISNUMBER('Data input'!AD417)=FALSE),NA(),'Data input'!$AW$3*'Data input'!AC417+'Data input'!AD417))</f>
        <v>#N/A</v>
      </c>
      <c r="R417" s="101" t="e">
        <f>IF($Y$402=FALSE,NA(),IF(ISNUMBER('Data input'!AD417)=FALSE,NA(),'Data input'!$AW$2*'Data input'!AC417))</f>
        <v>#N/A</v>
      </c>
      <c r="S417" s="101" t="e">
        <f>IF($Y$402=FALSE,NA(),IF(OR(ISNUMBER('Data input'!AF417)=FALSE,ISNUMBER('Data input'!AG417)=FALSE),NA(),'Data input'!$AW$3*'Data input'!AF417+'Data input'!AG417+1+'Grid template'!$B$17))</f>
        <v>#N/A</v>
      </c>
      <c r="T417" s="101" t="e">
        <f>IF($Y$402=FALSE,NA(),IF(ISNUMBER('Data input'!AG417)=FALSE,NA(),'Data input'!$AW$2*'Data input'!AF417))</f>
        <v>#N/A</v>
      </c>
      <c r="U417" s="101" t="e">
        <f>IF($Y$402=FALSE,NA(),(IF(OR(ISNUMBER(Q417)=FALSE,ISNUMBER(R417)=FALSE),NA(),R417-'Data input'!$AW$4*Q417)))</f>
        <v>#N/A</v>
      </c>
      <c r="V417" s="101" t="e">
        <f>IF($Y$402=FALSE,NA(),(IF(OR(ISNUMBER(S417)=FALSE,ISNUMBER(T417)=FALSE),NA(),T417+'Data input'!$AW$4*S417)))</f>
        <v>#N/A</v>
      </c>
      <c r="W417" s="101" t="e">
        <f>IF($Y$402=FALSE,NA(),IF(OR(ISNUMBER(U417)=FALSE,ISNUMBER(V417)=FALSE),NA(),(V417-U417)/(2*'Data input'!$AW$4)))</f>
        <v>#N/A</v>
      </c>
      <c r="X417" s="101" t="e">
        <f>IF($Y$402=FALSE,NA(),IF(OR(ISNUMBER(U417)=FALSE,ISNUMBER(W417)=FALSE),NA(),W417*'Data input'!$AW$4+U417))</f>
        <v>#N/A</v>
      </c>
    </row>
    <row r="418" spans="16:24" x14ac:dyDescent="0.3">
      <c r="P418" s="152" t="str">
        <f>IF(ISBLANK('Data input'!C418)=FALSE,'Data input'!C418,"")</f>
        <v/>
      </c>
      <c r="Q418" s="101" t="e">
        <f>IF($Y$402=FALSE,NA(),IF(OR(ISNUMBER('Data input'!AC418)=FALSE,ISNUMBER('Data input'!AD418)=FALSE),NA(),'Data input'!$AW$3*'Data input'!AC418+'Data input'!AD418))</f>
        <v>#N/A</v>
      </c>
      <c r="R418" s="101" t="e">
        <f>IF($Y$402=FALSE,NA(),IF(ISNUMBER('Data input'!AD418)=FALSE,NA(),'Data input'!$AW$2*'Data input'!AC418))</f>
        <v>#N/A</v>
      </c>
      <c r="S418" s="101" t="e">
        <f>IF($Y$402=FALSE,NA(),IF(OR(ISNUMBER('Data input'!AF418)=FALSE,ISNUMBER('Data input'!AG418)=FALSE),NA(),'Data input'!$AW$3*'Data input'!AF418+'Data input'!AG418+1+'Grid template'!$B$17))</f>
        <v>#N/A</v>
      </c>
      <c r="T418" s="101" t="e">
        <f>IF($Y$402=FALSE,NA(),IF(ISNUMBER('Data input'!AG418)=FALSE,NA(),'Data input'!$AW$2*'Data input'!AF418))</f>
        <v>#N/A</v>
      </c>
      <c r="U418" s="101" t="e">
        <f>IF($Y$402=FALSE,NA(),(IF(OR(ISNUMBER(Q418)=FALSE,ISNUMBER(R418)=FALSE),NA(),R418-'Data input'!$AW$4*Q418)))</f>
        <v>#N/A</v>
      </c>
      <c r="V418" s="101" t="e">
        <f>IF($Y$402=FALSE,NA(),(IF(OR(ISNUMBER(S418)=FALSE,ISNUMBER(T418)=FALSE),NA(),T418+'Data input'!$AW$4*S418)))</f>
        <v>#N/A</v>
      </c>
      <c r="W418" s="101" t="e">
        <f>IF($Y$402=FALSE,NA(),IF(OR(ISNUMBER(U418)=FALSE,ISNUMBER(V418)=FALSE),NA(),(V418-U418)/(2*'Data input'!$AW$4)))</f>
        <v>#N/A</v>
      </c>
      <c r="X418" s="101" t="e">
        <f>IF($Y$402=FALSE,NA(),IF(OR(ISNUMBER(U418)=FALSE,ISNUMBER(W418)=FALSE),NA(),W418*'Data input'!$AW$4+U418))</f>
        <v>#N/A</v>
      </c>
    </row>
    <row r="419" spans="16:24" x14ac:dyDescent="0.3">
      <c r="P419" s="152" t="str">
        <f>IF(ISBLANK('Data input'!C419)=FALSE,'Data input'!C419,"")</f>
        <v/>
      </c>
      <c r="Q419" s="101" t="e">
        <f>IF($Y$402=FALSE,NA(),IF(OR(ISNUMBER('Data input'!AC419)=FALSE,ISNUMBER('Data input'!AD419)=FALSE),NA(),'Data input'!$AW$3*'Data input'!AC419+'Data input'!AD419))</f>
        <v>#N/A</v>
      </c>
      <c r="R419" s="101" t="e">
        <f>IF($Y$402=FALSE,NA(),IF(ISNUMBER('Data input'!AD419)=FALSE,NA(),'Data input'!$AW$2*'Data input'!AC419))</f>
        <v>#N/A</v>
      </c>
      <c r="S419" s="101" t="e">
        <f>IF($Y$402=FALSE,NA(),IF(OR(ISNUMBER('Data input'!AF419)=FALSE,ISNUMBER('Data input'!AG419)=FALSE),NA(),'Data input'!$AW$3*'Data input'!AF419+'Data input'!AG419+1+'Grid template'!$B$17))</f>
        <v>#N/A</v>
      </c>
      <c r="T419" s="101" t="e">
        <f>IF($Y$402=FALSE,NA(),IF(ISNUMBER('Data input'!AG419)=FALSE,NA(),'Data input'!$AW$2*'Data input'!AF419))</f>
        <v>#N/A</v>
      </c>
      <c r="U419" s="101" t="e">
        <f>IF($Y$402=FALSE,NA(),(IF(OR(ISNUMBER(Q419)=FALSE,ISNUMBER(R419)=FALSE),NA(),R419-'Data input'!$AW$4*Q419)))</f>
        <v>#N/A</v>
      </c>
      <c r="V419" s="101" t="e">
        <f>IF($Y$402=FALSE,NA(),(IF(OR(ISNUMBER(S419)=FALSE,ISNUMBER(T419)=FALSE),NA(),T419+'Data input'!$AW$4*S419)))</f>
        <v>#N/A</v>
      </c>
      <c r="W419" s="101" t="e">
        <f>IF($Y$402=FALSE,NA(),IF(OR(ISNUMBER(U419)=FALSE,ISNUMBER(V419)=FALSE),NA(),(V419-U419)/(2*'Data input'!$AW$4)))</f>
        <v>#N/A</v>
      </c>
      <c r="X419" s="101" t="e">
        <f>IF($Y$402=FALSE,NA(),IF(OR(ISNUMBER(U419)=FALSE,ISNUMBER(W419)=FALSE),NA(),W419*'Data input'!$AW$4+U419))</f>
        <v>#N/A</v>
      </c>
    </row>
    <row r="420" spans="16:24" x14ac:dyDescent="0.3">
      <c r="P420" s="152" t="str">
        <f>IF(ISBLANK('Data input'!C420)=FALSE,'Data input'!C420,"")</f>
        <v/>
      </c>
      <c r="Q420" s="101" t="e">
        <f>IF($Y$402=FALSE,NA(),IF(OR(ISNUMBER('Data input'!AC420)=FALSE,ISNUMBER('Data input'!AD420)=FALSE),NA(),'Data input'!$AW$3*'Data input'!AC420+'Data input'!AD420))</f>
        <v>#N/A</v>
      </c>
      <c r="R420" s="101" t="e">
        <f>IF($Y$402=FALSE,NA(),IF(ISNUMBER('Data input'!AD420)=FALSE,NA(),'Data input'!$AW$2*'Data input'!AC420))</f>
        <v>#N/A</v>
      </c>
      <c r="S420" s="101" t="e">
        <f>IF($Y$402=FALSE,NA(),IF(OR(ISNUMBER('Data input'!AF420)=FALSE,ISNUMBER('Data input'!AG420)=FALSE),NA(),'Data input'!$AW$3*'Data input'!AF420+'Data input'!AG420+1+'Grid template'!$B$17))</f>
        <v>#N/A</v>
      </c>
      <c r="T420" s="101" t="e">
        <f>IF($Y$402=FALSE,NA(),IF(ISNUMBER('Data input'!AG420)=FALSE,NA(),'Data input'!$AW$2*'Data input'!AF420))</f>
        <v>#N/A</v>
      </c>
      <c r="U420" s="101" t="e">
        <f>IF($Y$402=FALSE,NA(),(IF(OR(ISNUMBER(Q420)=FALSE,ISNUMBER(R420)=FALSE),NA(),R420-'Data input'!$AW$4*Q420)))</f>
        <v>#N/A</v>
      </c>
      <c r="V420" s="101" t="e">
        <f>IF($Y$402=FALSE,NA(),(IF(OR(ISNUMBER(S420)=FALSE,ISNUMBER(T420)=FALSE),NA(),T420+'Data input'!$AW$4*S420)))</f>
        <v>#N/A</v>
      </c>
      <c r="W420" s="101" t="e">
        <f>IF($Y$402=FALSE,NA(),IF(OR(ISNUMBER(U420)=FALSE,ISNUMBER(V420)=FALSE),NA(),(V420-U420)/(2*'Data input'!$AW$4)))</f>
        <v>#N/A</v>
      </c>
      <c r="X420" s="101" t="e">
        <f>IF($Y$402=FALSE,NA(),IF(OR(ISNUMBER(U420)=FALSE,ISNUMBER(W420)=FALSE),NA(),W420*'Data input'!$AW$4+U420))</f>
        <v>#N/A</v>
      </c>
    </row>
    <row r="421" spans="16:24" x14ac:dyDescent="0.3">
      <c r="P421" s="152" t="str">
        <f>IF(ISBLANK('Data input'!C421)=FALSE,'Data input'!C421,"")</f>
        <v/>
      </c>
      <c r="Q421" s="101" t="e">
        <f>IF($Y$402=FALSE,NA(),IF(OR(ISNUMBER('Data input'!AC421)=FALSE,ISNUMBER('Data input'!AD421)=FALSE),NA(),'Data input'!$AW$3*'Data input'!AC421+'Data input'!AD421))</f>
        <v>#N/A</v>
      </c>
      <c r="R421" s="101" t="e">
        <f>IF($Y$402=FALSE,NA(),IF(ISNUMBER('Data input'!AD421)=FALSE,NA(),'Data input'!$AW$2*'Data input'!AC421))</f>
        <v>#N/A</v>
      </c>
      <c r="S421" s="101" t="e">
        <f>IF($Y$402=FALSE,NA(),IF(OR(ISNUMBER('Data input'!AF421)=FALSE,ISNUMBER('Data input'!AG421)=FALSE),NA(),'Data input'!$AW$3*'Data input'!AF421+'Data input'!AG421+1+'Grid template'!$B$17))</f>
        <v>#N/A</v>
      </c>
      <c r="T421" s="101" t="e">
        <f>IF($Y$402=FALSE,NA(),IF(ISNUMBER('Data input'!AG421)=FALSE,NA(),'Data input'!$AW$2*'Data input'!AF421))</f>
        <v>#N/A</v>
      </c>
      <c r="U421" s="101" t="e">
        <f>IF($Y$402=FALSE,NA(),(IF(OR(ISNUMBER(Q421)=FALSE,ISNUMBER(R421)=FALSE),NA(),R421-'Data input'!$AW$4*Q421)))</f>
        <v>#N/A</v>
      </c>
      <c r="V421" s="101" t="e">
        <f>IF($Y$402=FALSE,NA(),(IF(OR(ISNUMBER(S421)=FALSE,ISNUMBER(T421)=FALSE),NA(),T421+'Data input'!$AW$4*S421)))</f>
        <v>#N/A</v>
      </c>
      <c r="W421" s="101" t="e">
        <f>IF($Y$402=FALSE,NA(),IF(OR(ISNUMBER(U421)=FALSE,ISNUMBER(V421)=FALSE),NA(),(V421-U421)/(2*'Data input'!$AW$4)))</f>
        <v>#N/A</v>
      </c>
      <c r="X421" s="101" t="e">
        <f>IF($Y$402=FALSE,NA(),IF(OR(ISNUMBER(U421)=FALSE,ISNUMBER(W421)=FALSE),NA(),W421*'Data input'!$AW$4+U421))</f>
        <v>#N/A</v>
      </c>
    </row>
    <row r="422" spans="16:24" x14ac:dyDescent="0.3">
      <c r="P422" s="152" t="str">
        <f>IF(ISBLANK('Data input'!C422)=FALSE,'Data input'!C422,"")</f>
        <v/>
      </c>
      <c r="Q422" s="101" t="e">
        <f>IF($Y$402=FALSE,NA(),IF(OR(ISNUMBER('Data input'!AC422)=FALSE,ISNUMBER('Data input'!AD422)=FALSE),NA(),'Data input'!$AW$3*'Data input'!AC422+'Data input'!AD422))</f>
        <v>#N/A</v>
      </c>
      <c r="R422" s="101" t="e">
        <f>IF($Y$402=FALSE,NA(),IF(ISNUMBER('Data input'!AD422)=FALSE,NA(),'Data input'!$AW$2*'Data input'!AC422))</f>
        <v>#N/A</v>
      </c>
      <c r="S422" s="101" t="e">
        <f>IF($Y$402=FALSE,NA(),IF(OR(ISNUMBER('Data input'!AF422)=FALSE,ISNUMBER('Data input'!AG422)=FALSE),NA(),'Data input'!$AW$3*'Data input'!AF422+'Data input'!AG422+1+'Grid template'!$B$17))</f>
        <v>#N/A</v>
      </c>
      <c r="T422" s="101" t="e">
        <f>IF($Y$402=FALSE,NA(),IF(ISNUMBER('Data input'!AG422)=FALSE,NA(),'Data input'!$AW$2*'Data input'!AF422))</f>
        <v>#N/A</v>
      </c>
      <c r="U422" s="101" t="e">
        <f>IF($Y$402=FALSE,NA(),(IF(OR(ISNUMBER(Q422)=FALSE,ISNUMBER(R422)=FALSE),NA(),R422-'Data input'!$AW$4*Q422)))</f>
        <v>#N/A</v>
      </c>
      <c r="V422" s="101" t="e">
        <f>IF($Y$402=FALSE,NA(),(IF(OR(ISNUMBER(S422)=FALSE,ISNUMBER(T422)=FALSE),NA(),T422+'Data input'!$AW$4*S422)))</f>
        <v>#N/A</v>
      </c>
      <c r="W422" s="101" t="e">
        <f>IF($Y$402=FALSE,NA(),IF(OR(ISNUMBER(U422)=FALSE,ISNUMBER(V422)=FALSE),NA(),(V422-U422)/(2*'Data input'!$AW$4)))</f>
        <v>#N/A</v>
      </c>
      <c r="X422" s="101" t="e">
        <f>IF($Y$402=FALSE,NA(),IF(OR(ISNUMBER(U422)=FALSE,ISNUMBER(W422)=FALSE),NA(),W422*'Data input'!$AW$4+U422))</f>
        <v>#N/A</v>
      </c>
    </row>
    <row r="423" spans="16:24" x14ac:dyDescent="0.3">
      <c r="P423" s="152" t="str">
        <f>IF(ISBLANK('Data input'!C423)=FALSE,'Data input'!C423,"")</f>
        <v/>
      </c>
      <c r="Q423" s="101" t="e">
        <f>IF($Y$402=FALSE,NA(),IF(OR(ISNUMBER('Data input'!AC423)=FALSE,ISNUMBER('Data input'!AD423)=FALSE),NA(),'Data input'!$AW$3*'Data input'!AC423+'Data input'!AD423))</f>
        <v>#N/A</v>
      </c>
      <c r="R423" s="101" t="e">
        <f>IF($Y$402=FALSE,NA(),IF(ISNUMBER('Data input'!AD423)=FALSE,NA(),'Data input'!$AW$2*'Data input'!AC423))</f>
        <v>#N/A</v>
      </c>
      <c r="S423" s="101" t="e">
        <f>IF($Y$402=FALSE,NA(),IF(OR(ISNUMBER('Data input'!AF423)=FALSE,ISNUMBER('Data input'!AG423)=FALSE),NA(),'Data input'!$AW$3*'Data input'!AF423+'Data input'!AG423+1+'Grid template'!$B$17))</f>
        <v>#N/A</v>
      </c>
      <c r="T423" s="101" t="e">
        <f>IF($Y$402=FALSE,NA(),IF(ISNUMBER('Data input'!AG423)=FALSE,NA(),'Data input'!$AW$2*'Data input'!AF423))</f>
        <v>#N/A</v>
      </c>
      <c r="U423" s="101" t="e">
        <f>IF($Y$402=FALSE,NA(),(IF(OR(ISNUMBER(Q423)=FALSE,ISNUMBER(R423)=FALSE),NA(),R423-'Data input'!$AW$4*Q423)))</f>
        <v>#N/A</v>
      </c>
      <c r="V423" s="101" t="e">
        <f>IF($Y$402=FALSE,NA(),(IF(OR(ISNUMBER(S423)=FALSE,ISNUMBER(T423)=FALSE),NA(),T423+'Data input'!$AW$4*S423)))</f>
        <v>#N/A</v>
      </c>
      <c r="W423" s="101" t="e">
        <f>IF($Y$402=FALSE,NA(),IF(OR(ISNUMBER(U423)=FALSE,ISNUMBER(V423)=FALSE),NA(),(V423-U423)/(2*'Data input'!$AW$4)))</f>
        <v>#N/A</v>
      </c>
      <c r="X423" s="101" t="e">
        <f>IF($Y$402=FALSE,NA(),IF(OR(ISNUMBER(U423)=FALSE,ISNUMBER(W423)=FALSE),NA(),W423*'Data input'!$AW$4+U423))</f>
        <v>#N/A</v>
      </c>
    </row>
    <row r="424" spans="16:24" x14ac:dyDescent="0.3">
      <c r="P424" s="152" t="str">
        <f>IF(ISBLANK('Data input'!C424)=FALSE,'Data input'!C424,"")</f>
        <v/>
      </c>
      <c r="Q424" s="101" t="e">
        <f>IF($Y$402=FALSE,NA(),IF(OR(ISNUMBER('Data input'!AC424)=FALSE,ISNUMBER('Data input'!AD424)=FALSE),NA(),'Data input'!$AW$3*'Data input'!AC424+'Data input'!AD424))</f>
        <v>#N/A</v>
      </c>
      <c r="R424" s="101" t="e">
        <f>IF($Y$402=FALSE,NA(),IF(ISNUMBER('Data input'!AD424)=FALSE,NA(),'Data input'!$AW$2*'Data input'!AC424))</f>
        <v>#N/A</v>
      </c>
      <c r="S424" s="101" t="e">
        <f>IF($Y$402=FALSE,NA(),IF(OR(ISNUMBER('Data input'!AF424)=FALSE,ISNUMBER('Data input'!AG424)=FALSE),NA(),'Data input'!$AW$3*'Data input'!AF424+'Data input'!AG424+1+'Grid template'!$B$17))</f>
        <v>#N/A</v>
      </c>
      <c r="T424" s="101" t="e">
        <f>IF($Y$402=FALSE,NA(),IF(ISNUMBER('Data input'!AG424)=FALSE,NA(),'Data input'!$AW$2*'Data input'!AF424))</f>
        <v>#N/A</v>
      </c>
      <c r="U424" s="101" t="e">
        <f>IF($Y$402=FALSE,NA(),(IF(OR(ISNUMBER(Q424)=FALSE,ISNUMBER(R424)=FALSE),NA(),R424-'Data input'!$AW$4*Q424)))</f>
        <v>#N/A</v>
      </c>
      <c r="V424" s="101" t="e">
        <f>IF($Y$402=FALSE,NA(),(IF(OR(ISNUMBER(S424)=FALSE,ISNUMBER(T424)=FALSE),NA(),T424+'Data input'!$AW$4*S424)))</f>
        <v>#N/A</v>
      </c>
      <c r="W424" s="101" t="e">
        <f>IF($Y$402=FALSE,NA(),IF(OR(ISNUMBER(U424)=FALSE,ISNUMBER(V424)=FALSE),NA(),(V424-U424)/(2*'Data input'!$AW$4)))</f>
        <v>#N/A</v>
      </c>
      <c r="X424" s="101" t="e">
        <f>IF($Y$402=FALSE,NA(),IF(OR(ISNUMBER(U424)=FALSE,ISNUMBER(W424)=FALSE),NA(),W424*'Data input'!$AW$4+U424))</f>
        <v>#N/A</v>
      </c>
    </row>
    <row r="425" spans="16:24" x14ac:dyDescent="0.3">
      <c r="P425" s="152" t="str">
        <f>IF(ISBLANK('Data input'!C425)=FALSE,'Data input'!C425,"")</f>
        <v/>
      </c>
      <c r="Q425" s="101" t="e">
        <f>IF($Y$402=FALSE,NA(),IF(OR(ISNUMBER('Data input'!AC425)=FALSE,ISNUMBER('Data input'!AD425)=FALSE),NA(),'Data input'!$AW$3*'Data input'!AC425+'Data input'!AD425))</f>
        <v>#N/A</v>
      </c>
      <c r="R425" s="101" t="e">
        <f>IF($Y$402=FALSE,NA(),IF(ISNUMBER('Data input'!AD425)=FALSE,NA(),'Data input'!$AW$2*'Data input'!AC425))</f>
        <v>#N/A</v>
      </c>
      <c r="S425" s="101" t="e">
        <f>IF($Y$402=FALSE,NA(),IF(OR(ISNUMBER('Data input'!AF425)=FALSE,ISNUMBER('Data input'!AG425)=FALSE),NA(),'Data input'!$AW$3*'Data input'!AF425+'Data input'!AG425+1+'Grid template'!$B$17))</f>
        <v>#N/A</v>
      </c>
      <c r="T425" s="101" t="e">
        <f>IF($Y$402=FALSE,NA(),IF(ISNUMBER('Data input'!AG425)=FALSE,NA(),'Data input'!$AW$2*'Data input'!AF425))</f>
        <v>#N/A</v>
      </c>
      <c r="U425" s="101" t="e">
        <f>IF($Y$402=FALSE,NA(),(IF(OR(ISNUMBER(Q425)=FALSE,ISNUMBER(R425)=FALSE),NA(),R425-'Data input'!$AW$4*Q425)))</f>
        <v>#N/A</v>
      </c>
      <c r="V425" s="101" t="e">
        <f>IF($Y$402=FALSE,NA(),(IF(OR(ISNUMBER(S425)=FALSE,ISNUMBER(T425)=FALSE),NA(),T425+'Data input'!$AW$4*S425)))</f>
        <v>#N/A</v>
      </c>
      <c r="W425" s="101" t="e">
        <f>IF($Y$402=FALSE,NA(),IF(OR(ISNUMBER(U425)=FALSE,ISNUMBER(V425)=FALSE),NA(),(V425-U425)/(2*'Data input'!$AW$4)))</f>
        <v>#N/A</v>
      </c>
      <c r="X425" s="101" t="e">
        <f>IF($Y$402=FALSE,NA(),IF(OR(ISNUMBER(U425)=FALSE,ISNUMBER(W425)=FALSE),NA(),W425*'Data input'!$AW$4+U425))</f>
        <v>#N/A</v>
      </c>
    </row>
    <row r="426" spans="16:24" x14ac:dyDescent="0.3">
      <c r="P426" s="152" t="str">
        <f>IF(ISBLANK('Data input'!C426)=FALSE,'Data input'!C426,"")</f>
        <v/>
      </c>
      <c r="Q426" s="101" t="e">
        <f>IF($Y$402=FALSE,NA(),IF(OR(ISNUMBER('Data input'!AC426)=FALSE,ISNUMBER('Data input'!AD426)=FALSE),NA(),'Data input'!$AW$3*'Data input'!AC426+'Data input'!AD426))</f>
        <v>#N/A</v>
      </c>
      <c r="R426" s="101" t="e">
        <f>IF($Y$402=FALSE,NA(),IF(ISNUMBER('Data input'!AD426)=FALSE,NA(),'Data input'!$AW$2*'Data input'!AC426))</f>
        <v>#N/A</v>
      </c>
      <c r="S426" s="101" t="e">
        <f>IF($Y$402=FALSE,NA(),IF(OR(ISNUMBER('Data input'!AF426)=FALSE,ISNUMBER('Data input'!AG426)=FALSE),NA(),'Data input'!$AW$3*'Data input'!AF426+'Data input'!AG426+1+'Grid template'!$B$17))</f>
        <v>#N/A</v>
      </c>
      <c r="T426" s="101" t="e">
        <f>IF($Y$402=FALSE,NA(),IF(ISNUMBER('Data input'!AG426)=FALSE,NA(),'Data input'!$AW$2*'Data input'!AF426))</f>
        <v>#N/A</v>
      </c>
      <c r="U426" s="101" t="e">
        <f>IF($Y$402=FALSE,NA(),(IF(OR(ISNUMBER(Q426)=FALSE,ISNUMBER(R426)=FALSE),NA(),R426-'Data input'!$AW$4*Q426)))</f>
        <v>#N/A</v>
      </c>
      <c r="V426" s="101" t="e">
        <f>IF($Y$402=FALSE,NA(),(IF(OR(ISNUMBER(S426)=FALSE,ISNUMBER(T426)=FALSE),NA(),T426+'Data input'!$AW$4*S426)))</f>
        <v>#N/A</v>
      </c>
      <c r="W426" s="101" t="e">
        <f>IF($Y$402=FALSE,NA(),IF(OR(ISNUMBER(U426)=FALSE,ISNUMBER(V426)=FALSE),NA(),(V426-U426)/(2*'Data input'!$AW$4)))</f>
        <v>#N/A</v>
      </c>
      <c r="X426" s="101" t="e">
        <f>IF($Y$402=FALSE,NA(),IF(OR(ISNUMBER(U426)=FALSE,ISNUMBER(W426)=FALSE),NA(),W426*'Data input'!$AW$4+U426))</f>
        <v>#N/A</v>
      </c>
    </row>
    <row r="427" spans="16:24" x14ac:dyDescent="0.3">
      <c r="P427" s="152" t="str">
        <f>IF(ISBLANK('Data input'!C427)=FALSE,'Data input'!C427,"")</f>
        <v/>
      </c>
      <c r="Q427" s="101" t="e">
        <f>IF($Y$402=FALSE,NA(),IF(OR(ISNUMBER('Data input'!AC427)=FALSE,ISNUMBER('Data input'!AD427)=FALSE),NA(),'Data input'!$AW$3*'Data input'!AC427+'Data input'!AD427))</f>
        <v>#N/A</v>
      </c>
      <c r="R427" s="101" t="e">
        <f>IF($Y$402=FALSE,NA(),IF(ISNUMBER('Data input'!AD427)=FALSE,NA(),'Data input'!$AW$2*'Data input'!AC427))</f>
        <v>#N/A</v>
      </c>
      <c r="S427" s="101" t="e">
        <f>IF($Y$402=FALSE,NA(),IF(OR(ISNUMBER('Data input'!AF427)=FALSE,ISNUMBER('Data input'!AG427)=FALSE),NA(),'Data input'!$AW$3*'Data input'!AF427+'Data input'!AG427+1+'Grid template'!$B$17))</f>
        <v>#N/A</v>
      </c>
      <c r="T427" s="101" t="e">
        <f>IF($Y$402=FALSE,NA(),IF(ISNUMBER('Data input'!AG427)=FALSE,NA(),'Data input'!$AW$2*'Data input'!AF427))</f>
        <v>#N/A</v>
      </c>
      <c r="U427" s="101" t="e">
        <f>IF($Y$402=FALSE,NA(),(IF(OR(ISNUMBER(Q427)=FALSE,ISNUMBER(R427)=FALSE),NA(),R427-'Data input'!$AW$4*Q427)))</f>
        <v>#N/A</v>
      </c>
      <c r="V427" s="101" t="e">
        <f>IF($Y$402=FALSE,NA(),(IF(OR(ISNUMBER(S427)=FALSE,ISNUMBER(T427)=FALSE),NA(),T427+'Data input'!$AW$4*S427)))</f>
        <v>#N/A</v>
      </c>
      <c r="W427" s="101" t="e">
        <f>IF($Y$402=FALSE,NA(),IF(OR(ISNUMBER(U427)=FALSE,ISNUMBER(V427)=FALSE),NA(),(V427-U427)/(2*'Data input'!$AW$4)))</f>
        <v>#N/A</v>
      </c>
      <c r="X427" s="101" t="e">
        <f>IF($Y$402=FALSE,NA(),IF(OR(ISNUMBER(U427)=FALSE,ISNUMBER(W427)=FALSE),NA(),W427*'Data input'!$AW$4+U427))</f>
        <v>#N/A</v>
      </c>
    </row>
    <row r="428" spans="16:24" x14ac:dyDescent="0.3">
      <c r="P428" s="152" t="str">
        <f>IF(ISBLANK('Data input'!C428)=FALSE,'Data input'!C428,"")</f>
        <v/>
      </c>
      <c r="Q428" s="101" t="e">
        <f>IF($Y$402=FALSE,NA(),IF(OR(ISNUMBER('Data input'!AC428)=FALSE,ISNUMBER('Data input'!AD428)=FALSE),NA(),'Data input'!$AW$3*'Data input'!AC428+'Data input'!AD428))</f>
        <v>#N/A</v>
      </c>
      <c r="R428" s="101" t="e">
        <f>IF($Y$402=FALSE,NA(),IF(ISNUMBER('Data input'!AD428)=FALSE,NA(),'Data input'!$AW$2*'Data input'!AC428))</f>
        <v>#N/A</v>
      </c>
      <c r="S428" s="101" t="e">
        <f>IF($Y$402=FALSE,NA(),IF(OR(ISNUMBER('Data input'!AF428)=FALSE,ISNUMBER('Data input'!AG428)=FALSE),NA(),'Data input'!$AW$3*'Data input'!AF428+'Data input'!AG428+1+'Grid template'!$B$17))</f>
        <v>#N/A</v>
      </c>
      <c r="T428" s="101" t="e">
        <f>IF($Y$402=FALSE,NA(),IF(ISNUMBER('Data input'!AG428)=FALSE,NA(),'Data input'!$AW$2*'Data input'!AF428))</f>
        <v>#N/A</v>
      </c>
      <c r="U428" s="101" t="e">
        <f>IF($Y$402=FALSE,NA(),(IF(OR(ISNUMBER(Q428)=FALSE,ISNUMBER(R428)=FALSE),NA(),R428-'Data input'!$AW$4*Q428)))</f>
        <v>#N/A</v>
      </c>
      <c r="V428" s="101" t="e">
        <f>IF($Y$402=FALSE,NA(),(IF(OR(ISNUMBER(S428)=FALSE,ISNUMBER(T428)=FALSE),NA(),T428+'Data input'!$AW$4*S428)))</f>
        <v>#N/A</v>
      </c>
      <c r="W428" s="101" t="e">
        <f>IF($Y$402=FALSE,NA(),IF(OR(ISNUMBER(U428)=FALSE,ISNUMBER(V428)=FALSE),NA(),(V428-U428)/(2*'Data input'!$AW$4)))</f>
        <v>#N/A</v>
      </c>
      <c r="X428" s="101" t="e">
        <f>IF($Y$402=FALSE,NA(),IF(OR(ISNUMBER(U428)=FALSE,ISNUMBER(W428)=FALSE),NA(),W428*'Data input'!$AW$4+U428))</f>
        <v>#N/A</v>
      </c>
    </row>
    <row r="429" spans="16:24" x14ac:dyDescent="0.3">
      <c r="P429" s="152" t="str">
        <f>IF(ISBLANK('Data input'!C429)=FALSE,'Data input'!C429,"")</f>
        <v/>
      </c>
      <c r="Q429" s="101" t="e">
        <f>IF($Y$402=FALSE,NA(),IF(OR(ISNUMBER('Data input'!AC429)=FALSE,ISNUMBER('Data input'!AD429)=FALSE),NA(),'Data input'!$AW$3*'Data input'!AC429+'Data input'!AD429))</f>
        <v>#N/A</v>
      </c>
      <c r="R429" s="101" t="e">
        <f>IF($Y$402=FALSE,NA(),IF(ISNUMBER('Data input'!AD429)=FALSE,NA(),'Data input'!$AW$2*'Data input'!AC429))</f>
        <v>#N/A</v>
      </c>
      <c r="S429" s="101" t="e">
        <f>IF($Y$402=FALSE,NA(),IF(OR(ISNUMBER('Data input'!AF429)=FALSE,ISNUMBER('Data input'!AG429)=FALSE),NA(),'Data input'!$AW$3*'Data input'!AF429+'Data input'!AG429+1+'Grid template'!$B$17))</f>
        <v>#N/A</v>
      </c>
      <c r="T429" s="101" t="e">
        <f>IF($Y$402=FALSE,NA(),IF(ISNUMBER('Data input'!AG429)=FALSE,NA(),'Data input'!$AW$2*'Data input'!AF429))</f>
        <v>#N/A</v>
      </c>
      <c r="U429" s="101" t="e">
        <f>IF($Y$402=FALSE,NA(),(IF(OR(ISNUMBER(Q429)=FALSE,ISNUMBER(R429)=FALSE),NA(),R429-'Data input'!$AW$4*Q429)))</f>
        <v>#N/A</v>
      </c>
      <c r="V429" s="101" t="e">
        <f>IF($Y$402=FALSE,NA(),(IF(OR(ISNUMBER(S429)=FALSE,ISNUMBER(T429)=FALSE),NA(),T429+'Data input'!$AW$4*S429)))</f>
        <v>#N/A</v>
      </c>
      <c r="W429" s="101" t="e">
        <f>IF($Y$402=FALSE,NA(),IF(OR(ISNUMBER(U429)=FALSE,ISNUMBER(V429)=FALSE),NA(),(V429-U429)/(2*'Data input'!$AW$4)))</f>
        <v>#N/A</v>
      </c>
      <c r="X429" s="101" t="e">
        <f>IF($Y$402=FALSE,NA(),IF(OR(ISNUMBER(U429)=FALSE,ISNUMBER(W429)=FALSE),NA(),W429*'Data input'!$AW$4+U429))</f>
        <v>#N/A</v>
      </c>
    </row>
    <row r="430" spans="16:24" x14ac:dyDescent="0.3">
      <c r="P430" s="152" t="str">
        <f>IF(ISBLANK('Data input'!C430)=FALSE,'Data input'!C430,"")</f>
        <v/>
      </c>
      <c r="Q430" s="101" t="e">
        <f>IF($Y$402=FALSE,NA(),IF(OR(ISNUMBER('Data input'!AC430)=FALSE,ISNUMBER('Data input'!AD430)=FALSE),NA(),'Data input'!$AW$3*'Data input'!AC430+'Data input'!AD430))</f>
        <v>#N/A</v>
      </c>
      <c r="R430" s="101" t="e">
        <f>IF($Y$402=FALSE,NA(),IF(ISNUMBER('Data input'!AD430)=FALSE,NA(),'Data input'!$AW$2*'Data input'!AC430))</f>
        <v>#N/A</v>
      </c>
      <c r="S430" s="101" t="e">
        <f>IF($Y$402=FALSE,NA(),IF(OR(ISNUMBER('Data input'!AF430)=FALSE,ISNUMBER('Data input'!AG430)=FALSE),NA(),'Data input'!$AW$3*'Data input'!AF430+'Data input'!AG430+1+'Grid template'!$B$17))</f>
        <v>#N/A</v>
      </c>
      <c r="T430" s="101" t="e">
        <f>IF($Y$402=FALSE,NA(),IF(ISNUMBER('Data input'!AG430)=FALSE,NA(),'Data input'!$AW$2*'Data input'!AF430))</f>
        <v>#N/A</v>
      </c>
      <c r="U430" s="101" t="e">
        <f>IF($Y$402=FALSE,NA(),(IF(OR(ISNUMBER(Q430)=FALSE,ISNUMBER(R430)=FALSE),NA(),R430-'Data input'!$AW$4*Q430)))</f>
        <v>#N/A</v>
      </c>
      <c r="V430" s="101" t="e">
        <f>IF($Y$402=FALSE,NA(),(IF(OR(ISNUMBER(S430)=FALSE,ISNUMBER(T430)=FALSE),NA(),T430+'Data input'!$AW$4*S430)))</f>
        <v>#N/A</v>
      </c>
      <c r="W430" s="101" t="e">
        <f>IF($Y$402=FALSE,NA(),IF(OR(ISNUMBER(U430)=FALSE,ISNUMBER(V430)=FALSE),NA(),(V430-U430)/(2*'Data input'!$AW$4)))</f>
        <v>#N/A</v>
      </c>
      <c r="X430" s="101" t="e">
        <f>IF($Y$402=FALSE,NA(),IF(OR(ISNUMBER(U430)=FALSE,ISNUMBER(W430)=FALSE),NA(),W430*'Data input'!$AW$4+U430))</f>
        <v>#N/A</v>
      </c>
    </row>
    <row r="431" spans="16:24" x14ac:dyDescent="0.3">
      <c r="P431" s="152" t="str">
        <f>IF(ISBLANK('Data input'!C431)=FALSE,'Data input'!C431,"")</f>
        <v/>
      </c>
      <c r="Q431" s="101" t="e">
        <f>IF($Y$402=FALSE,NA(),IF(OR(ISNUMBER('Data input'!AC431)=FALSE,ISNUMBER('Data input'!AD431)=FALSE),NA(),'Data input'!$AW$3*'Data input'!AC431+'Data input'!AD431))</f>
        <v>#N/A</v>
      </c>
      <c r="R431" s="101" t="e">
        <f>IF($Y$402=FALSE,NA(),IF(ISNUMBER('Data input'!AD431)=FALSE,NA(),'Data input'!$AW$2*'Data input'!AC431))</f>
        <v>#N/A</v>
      </c>
      <c r="S431" s="101" t="e">
        <f>IF($Y$402=FALSE,NA(),IF(OR(ISNUMBER('Data input'!AF431)=FALSE,ISNUMBER('Data input'!AG431)=FALSE),NA(),'Data input'!$AW$3*'Data input'!AF431+'Data input'!AG431+1+'Grid template'!$B$17))</f>
        <v>#N/A</v>
      </c>
      <c r="T431" s="101" t="e">
        <f>IF($Y$402=FALSE,NA(),IF(ISNUMBER('Data input'!AG431)=FALSE,NA(),'Data input'!$AW$2*'Data input'!AF431))</f>
        <v>#N/A</v>
      </c>
      <c r="U431" s="101" t="e">
        <f>IF($Y$402=FALSE,NA(),(IF(OR(ISNUMBER(Q431)=FALSE,ISNUMBER(R431)=FALSE),NA(),R431-'Data input'!$AW$4*Q431)))</f>
        <v>#N/A</v>
      </c>
      <c r="V431" s="101" t="e">
        <f>IF($Y$402=FALSE,NA(),(IF(OR(ISNUMBER(S431)=FALSE,ISNUMBER(T431)=FALSE),NA(),T431+'Data input'!$AW$4*S431)))</f>
        <v>#N/A</v>
      </c>
      <c r="W431" s="101" t="e">
        <f>IF($Y$402=FALSE,NA(),IF(OR(ISNUMBER(U431)=FALSE,ISNUMBER(V431)=FALSE),NA(),(V431-U431)/(2*'Data input'!$AW$4)))</f>
        <v>#N/A</v>
      </c>
      <c r="X431" s="101" t="e">
        <f>IF($Y$402=FALSE,NA(),IF(OR(ISNUMBER(U431)=FALSE,ISNUMBER(W431)=FALSE),NA(),W431*'Data input'!$AW$4+U431))</f>
        <v>#N/A</v>
      </c>
    </row>
    <row r="432" spans="16:24" x14ac:dyDescent="0.3">
      <c r="P432" s="152" t="str">
        <f>IF(ISBLANK('Data input'!C432)=FALSE,'Data input'!C432,"")</f>
        <v/>
      </c>
      <c r="Q432" s="101" t="e">
        <f>IF($Y$402=FALSE,NA(),IF(OR(ISNUMBER('Data input'!AC432)=FALSE,ISNUMBER('Data input'!AD432)=FALSE),NA(),'Data input'!$AW$3*'Data input'!AC432+'Data input'!AD432))</f>
        <v>#N/A</v>
      </c>
      <c r="R432" s="101" t="e">
        <f>IF($Y$402=FALSE,NA(),IF(ISNUMBER('Data input'!AD432)=FALSE,NA(),'Data input'!$AW$2*'Data input'!AC432))</f>
        <v>#N/A</v>
      </c>
      <c r="S432" s="101" t="e">
        <f>IF($Y$402=FALSE,NA(),IF(OR(ISNUMBER('Data input'!AF432)=FALSE,ISNUMBER('Data input'!AG432)=FALSE),NA(),'Data input'!$AW$3*'Data input'!AF432+'Data input'!AG432+1+'Grid template'!$B$17))</f>
        <v>#N/A</v>
      </c>
      <c r="T432" s="101" t="e">
        <f>IF($Y$402=FALSE,NA(),IF(ISNUMBER('Data input'!AG432)=FALSE,NA(),'Data input'!$AW$2*'Data input'!AF432))</f>
        <v>#N/A</v>
      </c>
      <c r="U432" s="101" t="e">
        <f>IF($Y$402=FALSE,NA(),(IF(OR(ISNUMBER(Q432)=FALSE,ISNUMBER(R432)=FALSE),NA(),R432-'Data input'!$AW$4*Q432)))</f>
        <v>#N/A</v>
      </c>
      <c r="V432" s="101" t="e">
        <f>IF($Y$402=FALSE,NA(),(IF(OR(ISNUMBER(S432)=FALSE,ISNUMBER(T432)=FALSE),NA(),T432+'Data input'!$AW$4*S432)))</f>
        <v>#N/A</v>
      </c>
      <c r="W432" s="101" t="e">
        <f>IF($Y$402=FALSE,NA(),IF(OR(ISNUMBER(U432)=FALSE,ISNUMBER(V432)=FALSE),NA(),(V432-U432)/(2*'Data input'!$AW$4)))</f>
        <v>#N/A</v>
      </c>
      <c r="X432" s="101" t="e">
        <f>IF($Y$402=FALSE,NA(),IF(OR(ISNUMBER(U432)=FALSE,ISNUMBER(W432)=FALSE),NA(),W432*'Data input'!$AW$4+U432))</f>
        <v>#N/A</v>
      </c>
    </row>
    <row r="433" spans="16:24" x14ac:dyDescent="0.3">
      <c r="P433" s="152" t="str">
        <f>IF(ISBLANK('Data input'!C433)=FALSE,'Data input'!C433,"")</f>
        <v/>
      </c>
      <c r="Q433" s="101" t="e">
        <f>IF($Y$402=FALSE,NA(),IF(OR(ISNUMBER('Data input'!AC433)=FALSE,ISNUMBER('Data input'!AD433)=FALSE),NA(),'Data input'!$AW$3*'Data input'!AC433+'Data input'!AD433))</f>
        <v>#N/A</v>
      </c>
      <c r="R433" s="101" t="e">
        <f>IF($Y$402=FALSE,NA(),IF(ISNUMBER('Data input'!AD433)=FALSE,NA(),'Data input'!$AW$2*'Data input'!AC433))</f>
        <v>#N/A</v>
      </c>
      <c r="S433" s="101" t="e">
        <f>IF($Y$402=FALSE,NA(),IF(OR(ISNUMBER('Data input'!AF433)=FALSE,ISNUMBER('Data input'!AG433)=FALSE),NA(),'Data input'!$AW$3*'Data input'!AF433+'Data input'!AG433+1+'Grid template'!$B$17))</f>
        <v>#N/A</v>
      </c>
      <c r="T433" s="101" t="e">
        <f>IF($Y$402=FALSE,NA(),IF(ISNUMBER('Data input'!AG433)=FALSE,NA(),'Data input'!$AW$2*'Data input'!AF433))</f>
        <v>#N/A</v>
      </c>
      <c r="U433" s="101" t="e">
        <f>IF($Y$402=FALSE,NA(),(IF(OR(ISNUMBER(Q433)=FALSE,ISNUMBER(R433)=FALSE),NA(),R433-'Data input'!$AW$4*Q433)))</f>
        <v>#N/A</v>
      </c>
      <c r="V433" s="101" t="e">
        <f>IF($Y$402=FALSE,NA(),(IF(OR(ISNUMBER(S433)=FALSE,ISNUMBER(T433)=FALSE),NA(),T433+'Data input'!$AW$4*S433)))</f>
        <v>#N/A</v>
      </c>
      <c r="W433" s="101" t="e">
        <f>IF($Y$402=FALSE,NA(),IF(OR(ISNUMBER(U433)=FALSE,ISNUMBER(V433)=FALSE),NA(),(V433-U433)/(2*'Data input'!$AW$4)))</f>
        <v>#N/A</v>
      </c>
      <c r="X433" s="101" t="e">
        <f>IF($Y$402=FALSE,NA(),IF(OR(ISNUMBER(U433)=FALSE,ISNUMBER(W433)=FALSE),NA(),W433*'Data input'!$AW$4+U433))</f>
        <v>#N/A</v>
      </c>
    </row>
    <row r="434" spans="16:24" x14ac:dyDescent="0.3">
      <c r="P434" s="152" t="str">
        <f>IF(ISBLANK('Data input'!C434)=FALSE,'Data input'!C434,"")</f>
        <v/>
      </c>
      <c r="Q434" s="101" t="e">
        <f>IF($Y$402=FALSE,NA(),IF(OR(ISNUMBER('Data input'!AC434)=FALSE,ISNUMBER('Data input'!AD434)=FALSE),NA(),'Data input'!$AW$3*'Data input'!AC434+'Data input'!AD434))</f>
        <v>#N/A</v>
      </c>
      <c r="R434" s="101" t="e">
        <f>IF($Y$402=FALSE,NA(),IF(ISNUMBER('Data input'!AD434)=FALSE,NA(),'Data input'!$AW$2*'Data input'!AC434))</f>
        <v>#N/A</v>
      </c>
      <c r="S434" s="101" t="e">
        <f>IF($Y$402=FALSE,NA(),IF(OR(ISNUMBER('Data input'!AF434)=FALSE,ISNUMBER('Data input'!AG434)=FALSE),NA(),'Data input'!$AW$3*'Data input'!AF434+'Data input'!AG434+1+'Grid template'!$B$17))</f>
        <v>#N/A</v>
      </c>
      <c r="T434" s="101" t="e">
        <f>IF($Y$402=FALSE,NA(),IF(ISNUMBER('Data input'!AG434)=FALSE,NA(),'Data input'!$AW$2*'Data input'!AF434))</f>
        <v>#N/A</v>
      </c>
      <c r="U434" s="101" t="e">
        <f>IF($Y$402=FALSE,NA(),(IF(OR(ISNUMBER(Q434)=FALSE,ISNUMBER(R434)=FALSE),NA(),R434-'Data input'!$AW$4*Q434)))</f>
        <v>#N/A</v>
      </c>
      <c r="V434" s="101" t="e">
        <f>IF($Y$402=FALSE,NA(),(IF(OR(ISNUMBER(S434)=FALSE,ISNUMBER(T434)=FALSE),NA(),T434+'Data input'!$AW$4*S434)))</f>
        <v>#N/A</v>
      </c>
      <c r="W434" s="101" t="e">
        <f>IF($Y$402=FALSE,NA(),IF(OR(ISNUMBER(U434)=FALSE,ISNUMBER(V434)=FALSE),NA(),(V434-U434)/(2*'Data input'!$AW$4)))</f>
        <v>#N/A</v>
      </c>
      <c r="X434" s="101" t="e">
        <f>IF($Y$402=FALSE,NA(),IF(OR(ISNUMBER(U434)=FALSE,ISNUMBER(W434)=FALSE),NA(),W434*'Data input'!$AW$4+U434))</f>
        <v>#N/A</v>
      </c>
    </row>
    <row r="435" spans="16:24" x14ac:dyDescent="0.3">
      <c r="P435" s="152" t="str">
        <f>IF(ISBLANK('Data input'!C435)=FALSE,'Data input'!C435,"")</f>
        <v/>
      </c>
      <c r="Q435" s="101" t="e">
        <f>IF($Y$402=FALSE,NA(),IF(OR(ISNUMBER('Data input'!AC435)=FALSE,ISNUMBER('Data input'!AD435)=FALSE),NA(),'Data input'!$AW$3*'Data input'!AC435+'Data input'!AD435))</f>
        <v>#N/A</v>
      </c>
      <c r="R435" s="101" t="e">
        <f>IF($Y$402=FALSE,NA(),IF(ISNUMBER('Data input'!AD435)=FALSE,NA(),'Data input'!$AW$2*'Data input'!AC435))</f>
        <v>#N/A</v>
      </c>
      <c r="S435" s="101" t="e">
        <f>IF($Y$402=FALSE,NA(),IF(OR(ISNUMBER('Data input'!AF435)=FALSE,ISNUMBER('Data input'!AG435)=FALSE),NA(),'Data input'!$AW$3*'Data input'!AF435+'Data input'!AG435+1+'Grid template'!$B$17))</f>
        <v>#N/A</v>
      </c>
      <c r="T435" s="101" t="e">
        <f>IF($Y$402=FALSE,NA(),IF(ISNUMBER('Data input'!AG435)=FALSE,NA(),'Data input'!$AW$2*'Data input'!AF435))</f>
        <v>#N/A</v>
      </c>
      <c r="U435" s="101" t="e">
        <f>IF($Y$402=FALSE,NA(),(IF(OR(ISNUMBER(Q435)=FALSE,ISNUMBER(R435)=FALSE),NA(),R435-'Data input'!$AW$4*Q435)))</f>
        <v>#N/A</v>
      </c>
      <c r="V435" s="101" t="e">
        <f>IF($Y$402=FALSE,NA(),(IF(OR(ISNUMBER(S435)=FALSE,ISNUMBER(T435)=FALSE),NA(),T435+'Data input'!$AW$4*S435)))</f>
        <v>#N/A</v>
      </c>
      <c r="W435" s="101" t="e">
        <f>IF($Y$402=FALSE,NA(),IF(OR(ISNUMBER(U435)=FALSE,ISNUMBER(V435)=FALSE),NA(),(V435-U435)/(2*'Data input'!$AW$4)))</f>
        <v>#N/A</v>
      </c>
      <c r="X435" s="101" t="e">
        <f>IF($Y$402=FALSE,NA(),IF(OR(ISNUMBER(U435)=FALSE,ISNUMBER(W435)=FALSE),NA(),W435*'Data input'!$AW$4+U435))</f>
        <v>#N/A</v>
      </c>
    </row>
    <row r="436" spans="16:24" x14ac:dyDescent="0.3">
      <c r="P436" s="152" t="str">
        <f>IF(ISBLANK('Data input'!C436)=FALSE,'Data input'!C436,"")</f>
        <v/>
      </c>
      <c r="Q436" s="101" t="e">
        <f>IF($Y$402=FALSE,NA(),IF(OR(ISNUMBER('Data input'!AC436)=FALSE,ISNUMBER('Data input'!AD436)=FALSE),NA(),'Data input'!$AW$3*'Data input'!AC436+'Data input'!AD436))</f>
        <v>#N/A</v>
      </c>
      <c r="R436" s="101" t="e">
        <f>IF($Y$402=FALSE,NA(),IF(ISNUMBER('Data input'!AD436)=FALSE,NA(),'Data input'!$AW$2*'Data input'!AC436))</f>
        <v>#N/A</v>
      </c>
      <c r="S436" s="101" t="e">
        <f>IF($Y$402=FALSE,NA(),IF(OR(ISNUMBER('Data input'!AF436)=FALSE,ISNUMBER('Data input'!AG436)=FALSE),NA(),'Data input'!$AW$3*'Data input'!AF436+'Data input'!AG436+1+'Grid template'!$B$17))</f>
        <v>#N/A</v>
      </c>
      <c r="T436" s="101" t="e">
        <f>IF($Y$402=FALSE,NA(),IF(ISNUMBER('Data input'!AG436)=FALSE,NA(),'Data input'!$AW$2*'Data input'!AF436))</f>
        <v>#N/A</v>
      </c>
      <c r="U436" s="101" t="e">
        <f>IF($Y$402=FALSE,NA(),(IF(OR(ISNUMBER(Q436)=FALSE,ISNUMBER(R436)=FALSE),NA(),R436-'Data input'!$AW$4*Q436)))</f>
        <v>#N/A</v>
      </c>
      <c r="V436" s="101" t="e">
        <f>IF($Y$402=FALSE,NA(),(IF(OR(ISNUMBER(S436)=FALSE,ISNUMBER(T436)=FALSE),NA(),T436+'Data input'!$AW$4*S436)))</f>
        <v>#N/A</v>
      </c>
      <c r="W436" s="101" t="e">
        <f>IF($Y$402=FALSE,NA(),IF(OR(ISNUMBER(U436)=FALSE,ISNUMBER(V436)=FALSE),NA(),(V436-U436)/(2*'Data input'!$AW$4)))</f>
        <v>#N/A</v>
      </c>
      <c r="X436" s="101" t="e">
        <f>IF($Y$402=FALSE,NA(),IF(OR(ISNUMBER(U436)=FALSE,ISNUMBER(W436)=FALSE),NA(),W436*'Data input'!$AW$4+U436))</f>
        <v>#N/A</v>
      </c>
    </row>
    <row r="437" spans="16:24" x14ac:dyDescent="0.3">
      <c r="P437" s="152" t="str">
        <f>IF(ISBLANK('Data input'!C437)=FALSE,'Data input'!C437,"")</f>
        <v/>
      </c>
      <c r="Q437" s="101" t="e">
        <f>IF($Y$402=FALSE,NA(),IF(OR(ISNUMBER('Data input'!AC437)=FALSE,ISNUMBER('Data input'!AD437)=FALSE),NA(),'Data input'!$AW$3*'Data input'!AC437+'Data input'!AD437))</f>
        <v>#N/A</v>
      </c>
      <c r="R437" s="101" t="e">
        <f>IF($Y$402=FALSE,NA(),IF(ISNUMBER('Data input'!AD437)=FALSE,NA(),'Data input'!$AW$2*'Data input'!AC437))</f>
        <v>#N/A</v>
      </c>
      <c r="S437" s="101" t="e">
        <f>IF($Y$402=FALSE,NA(),IF(OR(ISNUMBER('Data input'!AF437)=FALSE,ISNUMBER('Data input'!AG437)=FALSE),NA(),'Data input'!$AW$3*'Data input'!AF437+'Data input'!AG437+1+'Grid template'!$B$17))</f>
        <v>#N/A</v>
      </c>
      <c r="T437" s="101" t="e">
        <f>IF($Y$402=FALSE,NA(),IF(ISNUMBER('Data input'!AG437)=FALSE,NA(),'Data input'!$AW$2*'Data input'!AF437))</f>
        <v>#N/A</v>
      </c>
      <c r="U437" s="101" t="e">
        <f>IF($Y$402=FALSE,NA(),(IF(OR(ISNUMBER(Q437)=FALSE,ISNUMBER(R437)=FALSE),NA(),R437-'Data input'!$AW$4*Q437)))</f>
        <v>#N/A</v>
      </c>
      <c r="V437" s="101" t="e">
        <f>IF($Y$402=FALSE,NA(),(IF(OR(ISNUMBER(S437)=FALSE,ISNUMBER(T437)=FALSE),NA(),T437+'Data input'!$AW$4*S437)))</f>
        <v>#N/A</v>
      </c>
      <c r="W437" s="101" t="e">
        <f>IF($Y$402=FALSE,NA(),IF(OR(ISNUMBER(U437)=FALSE,ISNUMBER(V437)=FALSE),NA(),(V437-U437)/(2*'Data input'!$AW$4)))</f>
        <v>#N/A</v>
      </c>
      <c r="X437" s="101" t="e">
        <f>IF($Y$402=FALSE,NA(),IF(OR(ISNUMBER(U437)=FALSE,ISNUMBER(W437)=FALSE),NA(),W437*'Data input'!$AW$4+U437))</f>
        <v>#N/A</v>
      </c>
    </row>
    <row r="438" spans="16:24" x14ac:dyDescent="0.3">
      <c r="P438" s="152" t="str">
        <f>IF(ISBLANK('Data input'!C438)=FALSE,'Data input'!C438,"")</f>
        <v/>
      </c>
      <c r="Q438" s="101" t="e">
        <f>IF($Y$402=FALSE,NA(),IF(OR(ISNUMBER('Data input'!AC438)=FALSE,ISNUMBER('Data input'!AD438)=FALSE),NA(),'Data input'!$AW$3*'Data input'!AC438+'Data input'!AD438))</f>
        <v>#N/A</v>
      </c>
      <c r="R438" s="101" t="e">
        <f>IF($Y$402=FALSE,NA(),IF(ISNUMBER('Data input'!AD438)=FALSE,NA(),'Data input'!$AW$2*'Data input'!AC438))</f>
        <v>#N/A</v>
      </c>
      <c r="S438" s="101" t="e">
        <f>IF($Y$402=FALSE,NA(),IF(OR(ISNUMBER('Data input'!AF438)=FALSE,ISNUMBER('Data input'!AG438)=FALSE),NA(),'Data input'!$AW$3*'Data input'!AF438+'Data input'!AG438+1+'Grid template'!$B$17))</f>
        <v>#N/A</v>
      </c>
      <c r="T438" s="101" t="e">
        <f>IF($Y$402=FALSE,NA(),IF(ISNUMBER('Data input'!AG438)=FALSE,NA(),'Data input'!$AW$2*'Data input'!AF438))</f>
        <v>#N/A</v>
      </c>
      <c r="U438" s="101" t="e">
        <f>IF($Y$402=FALSE,NA(),(IF(OR(ISNUMBER(Q438)=FALSE,ISNUMBER(R438)=FALSE),NA(),R438-'Data input'!$AW$4*Q438)))</f>
        <v>#N/A</v>
      </c>
      <c r="V438" s="101" t="e">
        <f>IF($Y$402=FALSE,NA(),(IF(OR(ISNUMBER(S438)=FALSE,ISNUMBER(T438)=FALSE),NA(),T438+'Data input'!$AW$4*S438)))</f>
        <v>#N/A</v>
      </c>
      <c r="W438" s="101" t="e">
        <f>IF($Y$402=FALSE,NA(),IF(OR(ISNUMBER(U438)=FALSE,ISNUMBER(V438)=FALSE),NA(),(V438-U438)/(2*'Data input'!$AW$4)))</f>
        <v>#N/A</v>
      </c>
      <c r="X438" s="101" t="e">
        <f>IF($Y$402=FALSE,NA(),IF(OR(ISNUMBER(U438)=FALSE,ISNUMBER(W438)=FALSE),NA(),W438*'Data input'!$AW$4+U438))</f>
        <v>#N/A</v>
      </c>
    </row>
    <row r="439" spans="16:24" x14ac:dyDescent="0.3">
      <c r="P439" s="152" t="str">
        <f>IF(ISBLANK('Data input'!C439)=FALSE,'Data input'!C439,"")</f>
        <v/>
      </c>
      <c r="Q439" s="101" t="e">
        <f>IF($Y$402=FALSE,NA(),IF(OR(ISNUMBER('Data input'!AC439)=FALSE,ISNUMBER('Data input'!AD439)=FALSE),NA(),'Data input'!$AW$3*'Data input'!AC439+'Data input'!AD439))</f>
        <v>#N/A</v>
      </c>
      <c r="R439" s="101" t="e">
        <f>IF($Y$402=FALSE,NA(),IF(ISNUMBER('Data input'!AD439)=FALSE,NA(),'Data input'!$AW$2*'Data input'!AC439))</f>
        <v>#N/A</v>
      </c>
      <c r="S439" s="101" t="e">
        <f>IF($Y$402=FALSE,NA(),IF(OR(ISNUMBER('Data input'!AF439)=FALSE,ISNUMBER('Data input'!AG439)=FALSE),NA(),'Data input'!$AW$3*'Data input'!AF439+'Data input'!AG439+1+'Grid template'!$B$17))</f>
        <v>#N/A</v>
      </c>
      <c r="T439" s="101" t="e">
        <f>IF($Y$402=FALSE,NA(),IF(ISNUMBER('Data input'!AG439)=FALSE,NA(),'Data input'!$AW$2*'Data input'!AF439))</f>
        <v>#N/A</v>
      </c>
      <c r="U439" s="101" t="e">
        <f>IF($Y$402=FALSE,NA(),(IF(OR(ISNUMBER(Q439)=FALSE,ISNUMBER(R439)=FALSE),NA(),R439-'Data input'!$AW$4*Q439)))</f>
        <v>#N/A</v>
      </c>
      <c r="V439" s="101" t="e">
        <f>IF($Y$402=FALSE,NA(),(IF(OR(ISNUMBER(S439)=FALSE,ISNUMBER(T439)=FALSE),NA(),T439+'Data input'!$AW$4*S439)))</f>
        <v>#N/A</v>
      </c>
      <c r="W439" s="101" t="e">
        <f>IF($Y$402=FALSE,NA(),IF(OR(ISNUMBER(U439)=FALSE,ISNUMBER(V439)=FALSE),NA(),(V439-U439)/(2*'Data input'!$AW$4)))</f>
        <v>#N/A</v>
      </c>
      <c r="X439" s="101" t="e">
        <f>IF($Y$402=FALSE,NA(),IF(OR(ISNUMBER(U439)=FALSE,ISNUMBER(W439)=FALSE),NA(),W439*'Data input'!$AW$4+U439))</f>
        <v>#N/A</v>
      </c>
    </row>
    <row r="440" spans="16:24" x14ac:dyDescent="0.3">
      <c r="P440" s="152" t="str">
        <f>IF(ISBLANK('Data input'!C440)=FALSE,'Data input'!C440,"")</f>
        <v/>
      </c>
      <c r="Q440" s="101" t="e">
        <f>IF($Y$402=FALSE,NA(),IF(OR(ISNUMBER('Data input'!AC440)=FALSE,ISNUMBER('Data input'!AD440)=FALSE),NA(),'Data input'!$AW$3*'Data input'!AC440+'Data input'!AD440))</f>
        <v>#N/A</v>
      </c>
      <c r="R440" s="101" t="e">
        <f>IF($Y$402=FALSE,NA(),IF(ISNUMBER('Data input'!AD440)=FALSE,NA(),'Data input'!$AW$2*'Data input'!AC440))</f>
        <v>#N/A</v>
      </c>
      <c r="S440" s="101" t="e">
        <f>IF($Y$402=FALSE,NA(),IF(OR(ISNUMBER('Data input'!AF440)=FALSE,ISNUMBER('Data input'!AG440)=FALSE),NA(),'Data input'!$AW$3*'Data input'!AF440+'Data input'!AG440+1+'Grid template'!$B$17))</f>
        <v>#N/A</v>
      </c>
      <c r="T440" s="101" t="e">
        <f>IF($Y$402=FALSE,NA(),IF(ISNUMBER('Data input'!AG440)=FALSE,NA(),'Data input'!$AW$2*'Data input'!AF440))</f>
        <v>#N/A</v>
      </c>
      <c r="U440" s="101" t="e">
        <f>IF($Y$402=FALSE,NA(),(IF(OR(ISNUMBER(Q440)=FALSE,ISNUMBER(R440)=FALSE),NA(),R440-'Data input'!$AW$4*Q440)))</f>
        <v>#N/A</v>
      </c>
      <c r="V440" s="101" t="e">
        <f>IF($Y$402=FALSE,NA(),(IF(OR(ISNUMBER(S440)=FALSE,ISNUMBER(T440)=FALSE),NA(),T440+'Data input'!$AW$4*S440)))</f>
        <v>#N/A</v>
      </c>
      <c r="W440" s="101" t="e">
        <f>IF($Y$402=FALSE,NA(),IF(OR(ISNUMBER(U440)=FALSE,ISNUMBER(V440)=FALSE),NA(),(V440-U440)/(2*'Data input'!$AW$4)))</f>
        <v>#N/A</v>
      </c>
      <c r="X440" s="101" t="e">
        <f>IF($Y$402=FALSE,NA(),IF(OR(ISNUMBER(U440)=FALSE,ISNUMBER(W440)=FALSE),NA(),W440*'Data input'!$AW$4+U440))</f>
        <v>#N/A</v>
      </c>
    </row>
    <row r="441" spans="16:24" x14ac:dyDescent="0.3">
      <c r="P441" s="152" t="str">
        <f>IF(ISBLANK('Data input'!C441)=FALSE,'Data input'!C441,"")</f>
        <v/>
      </c>
      <c r="Q441" s="101" t="e">
        <f>IF($Y$402=FALSE,NA(),IF(OR(ISNUMBER('Data input'!AC441)=FALSE,ISNUMBER('Data input'!AD441)=FALSE),NA(),'Data input'!$AW$3*'Data input'!AC441+'Data input'!AD441))</f>
        <v>#N/A</v>
      </c>
      <c r="R441" s="101" t="e">
        <f>IF($Y$402=FALSE,NA(),IF(ISNUMBER('Data input'!AD441)=FALSE,NA(),'Data input'!$AW$2*'Data input'!AC441))</f>
        <v>#N/A</v>
      </c>
      <c r="S441" s="101" t="e">
        <f>IF($Y$402=FALSE,NA(),IF(OR(ISNUMBER('Data input'!AF441)=FALSE,ISNUMBER('Data input'!AG441)=FALSE),NA(),'Data input'!$AW$3*'Data input'!AF441+'Data input'!AG441+1+'Grid template'!$B$17))</f>
        <v>#N/A</v>
      </c>
      <c r="T441" s="101" t="e">
        <f>IF($Y$402=FALSE,NA(),IF(ISNUMBER('Data input'!AG441)=FALSE,NA(),'Data input'!$AW$2*'Data input'!AF441))</f>
        <v>#N/A</v>
      </c>
      <c r="U441" s="101" t="e">
        <f>IF($Y$402=FALSE,NA(),(IF(OR(ISNUMBER(Q441)=FALSE,ISNUMBER(R441)=FALSE),NA(),R441-'Data input'!$AW$4*Q441)))</f>
        <v>#N/A</v>
      </c>
      <c r="V441" s="101" t="e">
        <f>IF($Y$402=FALSE,NA(),(IF(OR(ISNUMBER(S441)=FALSE,ISNUMBER(T441)=FALSE),NA(),T441+'Data input'!$AW$4*S441)))</f>
        <v>#N/A</v>
      </c>
      <c r="W441" s="101" t="e">
        <f>IF($Y$402=FALSE,NA(),IF(OR(ISNUMBER(U441)=FALSE,ISNUMBER(V441)=FALSE),NA(),(V441-U441)/(2*'Data input'!$AW$4)))</f>
        <v>#N/A</v>
      </c>
      <c r="X441" s="101" t="e">
        <f>IF($Y$402=FALSE,NA(),IF(OR(ISNUMBER(U441)=FALSE,ISNUMBER(W441)=FALSE),NA(),W441*'Data input'!$AW$4+U441))</f>
        <v>#N/A</v>
      </c>
    </row>
    <row r="442" spans="16:24" x14ac:dyDescent="0.3">
      <c r="P442" s="152" t="str">
        <f>IF(ISBLANK('Data input'!C442)=FALSE,'Data input'!C442,"")</f>
        <v/>
      </c>
      <c r="Q442" s="101" t="e">
        <f>IF($Y$402=FALSE,NA(),IF(OR(ISNUMBER('Data input'!AC442)=FALSE,ISNUMBER('Data input'!AD442)=FALSE),NA(),'Data input'!$AW$3*'Data input'!AC442+'Data input'!AD442))</f>
        <v>#N/A</v>
      </c>
      <c r="R442" s="101" t="e">
        <f>IF($Y$402=FALSE,NA(),IF(ISNUMBER('Data input'!AD442)=FALSE,NA(),'Data input'!$AW$2*'Data input'!AC442))</f>
        <v>#N/A</v>
      </c>
      <c r="S442" s="101" t="e">
        <f>IF($Y$402=FALSE,NA(),IF(OR(ISNUMBER('Data input'!AF442)=FALSE,ISNUMBER('Data input'!AG442)=FALSE),NA(),'Data input'!$AW$3*'Data input'!AF442+'Data input'!AG442+1+'Grid template'!$B$17))</f>
        <v>#N/A</v>
      </c>
      <c r="T442" s="101" t="e">
        <f>IF($Y$402=FALSE,NA(),IF(ISNUMBER('Data input'!AG442)=FALSE,NA(),'Data input'!$AW$2*'Data input'!AF442))</f>
        <v>#N/A</v>
      </c>
      <c r="U442" s="101" t="e">
        <f>IF($Y$402=FALSE,NA(),(IF(OR(ISNUMBER(Q442)=FALSE,ISNUMBER(R442)=FALSE),NA(),R442-'Data input'!$AW$4*Q442)))</f>
        <v>#N/A</v>
      </c>
      <c r="V442" s="101" t="e">
        <f>IF($Y$402=FALSE,NA(),(IF(OR(ISNUMBER(S442)=FALSE,ISNUMBER(T442)=FALSE),NA(),T442+'Data input'!$AW$4*S442)))</f>
        <v>#N/A</v>
      </c>
      <c r="W442" s="101" t="e">
        <f>IF($Y$402=FALSE,NA(),IF(OR(ISNUMBER(U442)=FALSE,ISNUMBER(V442)=FALSE),NA(),(V442-U442)/(2*'Data input'!$AW$4)))</f>
        <v>#N/A</v>
      </c>
      <c r="X442" s="101" t="e">
        <f>IF($Y$402=FALSE,NA(),IF(OR(ISNUMBER(U442)=FALSE,ISNUMBER(W442)=FALSE),NA(),W442*'Data input'!$AW$4+U442))</f>
        <v>#N/A</v>
      </c>
    </row>
    <row r="443" spans="16:24" x14ac:dyDescent="0.3">
      <c r="P443" s="152" t="str">
        <f>IF(ISBLANK('Data input'!C443)=FALSE,'Data input'!C443,"")</f>
        <v/>
      </c>
      <c r="Q443" s="101" t="e">
        <f>IF($Y$402=FALSE,NA(),IF(OR(ISNUMBER('Data input'!AC443)=FALSE,ISNUMBER('Data input'!AD443)=FALSE),NA(),'Data input'!$AW$3*'Data input'!AC443+'Data input'!AD443))</f>
        <v>#N/A</v>
      </c>
      <c r="R443" s="101" t="e">
        <f>IF($Y$402=FALSE,NA(),IF(ISNUMBER('Data input'!AD443)=FALSE,NA(),'Data input'!$AW$2*'Data input'!AC443))</f>
        <v>#N/A</v>
      </c>
      <c r="S443" s="101" t="e">
        <f>IF($Y$402=FALSE,NA(),IF(OR(ISNUMBER('Data input'!AF443)=FALSE,ISNUMBER('Data input'!AG443)=FALSE),NA(),'Data input'!$AW$3*'Data input'!AF443+'Data input'!AG443+1+'Grid template'!$B$17))</f>
        <v>#N/A</v>
      </c>
      <c r="T443" s="101" t="e">
        <f>IF($Y$402=FALSE,NA(),IF(ISNUMBER('Data input'!AG443)=FALSE,NA(),'Data input'!$AW$2*'Data input'!AF443))</f>
        <v>#N/A</v>
      </c>
      <c r="U443" s="101" t="e">
        <f>IF($Y$402=FALSE,NA(),(IF(OR(ISNUMBER(Q443)=FALSE,ISNUMBER(R443)=FALSE),NA(),R443-'Data input'!$AW$4*Q443)))</f>
        <v>#N/A</v>
      </c>
      <c r="V443" s="101" t="e">
        <f>IF($Y$402=FALSE,NA(),(IF(OR(ISNUMBER(S443)=FALSE,ISNUMBER(T443)=FALSE),NA(),T443+'Data input'!$AW$4*S443)))</f>
        <v>#N/A</v>
      </c>
      <c r="W443" s="101" t="e">
        <f>IF($Y$402=FALSE,NA(),IF(OR(ISNUMBER(U443)=FALSE,ISNUMBER(V443)=FALSE),NA(),(V443-U443)/(2*'Data input'!$AW$4)))</f>
        <v>#N/A</v>
      </c>
      <c r="X443" s="101" t="e">
        <f>IF($Y$402=FALSE,NA(),IF(OR(ISNUMBER(U443)=FALSE,ISNUMBER(W443)=FALSE),NA(),W443*'Data input'!$AW$4+U443))</f>
        <v>#N/A</v>
      </c>
    </row>
    <row r="444" spans="16:24" x14ac:dyDescent="0.3">
      <c r="P444" s="152" t="str">
        <f>IF(ISBLANK('Data input'!C444)=FALSE,'Data input'!C444,"")</f>
        <v/>
      </c>
      <c r="Q444" s="101" t="e">
        <f>IF($Y$402=FALSE,NA(),IF(OR(ISNUMBER('Data input'!AC444)=FALSE,ISNUMBER('Data input'!AD444)=FALSE),NA(),'Data input'!$AW$3*'Data input'!AC444+'Data input'!AD444))</f>
        <v>#N/A</v>
      </c>
      <c r="R444" s="101" t="e">
        <f>IF($Y$402=FALSE,NA(),IF(ISNUMBER('Data input'!AD444)=FALSE,NA(),'Data input'!$AW$2*'Data input'!AC444))</f>
        <v>#N/A</v>
      </c>
      <c r="S444" s="101" t="e">
        <f>IF($Y$402=FALSE,NA(),IF(OR(ISNUMBER('Data input'!AF444)=FALSE,ISNUMBER('Data input'!AG444)=FALSE),NA(),'Data input'!$AW$3*'Data input'!AF444+'Data input'!AG444+1+'Grid template'!$B$17))</f>
        <v>#N/A</v>
      </c>
      <c r="T444" s="101" t="e">
        <f>IF($Y$402=FALSE,NA(),IF(ISNUMBER('Data input'!AG444)=FALSE,NA(),'Data input'!$AW$2*'Data input'!AF444))</f>
        <v>#N/A</v>
      </c>
      <c r="U444" s="101" t="e">
        <f>IF($Y$402=FALSE,NA(),(IF(OR(ISNUMBER(Q444)=FALSE,ISNUMBER(R444)=FALSE),NA(),R444-'Data input'!$AW$4*Q444)))</f>
        <v>#N/A</v>
      </c>
      <c r="V444" s="101" t="e">
        <f>IF($Y$402=FALSE,NA(),(IF(OR(ISNUMBER(S444)=FALSE,ISNUMBER(T444)=FALSE),NA(),T444+'Data input'!$AW$4*S444)))</f>
        <v>#N/A</v>
      </c>
      <c r="W444" s="101" t="e">
        <f>IF($Y$402=FALSE,NA(),IF(OR(ISNUMBER(U444)=FALSE,ISNUMBER(V444)=FALSE),NA(),(V444-U444)/(2*'Data input'!$AW$4)))</f>
        <v>#N/A</v>
      </c>
      <c r="X444" s="101" t="e">
        <f>IF($Y$402=FALSE,NA(),IF(OR(ISNUMBER(U444)=FALSE,ISNUMBER(W444)=FALSE),NA(),W444*'Data input'!$AW$4+U444))</f>
        <v>#N/A</v>
      </c>
    </row>
    <row r="445" spans="16:24" x14ac:dyDescent="0.3">
      <c r="P445" s="152" t="str">
        <f>IF(ISBLANK('Data input'!C445)=FALSE,'Data input'!C445,"")</f>
        <v/>
      </c>
      <c r="Q445" s="101" t="e">
        <f>IF($Y$402=FALSE,NA(),IF(OR(ISNUMBER('Data input'!AC445)=FALSE,ISNUMBER('Data input'!AD445)=FALSE),NA(),'Data input'!$AW$3*'Data input'!AC445+'Data input'!AD445))</f>
        <v>#N/A</v>
      </c>
      <c r="R445" s="101" t="e">
        <f>IF($Y$402=FALSE,NA(),IF(ISNUMBER('Data input'!AD445)=FALSE,NA(),'Data input'!$AW$2*'Data input'!AC445))</f>
        <v>#N/A</v>
      </c>
      <c r="S445" s="101" t="e">
        <f>IF($Y$402=FALSE,NA(),IF(OR(ISNUMBER('Data input'!AF445)=FALSE,ISNUMBER('Data input'!AG445)=FALSE),NA(),'Data input'!$AW$3*'Data input'!AF445+'Data input'!AG445+1+'Grid template'!$B$17))</f>
        <v>#N/A</v>
      </c>
      <c r="T445" s="101" t="e">
        <f>IF($Y$402=FALSE,NA(),IF(ISNUMBER('Data input'!AG445)=FALSE,NA(),'Data input'!$AW$2*'Data input'!AF445))</f>
        <v>#N/A</v>
      </c>
      <c r="U445" s="101" t="e">
        <f>IF($Y$402=FALSE,NA(),(IF(OR(ISNUMBER(Q445)=FALSE,ISNUMBER(R445)=FALSE),NA(),R445-'Data input'!$AW$4*Q445)))</f>
        <v>#N/A</v>
      </c>
      <c r="V445" s="101" t="e">
        <f>IF($Y$402=FALSE,NA(),(IF(OR(ISNUMBER(S445)=FALSE,ISNUMBER(T445)=FALSE),NA(),T445+'Data input'!$AW$4*S445)))</f>
        <v>#N/A</v>
      </c>
      <c r="W445" s="101" t="e">
        <f>IF($Y$402=FALSE,NA(),IF(OR(ISNUMBER(U445)=FALSE,ISNUMBER(V445)=FALSE),NA(),(V445-U445)/(2*'Data input'!$AW$4)))</f>
        <v>#N/A</v>
      </c>
      <c r="X445" s="101" t="e">
        <f>IF($Y$402=FALSE,NA(),IF(OR(ISNUMBER(U445)=FALSE,ISNUMBER(W445)=FALSE),NA(),W445*'Data input'!$AW$4+U445))</f>
        <v>#N/A</v>
      </c>
    </row>
    <row r="446" spans="16:24" x14ac:dyDescent="0.3">
      <c r="P446" s="152" t="str">
        <f>IF(ISBLANK('Data input'!C446)=FALSE,'Data input'!C446,"")</f>
        <v/>
      </c>
      <c r="Q446" s="101" t="e">
        <f>IF($Y$402=FALSE,NA(),IF(OR(ISNUMBER('Data input'!AC446)=FALSE,ISNUMBER('Data input'!AD446)=FALSE),NA(),'Data input'!$AW$3*'Data input'!AC446+'Data input'!AD446))</f>
        <v>#N/A</v>
      </c>
      <c r="R446" s="101" t="e">
        <f>IF($Y$402=FALSE,NA(),IF(ISNUMBER('Data input'!AD446)=FALSE,NA(),'Data input'!$AW$2*'Data input'!AC446))</f>
        <v>#N/A</v>
      </c>
      <c r="S446" s="101" t="e">
        <f>IF($Y$402=FALSE,NA(),IF(OR(ISNUMBER('Data input'!AF446)=FALSE,ISNUMBER('Data input'!AG446)=FALSE),NA(),'Data input'!$AW$3*'Data input'!AF446+'Data input'!AG446+1+'Grid template'!$B$17))</f>
        <v>#N/A</v>
      </c>
      <c r="T446" s="101" t="e">
        <f>IF($Y$402=FALSE,NA(),IF(ISNUMBER('Data input'!AG446)=FALSE,NA(),'Data input'!$AW$2*'Data input'!AF446))</f>
        <v>#N/A</v>
      </c>
      <c r="U446" s="101" t="e">
        <f>IF($Y$402=FALSE,NA(),(IF(OR(ISNUMBER(Q446)=FALSE,ISNUMBER(R446)=FALSE),NA(),R446-'Data input'!$AW$4*Q446)))</f>
        <v>#N/A</v>
      </c>
      <c r="V446" s="101" t="e">
        <f>IF($Y$402=FALSE,NA(),(IF(OR(ISNUMBER(S446)=FALSE,ISNUMBER(T446)=FALSE),NA(),T446+'Data input'!$AW$4*S446)))</f>
        <v>#N/A</v>
      </c>
      <c r="W446" s="101" t="e">
        <f>IF($Y$402=FALSE,NA(),IF(OR(ISNUMBER(U446)=FALSE,ISNUMBER(V446)=FALSE),NA(),(V446-U446)/(2*'Data input'!$AW$4)))</f>
        <v>#N/A</v>
      </c>
      <c r="X446" s="101" t="e">
        <f>IF($Y$402=FALSE,NA(),IF(OR(ISNUMBER(U446)=FALSE,ISNUMBER(W446)=FALSE),NA(),W446*'Data input'!$AW$4+U446))</f>
        <v>#N/A</v>
      </c>
    </row>
    <row r="447" spans="16:24" x14ac:dyDescent="0.3">
      <c r="P447" s="152" t="str">
        <f>IF(ISBLANK('Data input'!C447)=FALSE,'Data input'!C447,"")</f>
        <v/>
      </c>
      <c r="Q447" s="101" t="e">
        <f>IF($Y$402=FALSE,NA(),IF(OR(ISNUMBER('Data input'!AC447)=FALSE,ISNUMBER('Data input'!AD447)=FALSE),NA(),'Data input'!$AW$3*'Data input'!AC447+'Data input'!AD447))</f>
        <v>#N/A</v>
      </c>
      <c r="R447" s="101" t="e">
        <f>IF($Y$402=FALSE,NA(),IF(ISNUMBER('Data input'!AD447)=FALSE,NA(),'Data input'!$AW$2*'Data input'!AC447))</f>
        <v>#N/A</v>
      </c>
      <c r="S447" s="101" t="e">
        <f>IF($Y$402=FALSE,NA(),IF(OR(ISNUMBER('Data input'!AF447)=FALSE,ISNUMBER('Data input'!AG447)=FALSE),NA(),'Data input'!$AW$3*'Data input'!AF447+'Data input'!AG447+1+'Grid template'!$B$17))</f>
        <v>#N/A</v>
      </c>
      <c r="T447" s="101" t="e">
        <f>IF($Y$402=FALSE,NA(),IF(ISNUMBER('Data input'!AG447)=FALSE,NA(),'Data input'!$AW$2*'Data input'!AF447))</f>
        <v>#N/A</v>
      </c>
      <c r="U447" s="101" t="e">
        <f>IF($Y$402=FALSE,NA(),(IF(OR(ISNUMBER(Q447)=FALSE,ISNUMBER(R447)=FALSE),NA(),R447-'Data input'!$AW$4*Q447)))</f>
        <v>#N/A</v>
      </c>
      <c r="V447" s="101" t="e">
        <f>IF($Y$402=FALSE,NA(),(IF(OR(ISNUMBER(S447)=FALSE,ISNUMBER(T447)=FALSE),NA(),T447+'Data input'!$AW$4*S447)))</f>
        <v>#N/A</v>
      </c>
      <c r="W447" s="101" t="e">
        <f>IF($Y$402=FALSE,NA(),IF(OR(ISNUMBER(U447)=FALSE,ISNUMBER(V447)=FALSE),NA(),(V447-U447)/(2*'Data input'!$AW$4)))</f>
        <v>#N/A</v>
      </c>
      <c r="X447" s="101" t="e">
        <f>IF($Y$402=FALSE,NA(),IF(OR(ISNUMBER(U447)=FALSE,ISNUMBER(W447)=FALSE),NA(),W447*'Data input'!$AW$4+U447))</f>
        <v>#N/A</v>
      </c>
    </row>
    <row r="448" spans="16:24" x14ac:dyDescent="0.3">
      <c r="P448" s="152" t="str">
        <f>IF(ISBLANK('Data input'!C448)=FALSE,'Data input'!C448,"")</f>
        <v/>
      </c>
      <c r="Q448" s="101" t="e">
        <f>IF($Y$402=FALSE,NA(),IF(OR(ISNUMBER('Data input'!AC448)=FALSE,ISNUMBER('Data input'!AD448)=FALSE),NA(),'Data input'!$AW$3*'Data input'!AC448+'Data input'!AD448))</f>
        <v>#N/A</v>
      </c>
      <c r="R448" s="101" t="e">
        <f>IF($Y$402=FALSE,NA(),IF(ISNUMBER('Data input'!AD448)=FALSE,NA(),'Data input'!$AW$2*'Data input'!AC448))</f>
        <v>#N/A</v>
      </c>
      <c r="S448" s="101" t="e">
        <f>IF($Y$402=FALSE,NA(),IF(OR(ISNUMBER('Data input'!AF448)=FALSE,ISNUMBER('Data input'!AG448)=FALSE),NA(),'Data input'!$AW$3*'Data input'!AF448+'Data input'!AG448+1+'Grid template'!$B$17))</f>
        <v>#N/A</v>
      </c>
      <c r="T448" s="101" t="e">
        <f>IF($Y$402=FALSE,NA(),IF(ISNUMBER('Data input'!AG448)=FALSE,NA(),'Data input'!$AW$2*'Data input'!AF448))</f>
        <v>#N/A</v>
      </c>
      <c r="U448" s="101" t="e">
        <f>IF($Y$402=FALSE,NA(),(IF(OR(ISNUMBER(Q448)=FALSE,ISNUMBER(R448)=FALSE),NA(),R448-'Data input'!$AW$4*Q448)))</f>
        <v>#N/A</v>
      </c>
      <c r="V448" s="101" t="e">
        <f>IF($Y$402=FALSE,NA(),(IF(OR(ISNUMBER(S448)=FALSE,ISNUMBER(T448)=FALSE),NA(),T448+'Data input'!$AW$4*S448)))</f>
        <v>#N/A</v>
      </c>
      <c r="W448" s="101" t="e">
        <f>IF($Y$402=FALSE,NA(),IF(OR(ISNUMBER(U448)=FALSE,ISNUMBER(V448)=FALSE),NA(),(V448-U448)/(2*'Data input'!$AW$4)))</f>
        <v>#N/A</v>
      </c>
      <c r="X448" s="101" t="e">
        <f>IF($Y$402=FALSE,NA(),IF(OR(ISNUMBER(U448)=FALSE,ISNUMBER(W448)=FALSE),NA(),W448*'Data input'!$AW$4+U448))</f>
        <v>#N/A</v>
      </c>
    </row>
    <row r="449" spans="15:25" x14ac:dyDescent="0.3">
      <c r="P449" s="152" t="str">
        <f>IF(ISBLANK('Data input'!C449)=FALSE,'Data input'!C449,"")</f>
        <v/>
      </c>
      <c r="Q449" s="101" t="e">
        <f>IF($Y$402=FALSE,NA(),IF(OR(ISNUMBER('Data input'!AC449)=FALSE,ISNUMBER('Data input'!AD449)=FALSE),NA(),'Data input'!$AW$3*'Data input'!AC449+'Data input'!AD449))</f>
        <v>#N/A</v>
      </c>
      <c r="R449" s="101" t="e">
        <f>IF($Y$402=FALSE,NA(),IF(ISNUMBER('Data input'!AD449)=FALSE,NA(),'Data input'!$AW$2*'Data input'!AC449))</f>
        <v>#N/A</v>
      </c>
      <c r="S449" s="101" t="e">
        <f>IF($Y$402=FALSE,NA(),IF(OR(ISNUMBER('Data input'!AF449)=FALSE,ISNUMBER('Data input'!AG449)=FALSE),NA(),'Data input'!$AW$3*'Data input'!AF449+'Data input'!AG449+1+'Grid template'!$B$17))</f>
        <v>#N/A</v>
      </c>
      <c r="T449" s="101" t="e">
        <f>IF($Y$402=FALSE,NA(),IF(ISNUMBER('Data input'!AG449)=FALSE,NA(),'Data input'!$AW$2*'Data input'!AF449))</f>
        <v>#N/A</v>
      </c>
      <c r="U449" s="101" t="e">
        <f>IF($Y$402=FALSE,NA(),(IF(OR(ISNUMBER(Q449)=FALSE,ISNUMBER(R449)=FALSE),NA(),R449-'Data input'!$AW$4*Q449)))</f>
        <v>#N/A</v>
      </c>
      <c r="V449" s="101" t="e">
        <f>IF($Y$402=FALSE,NA(),(IF(OR(ISNUMBER(S449)=FALSE,ISNUMBER(T449)=FALSE),NA(),T449+'Data input'!$AW$4*S449)))</f>
        <v>#N/A</v>
      </c>
      <c r="W449" s="101" t="e">
        <f>IF($Y$402=FALSE,NA(),IF(OR(ISNUMBER(U449)=FALSE,ISNUMBER(V449)=FALSE),NA(),(V449-U449)/(2*'Data input'!$AW$4)))</f>
        <v>#N/A</v>
      </c>
      <c r="X449" s="101" t="e">
        <f>IF($Y$402=FALSE,NA(),IF(OR(ISNUMBER(U449)=FALSE,ISNUMBER(W449)=FALSE),NA(),W449*'Data input'!$AW$4+U449))</f>
        <v>#N/A</v>
      </c>
    </row>
    <row r="450" spans="15:25" x14ac:dyDescent="0.3">
      <c r="P450" s="152" t="str">
        <f>IF(ISBLANK('Data input'!C450)=FALSE,'Data input'!C450,"")</f>
        <v/>
      </c>
      <c r="Q450" s="101" t="e">
        <f>IF($Y$402=FALSE,NA(),IF(OR(ISNUMBER('Data input'!AC450)=FALSE,ISNUMBER('Data input'!AD450)=FALSE),NA(),'Data input'!$AW$3*'Data input'!AC450+'Data input'!AD450))</f>
        <v>#N/A</v>
      </c>
      <c r="R450" s="101" t="e">
        <f>IF($Y$402=FALSE,NA(),IF(ISNUMBER('Data input'!AD450)=FALSE,NA(),'Data input'!$AW$2*'Data input'!AC450))</f>
        <v>#N/A</v>
      </c>
      <c r="S450" s="101" t="e">
        <f>IF($Y$402=FALSE,NA(),IF(OR(ISNUMBER('Data input'!AF450)=FALSE,ISNUMBER('Data input'!AG450)=FALSE),NA(),'Data input'!$AW$3*'Data input'!AF450+'Data input'!AG450+1+'Grid template'!$B$17))</f>
        <v>#N/A</v>
      </c>
      <c r="T450" s="101" t="e">
        <f>IF($Y$402=FALSE,NA(),IF(ISNUMBER('Data input'!AG450)=FALSE,NA(),'Data input'!$AW$2*'Data input'!AF450))</f>
        <v>#N/A</v>
      </c>
      <c r="U450" s="101" t="e">
        <f>IF($Y$402=FALSE,NA(),(IF(OR(ISNUMBER(Q450)=FALSE,ISNUMBER(R450)=FALSE),NA(),R450-'Data input'!$AW$4*Q450)))</f>
        <v>#N/A</v>
      </c>
      <c r="V450" s="101" t="e">
        <f>IF($Y$402=FALSE,NA(),(IF(OR(ISNUMBER(S450)=FALSE,ISNUMBER(T450)=FALSE),NA(),T450+'Data input'!$AW$4*S450)))</f>
        <v>#N/A</v>
      </c>
      <c r="W450" s="101" t="e">
        <f>IF($Y$402=FALSE,NA(),IF(OR(ISNUMBER(U450)=FALSE,ISNUMBER(V450)=FALSE),NA(),(V450-U450)/(2*'Data input'!$AW$4)))</f>
        <v>#N/A</v>
      </c>
      <c r="X450" s="101" t="e">
        <f>IF($Y$402=FALSE,NA(),IF(OR(ISNUMBER(U450)=FALSE,ISNUMBER(W450)=FALSE),NA(),W450*'Data input'!$AW$4+U450))</f>
        <v>#N/A</v>
      </c>
    </row>
    <row r="451" spans="15:25" x14ac:dyDescent="0.3">
      <c r="P451" s="152" t="str">
        <f>IF(ISBLANK('Data input'!C451)=FALSE,'Data input'!C451,"")</f>
        <v/>
      </c>
      <c r="Q451" s="101" t="e">
        <f>IF($Y$402=FALSE,NA(),IF(OR(ISNUMBER('Data input'!AC451)=FALSE,ISNUMBER('Data input'!AD451)=FALSE),NA(),'Data input'!$AW$3*'Data input'!AC451+'Data input'!AD451))</f>
        <v>#N/A</v>
      </c>
      <c r="R451" s="101" t="e">
        <f>IF($Y$402=FALSE,NA(),IF(ISNUMBER('Data input'!AD451)=FALSE,NA(),'Data input'!$AW$2*'Data input'!AC451))</f>
        <v>#N/A</v>
      </c>
      <c r="S451" s="101" t="e">
        <f>IF($Y$402=FALSE,NA(),IF(OR(ISNUMBER('Data input'!AF451)=FALSE,ISNUMBER('Data input'!AG451)=FALSE),NA(),'Data input'!$AW$3*'Data input'!AF451+'Data input'!AG451+1+'Grid template'!$B$17))</f>
        <v>#N/A</v>
      </c>
      <c r="T451" s="101" t="e">
        <f>IF($Y$402=FALSE,NA(),IF(ISNUMBER('Data input'!AG451)=FALSE,NA(),'Data input'!$AW$2*'Data input'!AF451))</f>
        <v>#N/A</v>
      </c>
      <c r="U451" s="101" t="e">
        <f>IF($Y$402=FALSE,NA(),(IF(OR(ISNUMBER(Q451)=FALSE,ISNUMBER(R451)=FALSE),NA(),R451-'Data input'!$AW$4*Q451)))</f>
        <v>#N/A</v>
      </c>
      <c r="V451" s="101" t="e">
        <f>IF($Y$402=FALSE,NA(),(IF(OR(ISNUMBER(S451)=FALSE,ISNUMBER(T451)=FALSE),NA(),T451+'Data input'!$AW$4*S451)))</f>
        <v>#N/A</v>
      </c>
      <c r="W451" s="101" t="e">
        <f>IF($Y$402=FALSE,NA(),IF(OR(ISNUMBER(U451)=FALSE,ISNUMBER(V451)=FALSE),NA(),(V451-U451)/(2*'Data input'!$AW$4)))</f>
        <v>#N/A</v>
      </c>
      <c r="X451" s="101" t="e">
        <f>IF($Y$402=FALSE,NA(),IF(OR(ISNUMBER(U451)=FALSE,ISNUMBER(W451)=FALSE),NA(),W451*'Data input'!$AW$4+U451))</f>
        <v>#N/A</v>
      </c>
    </row>
    <row r="452" spans="15:25" x14ac:dyDescent="0.3">
      <c r="O452" s="1" t="str">
        <f>CONCATENATE("Names ",Series_10)</f>
        <v>Names Series 10</v>
      </c>
      <c r="P452" s="153" t="str">
        <f>IF(ISBLANK('Data input'!C452)=FALSE,'Data input'!C452,"")</f>
        <v/>
      </c>
      <c r="Q452" s="102" t="e">
        <f>IF($Y$452=FALSE,NA(),IF(OR(ISNUMBER('Data input'!AC452)=FALSE,ISNUMBER('Data input'!AD452)=FALSE),NA(),'Data input'!$AW$3*'Data input'!AC452+'Data input'!AD452))</f>
        <v>#N/A</v>
      </c>
      <c r="R452" s="102" t="e">
        <f>IF($Y$452=FALSE,NA(),IF(ISNUMBER('Data input'!AD452)=FALSE,NA(),'Data input'!$AW$2*'Data input'!AC452))</f>
        <v>#N/A</v>
      </c>
      <c r="S452" s="102" t="e">
        <f>IF($Y$452=FALSE,NA(),IF(OR(ISNUMBER('Data input'!AF452)=FALSE,ISNUMBER('Data input'!AG452)=FALSE),NA(),'Data input'!$AW$3*'Data input'!AF452+'Data input'!AG452+1+'Grid template'!$B$17))</f>
        <v>#N/A</v>
      </c>
      <c r="T452" s="102" t="e">
        <f>IF($Y$452=FALSE,NA(),IF(ISNUMBER('Data input'!AG452)=FALSE,NA(),'Data input'!$AW$2*'Data input'!AF452))</f>
        <v>#N/A</v>
      </c>
      <c r="U452" s="102" t="e">
        <f>IF($Y$452=FALSE,NA(),(IF(OR(ISNUMBER(Q452)=FALSE,ISNUMBER(R452)=FALSE),NA(),R452-'Data input'!$AW$4*Q452)))</f>
        <v>#N/A</v>
      </c>
      <c r="V452" s="102" t="e">
        <f>IF($Y$452=FALSE,NA(),(IF(OR(ISNUMBER(S452)=FALSE,ISNUMBER(T452)=FALSE),NA(),T452+'Data input'!$AW$4*S452)))</f>
        <v>#N/A</v>
      </c>
      <c r="W452" s="102" t="e">
        <f>IF($Y$452=FALSE,NA(),IF(OR(ISNUMBER(U452)=FALSE,ISNUMBER(V452)=FALSE),NA(),(V452-U452)/(2*'Data input'!$AW$4)))</f>
        <v>#N/A</v>
      </c>
      <c r="X452" s="102" t="e">
        <f>IF($Y$452=FALSE,NA(),IF(OR(ISNUMBER(U452)=FALSE,ISNUMBER(W452)=FALSE),NA(),W452*'Data input'!$AW$4+U452))</f>
        <v>#N/A</v>
      </c>
      <c r="Y452" s="98" t="b">
        <v>0</v>
      </c>
    </row>
    <row r="453" spans="15:25" x14ac:dyDescent="0.3">
      <c r="P453" s="153" t="str">
        <f>IF(ISBLANK('Data input'!C453)=FALSE,'Data input'!C453,"")</f>
        <v/>
      </c>
      <c r="Q453" s="102" t="e">
        <f>IF($Y$452=FALSE,NA(),IF(OR(ISNUMBER('Data input'!AC453)=FALSE,ISNUMBER('Data input'!AD453)=FALSE),NA(),'Data input'!$AW$3*'Data input'!AC453+'Data input'!AD453))</f>
        <v>#N/A</v>
      </c>
      <c r="R453" s="102" t="e">
        <f>IF($Y$452=FALSE,NA(),IF(ISNUMBER('Data input'!AD453)=FALSE,NA(),'Data input'!$AW$2*'Data input'!AC453))</f>
        <v>#N/A</v>
      </c>
      <c r="S453" s="102" t="e">
        <f>IF($Y$452=FALSE,NA(),IF(OR(ISNUMBER('Data input'!AF453)=FALSE,ISNUMBER('Data input'!AG453)=FALSE),NA(),'Data input'!$AW$3*'Data input'!AF453+'Data input'!AG453+1+'Grid template'!$B$17))</f>
        <v>#N/A</v>
      </c>
      <c r="T453" s="102" t="e">
        <f>IF($Y$452=FALSE,NA(),IF(ISNUMBER('Data input'!AG453)=FALSE,NA(),'Data input'!$AW$2*'Data input'!AF453))</f>
        <v>#N/A</v>
      </c>
      <c r="U453" s="102" t="e">
        <f>IF($Y$452=FALSE,NA(),(IF(OR(ISNUMBER(Q453)=FALSE,ISNUMBER(R453)=FALSE),NA(),R453-'Data input'!$AW$4*Q453)))</f>
        <v>#N/A</v>
      </c>
      <c r="V453" s="102" t="e">
        <f>IF($Y$452=FALSE,NA(),(IF(OR(ISNUMBER(S453)=FALSE,ISNUMBER(T453)=FALSE),NA(),T453+'Data input'!$AW$4*S453)))</f>
        <v>#N/A</v>
      </c>
      <c r="W453" s="102" t="e">
        <f>IF($Y$452=FALSE,NA(),IF(OR(ISNUMBER(U453)=FALSE,ISNUMBER(V453)=FALSE),NA(),(V453-U453)/(2*'Data input'!$AW$4)))</f>
        <v>#N/A</v>
      </c>
      <c r="X453" s="102" t="e">
        <f>IF($Y$452=FALSE,NA(),IF(OR(ISNUMBER(U453)=FALSE,ISNUMBER(W453)=FALSE),NA(),W453*'Data input'!$AW$4+U453))</f>
        <v>#N/A</v>
      </c>
    </row>
    <row r="454" spans="15:25" x14ac:dyDescent="0.3">
      <c r="P454" s="153" t="str">
        <f>IF(ISBLANK('Data input'!C454)=FALSE,'Data input'!C454,"")</f>
        <v/>
      </c>
      <c r="Q454" s="102" t="e">
        <f>IF($Y$452=FALSE,NA(),IF(OR(ISNUMBER('Data input'!AC454)=FALSE,ISNUMBER('Data input'!AD454)=FALSE),NA(),'Data input'!$AW$3*'Data input'!AC454+'Data input'!AD454))</f>
        <v>#N/A</v>
      </c>
      <c r="R454" s="102" t="e">
        <f>IF($Y$452=FALSE,NA(),IF(ISNUMBER('Data input'!AD454)=FALSE,NA(),'Data input'!$AW$2*'Data input'!AC454))</f>
        <v>#N/A</v>
      </c>
      <c r="S454" s="102" t="e">
        <f>IF($Y$452=FALSE,NA(),IF(OR(ISNUMBER('Data input'!AF454)=FALSE,ISNUMBER('Data input'!AG454)=FALSE),NA(),'Data input'!$AW$3*'Data input'!AF454+'Data input'!AG454+1+'Grid template'!$B$17))</f>
        <v>#N/A</v>
      </c>
      <c r="T454" s="102" t="e">
        <f>IF($Y$452=FALSE,NA(),IF(ISNUMBER('Data input'!AG454)=FALSE,NA(),'Data input'!$AW$2*'Data input'!AF454))</f>
        <v>#N/A</v>
      </c>
      <c r="U454" s="102" t="e">
        <f>IF($Y$452=FALSE,NA(),(IF(OR(ISNUMBER(Q454)=FALSE,ISNUMBER(R454)=FALSE),NA(),R454-'Data input'!$AW$4*Q454)))</f>
        <v>#N/A</v>
      </c>
      <c r="V454" s="102" t="e">
        <f>IF($Y$452=FALSE,NA(),(IF(OR(ISNUMBER(S454)=FALSE,ISNUMBER(T454)=FALSE),NA(),T454+'Data input'!$AW$4*S454)))</f>
        <v>#N/A</v>
      </c>
      <c r="W454" s="102" t="e">
        <f>IF($Y$452=FALSE,NA(),IF(OR(ISNUMBER(U454)=FALSE,ISNUMBER(V454)=FALSE),NA(),(V454-U454)/(2*'Data input'!$AW$4)))</f>
        <v>#N/A</v>
      </c>
      <c r="X454" s="102" t="e">
        <f>IF($Y$452=FALSE,NA(),IF(OR(ISNUMBER(U454)=FALSE,ISNUMBER(W454)=FALSE),NA(),W454*'Data input'!$AW$4+U454))</f>
        <v>#N/A</v>
      </c>
    </row>
    <row r="455" spans="15:25" x14ac:dyDescent="0.3">
      <c r="P455" s="153" t="str">
        <f>IF(ISBLANK('Data input'!C455)=FALSE,'Data input'!C455,"")</f>
        <v/>
      </c>
      <c r="Q455" s="102" t="e">
        <f>IF($Y$452=FALSE,NA(),IF(OR(ISNUMBER('Data input'!AC455)=FALSE,ISNUMBER('Data input'!AD455)=FALSE),NA(),'Data input'!$AW$3*'Data input'!AC455+'Data input'!AD455))</f>
        <v>#N/A</v>
      </c>
      <c r="R455" s="102" t="e">
        <f>IF($Y$452=FALSE,NA(),IF(ISNUMBER('Data input'!AD455)=FALSE,NA(),'Data input'!$AW$2*'Data input'!AC455))</f>
        <v>#N/A</v>
      </c>
      <c r="S455" s="102" t="e">
        <f>IF($Y$452=FALSE,NA(),IF(OR(ISNUMBER('Data input'!AF455)=FALSE,ISNUMBER('Data input'!AG455)=FALSE),NA(),'Data input'!$AW$3*'Data input'!AF455+'Data input'!AG455+1+'Grid template'!$B$17))</f>
        <v>#N/A</v>
      </c>
      <c r="T455" s="102" t="e">
        <f>IF($Y$452=FALSE,NA(),IF(ISNUMBER('Data input'!AG455)=FALSE,NA(),'Data input'!$AW$2*'Data input'!AF455))</f>
        <v>#N/A</v>
      </c>
      <c r="U455" s="102" t="e">
        <f>IF($Y$452=FALSE,NA(),(IF(OR(ISNUMBER(Q455)=FALSE,ISNUMBER(R455)=FALSE),NA(),R455-'Data input'!$AW$4*Q455)))</f>
        <v>#N/A</v>
      </c>
      <c r="V455" s="102" t="e">
        <f>IF($Y$452=FALSE,NA(),(IF(OR(ISNUMBER(S455)=FALSE,ISNUMBER(T455)=FALSE),NA(),T455+'Data input'!$AW$4*S455)))</f>
        <v>#N/A</v>
      </c>
      <c r="W455" s="102" t="e">
        <f>IF($Y$452=FALSE,NA(),IF(OR(ISNUMBER(U455)=FALSE,ISNUMBER(V455)=FALSE),NA(),(V455-U455)/(2*'Data input'!$AW$4)))</f>
        <v>#N/A</v>
      </c>
      <c r="X455" s="102" t="e">
        <f>IF($Y$452=FALSE,NA(),IF(OR(ISNUMBER(U455)=FALSE,ISNUMBER(W455)=FALSE),NA(),W455*'Data input'!$AW$4+U455))</f>
        <v>#N/A</v>
      </c>
    </row>
    <row r="456" spans="15:25" x14ac:dyDescent="0.3">
      <c r="P456" s="153" t="str">
        <f>IF(ISBLANK('Data input'!C456)=FALSE,'Data input'!C456,"")</f>
        <v/>
      </c>
      <c r="Q456" s="102" t="e">
        <f>IF($Y$452=FALSE,NA(),IF(OR(ISNUMBER('Data input'!AC456)=FALSE,ISNUMBER('Data input'!AD456)=FALSE),NA(),'Data input'!$AW$3*'Data input'!AC456+'Data input'!AD456))</f>
        <v>#N/A</v>
      </c>
      <c r="R456" s="102" t="e">
        <f>IF($Y$452=FALSE,NA(),IF(ISNUMBER('Data input'!AD456)=FALSE,NA(),'Data input'!$AW$2*'Data input'!AC456))</f>
        <v>#N/A</v>
      </c>
      <c r="S456" s="102" t="e">
        <f>IF($Y$452=FALSE,NA(),IF(OR(ISNUMBER('Data input'!AF456)=FALSE,ISNUMBER('Data input'!AG456)=FALSE),NA(),'Data input'!$AW$3*'Data input'!AF456+'Data input'!AG456+1+'Grid template'!$B$17))</f>
        <v>#N/A</v>
      </c>
      <c r="T456" s="102" t="e">
        <f>IF($Y$452=FALSE,NA(),IF(ISNUMBER('Data input'!AG456)=FALSE,NA(),'Data input'!$AW$2*'Data input'!AF456))</f>
        <v>#N/A</v>
      </c>
      <c r="U456" s="102" t="e">
        <f>IF($Y$452=FALSE,NA(),(IF(OR(ISNUMBER(Q456)=FALSE,ISNUMBER(R456)=FALSE),NA(),R456-'Data input'!$AW$4*Q456)))</f>
        <v>#N/A</v>
      </c>
      <c r="V456" s="102" t="e">
        <f>IF($Y$452=FALSE,NA(),(IF(OR(ISNUMBER(S456)=FALSE,ISNUMBER(T456)=FALSE),NA(),T456+'Data input'!$AW$4*S456)))</f>
        <v>#N/A</v>
      </c>
      <c r="W456" s="102" t="e">
        <f>IF($Y$452=FALSE,NA(),IF(OR(ISNUMBER(U456)=FALSE,ISNUMBER(V456)=FALSE),NA(),(V456-U456)/(2*'Data input'!$AW$4)))</f>
        <v>#N/A</v>
      </c>
      <c r="X456" s="102" t="e">
        <f>IF($Y$452=FALSE,NA(),IF(OR(ISNUMBER(U456)=FALSE,ISNUMBER(W456)=FALSE),NA(),W456*'Data input'!$AW$4+U456))</f>
        <v>#N/A</v>
      </c>
    </row>
    <row r="457" spans="15:25" x14ac:dyDescent="0.3">
      <c r="P457" s="153" t="str">
        <f>IF(ISBLANK('Data input'!C457)=FALSE,'Data input'!C457,"")</f>
        <v/>
      </c>
      <c r="Q457" s="102" t="e">
        <f>IF($Y$452=FALSE,NA(),IF(OR(ISNUMBER('Data input'!AC457)=FALSE,ISNUMBER('Data input'!AD457)=FALSE),NA(),'Data input'!$AW$3*'Data input'!AC457+'Data input'!AD457))</f>
        <v>#N/A</v>
      </c>
      <c r="R457" s="102" t="e">
        <f>IF($Y$452=FALSE,NA(),IF(ISNUMBER('Data input'!AD457)=FALSE,NA(),'Data input'!$AW$2*'Data input'!AC457))</f>
        <v>#N/A</v>
      </c>
      <c r="S457" s="102" t="e">
        <f>IF($Y$452=FALSE,NA(),IF(OR(ISNUMBER('Data input'!AF457)=FALSE,ISNUMBER('Data input'!AG457)=FALSE),NA(),'Data input'!$AW$3*'Data input'!AF457+'Data input'!AG457+1+'Grid template'!$B$17))</f>
        <v>#N/A</v>
      </c>
      <c r="T457" s="102" t="e">
        <f>IF($Y$452=FALSE,NA(),IF(ISNUMBER('Data input'!AG457)=FALSE,NA(),'Data input'!$AW$2*'Data input'!AF457))</f>
        <v>#N/A</v>
      </c>
      <c r="U457" s="102" t="e">
        <f>IF($Y$452=FALSE,NA(),(IF(OR(ISNUMBER(Q457)=FALSE,ISNUMBER(R457)=FALSE),NA(),R457-'Data input'!$AW$4*Q457)))</f>
        <v>#N/A</v>
      </c>
      <c r="V457" s="102" t="e">
        <f>IF($Y$452=FALSE,NA(),(IF(OR(ISNUMBER(S457)=FALSE,ISNUMBER(T457)=FALSE),NA(),T457+'Data input'!$AW$4*S457)))</f>
        <v>#N/A</v>
      </c>
      <c r="W457" s="102" t="e">
        <f>IF($Y$452=FALSE,NA(),IF(OR(ISNUMBER(U457)=FALSE,ISNUMBER(V457)=FALSE),NA(),(V457-U457)/(2*'Data input'!$AW$4)))</f>
        <v>#N/A</v>
      </c>
      <c r="X457" s="102" t="e">
        <f>IF($Y$452=FALSE,NA(),IF(OR(ISNUMBER(U457)=FALSE,ISNUMBER(W457)=FALSE),NA(),W457*'Data input'!$AW$4+U457))</f>
        <v>#N/A</v>
      </c>
    </row>
    <row r="458" spans="15:25" x14ac:dyDescent="0.3">
      <c r="P458" s="153" t="str">
        <f>IF(ISBLANK('Data input'!C458)=FALSE,'Data input'!C458,"")</f>
        <v/>
      </c>
      <c r="Q458" s="102" t="e">
        <f>IF($Y$452=FALSE,NA(),IF(OR(ISNUMBER('Data input'!AC458)=FALSE,ISNUMBER('Data input'!AD458)=FALSE),NA(),'Data input'!$AW$3*'Data input'!AC458+'Data input'!AD458))</f>
        <v>#N/A</v>
      </c>
      <c r="R458" s="102" t="e">
        <f>IF($Y$452=FALSE,NA(),IF(ISNUMBER('Data input'!AD458)=FALSE,NA(),'Data input'!$AW$2*'Data input'!AC458))</f>
        <v>#N/A</v>
      </c>
      <c r="S458" s="102" t="e">
        <f>IF($Y$452=FALSE,NA(),IF(OR(ISNUMBER('Data input'!AF458)=FALSE,ISNUMBER('Data input'!AG458)=FALSE),NA(),'Data input'!$AW$3*'Data input'!AF458+'Data input'!AG458+1+'Grid template'!$B$17))</f>
        <v>#N/A</v>
      </c>
      <c r="T458" s="102" t="e">
        <f>IF($Y$452=FALSE,NA(),IF(ISNUMBER('Data input'!AG458)=FALSE,NA(),'Data input'!$AW$2*'Data input'!AF458))</f>
        <v>#N/A</v>
      </c>
      <c r="U458" s="102" t="e">
        <f>IF($Y$452=FALSE,NA(),(IF(OR(ISNUMBER(Q458)=FALSE,ISNUMBER(R458)=FALSE),NA(),R458-'Data input'!$AW$4*Q458)))</f>
        <v>#N/A</v>
      </c>
      <c r="V458" s="102" t="e">
        <f>IF($Y$452=FALSE,NA(),(IF(OR(ISNUMBER(S458)=FALSE,ISNUMBER(T458)=FALSE),NA(),T458+'Data input'!$AW$4*S458)))</f>
        <v>#N/A</v>
      </c>
      <c r="W458" s="102" t="e">
        <f>IF($Y$452=FALSE,NA(),IF(OR(ISNUMBER(U458)=FALSE,ISNUMBER(V458)=FALSE),NA(),(V458-U458)/(2*'Data input'!$AW$4)))</f>
        <v>#N/A</v>
      </c>
      <c r="X458" s="102" t="e">
        <f>IF($Y$452=FALSE,NA(),IF(OR(ISNUMBER(U458)=FALSE,ISNUMBER(W458)=FALSE),NA(),W458*'Data input'!$AW$4+U458))</f>
        <v>#N/A</v>
      </c>
    </row>
    <row r="459" spans="15:25" x14ac:dyDescent="0.3">
      <c r="P459" s="153" t="str">
        <f>IF(ISBLANK('Data input'!C459)=FALSE,'Data input'!C459,"")</f>
        <v/>
      </c>
      <c r="Q459" s="102" t="e">
        <f>IF($Y$452=FALSE,NA(),IF(OR(ISNUMBER('Data input'!AC459)=FALSE,ISNUMBER('Data input'!AD459)=FALSE),NA(),'Data input'!$AW$3*'Data input'!AC459+'Data input'!AD459))</f>
        <v>#N/A</v>
      </c>
      <c r="R459" s="102" t="e">
        <f>IF($Y$452=FALSE,NA(),IF(ISNUMBER('Data input'!AD459)=FALSE,NA(),'Data input'!$AW$2*'Data input'!AC459))</f>
        <v>#N/A</v>
      </c>
      <c r="S459" s="102" t="e">
        <f>IF($Y$452=FALSE,NA(),IF(OR(ISNUMBER('Data input'!AF459)=FALSE,ISNUMBER('Data input'!AG459)=FALSE),NA(),'Data input'!$AW$3*'Data input'!AF459+'Data input'!AG459+1+'Grid template'!$B$17))</f>
        <v>#N/A</v>
      </c>
      <c r="T459" s="102" t="e">
        <f>IF($Y$452=FALSE,NA(),IF(ISNUMBER('Data input'!AG459)=FALSE,NA(),'Data input'!$AW$2*'Data input'!AF459))</f>
        <v>#N/A</v>
      </c>
      <c r="U459" s="102" t="e">
        <f>IF($Y$452=FALSE,NA(),(IF(OR(ISNUMBER(Q459)=FALSE,ISNUMBER(R459)=FALSE),NA(),R459-'Data input'!$AW$4*Q459)))</f>
        <v>#N/A</v>
      </c>
      <c r="V459" s="102" t="e">
        <f>IF($Y$452=FALSE,NA(),(IF(OR(ISNUMBER(S459)=FALSE,ISNUMBER(T459)=FALSE),NA(),T459+'Data input'!$AW$4*S459)))</f>
        <v>#N/A</v>
      </c>
      <c r="W459" s="102" t="e">
        <f>IF($Y$452=FALSE,NA(),IF(OR(ISNUMBER(U459)=FALSE,ISNUMBER(V459)=FALSE),NA(),(V459-U459)/(2*'Data input'!$AW$4)))</f>
        <v>#N/A</v>
      </c>
      <c r="X459" s="102" t="e">
        <f>IF($Y$452=FALSE,NA(),IF(OR(ISNUMBER(U459)=FALSE,ISNUMBER(W459)=FALSE),NA(),W459*'Data input'!$AW$4+U459))</f>
        <v>#N/A</v>
      </c>
    </row>
    <row r="460" spans="15:25" x14ac:dyDescent="0.3">
      <c r="P460" s="153" t="str">
        <f>IF(ISBLANK('Data input'!C460)=FALSE,'Data input'!C460,"")</f>
        <v/>
      </c>
      <c r="Q460" s="102" t="e">
        <f>IF($Y$452=FALSE,NA(),IF(OR(ISNUMBER('Data input'!AC460)=FALSE,ISNUMBER('Data input'!AD460)=FALSE),NA(),'Data input'!$AW$3*'Data input'!AC460+'Data input'!AD460))</f>
        <v>#N/A</v>
      </c>
      <c r="R460" s="102" t="e">
        <f>IF($Y$452=FALSE,NA(),IF(ISNUMBER('Data input'!AD460)=FALSE,NA(),'Data input'!$AW$2*'Data input'!AC460))</f>
        <v>#N/A</v>
      </c>
      <c r="S460" s="102" t="e">
        <f>IF($Y$452=FALSE,NA(),IF(OR(ISNUMBER('Data input'!AF460)=FALSE,ISNUMBER('Data input'!AG460)=FALSE),NA(),'Data input'!$AW$3*'Data input'!AF460+'Data input'!AG460+1+'Grid template'!$B$17))</f>
        <v>#N/A</v>
      </c>
      <c r="T460" s="102" t="e">
        <f>IF($Y$452=FALSE,NA(),IF(ISNUMBER('Data input'!AG460)=FALSE,NA(),'Data input'!$AW$2*'Data input'!AF460))</f>
        <v>#N/A</v>
      </c>
      <c r="U460" s="102" t="e">
        <f>IF($Y$452=FALSE,NA(),(IF(OR(ISNUMBER(Q460)=FALSE,ISNUMBER(R460)=FALSE),NA(),R460-'Data input'!$AW$4*Q460)))</f>
        <v>#N/A</v>
      </c>
      <c r="V460" s="102" t="e">
        <f>IF($Y$452=FALSE,NA(),(IF(OR(ISNUMBER(S460)=FALSE,ISNUMBER(T460)=FALSE),NA(),T460+'Data input'!$AW$4*S460)))</f>
        <v>#N/A</v>
      </c>
      <c r="W460" s="102" t="e">
        <f>IF($Y$452=FALSE,NA(),IF(OR(ISNUMBER(U460)=FALSE,ISNUMBER(V460)=FALSE),NA(),(V460-U460)/(2*'Data input'!$AW$4)))</f>
        <v>#N/A</v>
      </c>
      <c r="X460" s="102" t="e">
        <f>IF($Y$452=FALSE,NA(),IF(OR(ISNUMBER(U460)=FALSE,ISNUMBER(W460)=FALSE),NA(),W460*'Data input'!$AW$4+U460))</f>
        <v>#N/A</v>
      </c>
    </row>
    <row r="461" spans="15:25" x14ac:dyDescent="0.3">
      <c r="P461" s="153" t="str">
        <f>IF(ISBLANK('Data input'!C461)=FALSE,'Data input'!C461,"")</f>
        <v/>
      </c>
      <c r="Q461" s="102" t="e">
        <f>IF($Y$452=FALSE,NA(),IF(OR(ISNUMBER('Data input'!AC461)=FALSE,ISNUMBER('Data input'!AD461)=FALSE),NA(),'Data input'!$AW$3*'Data input'!AC461+'Data input'!AD461))</f>
        <v>#N/A</v>
      </c>
      <c r="R461" s="102" t="e">
        <f>IF($Y$452=FALSE,NA(),IF(ISNUMBER('Data input'!AD461)=FALSE,NA(),'Data input'!$AW$2*'Data input'!AC461))</f>
        <v>#N/A</v>
      </c>
      <c r="S461" s="102" t="e">
        <f>IF($Y$452=FALSE,NA(),IF(OR(ISNUMBER('Data input'!AF461)=FALSE,ISNUMBER('Data input'!AG461)=FALSE),NA(),'Data input'!$AW$3*'Data input'!AF461+'Data input'!AG461+1+'Grid template'!$B$17))</f>
        <v>#N/A</v>
      </c>
      <c r="T461" s="102" t="e">
        <f>IF($Y$452=FALSE,NA(),IF(ISNUMBER('Data input'!AG461)=FALSE,NA(),'Data input'!$AW$2*'Data input'!AF461))</f>
        <v>#N/A</v>
      </c>
      <c r="U461" s="102" t="e">
        <f>IF($Y$452=FALSE,NA(),(IF(OR(ISNUMBER(Q461)=FALSE,ISNUMBER(R461)=FALSE),NA(),R461-'Data input'!$AW$4*Q461)))</f>
        <v>#N/A</v>
      </c>
      <c r="V461" s="102" t="e">
        <f>IF($Y$452=FALSE,NA(),(IF(OR(ISNUMBER(S461)=FALSE,ISNUMBER(T461)=FALSE),NA(),T461+'Data input'!$AW$4*S461)))</f>
        <v>#N/A</v>
      </c>
      <c r="W461" s="102" t="e">
        <f>IF($Y$452=FALSE,NA(),IF(OR(ISNUMBER(U461)=FALSE,ISNUMBER(V461)=FALSE),NA(),(V461-U461)/(2*'Data input'!$AW$4)))</f>
        <v>#N/A</v>
      </c>
      <c r="X461" s="102" t="e">
        <f>IF($Y$452=FALSE,NA(),IF(OR(ISNUMBER(U461)=FALSE,ISNUMBER(W461)=FALSE),NA(),W461*'Data input'!$AW$4+U461))</f>
        <v>#N/A</v>
      </c>
    </row>
    <row r="462" spans="15:25" x14ac:dyDescent="0.3">
      <c r="P462" s="153" t="str">
        <f>IF(ISBLANK('Data input'!C462)=FALSE,'Data input'!C462,"")</f>
        <v/>
      </c>
      <c r="Q462" s="102" t="e">
        <f>IF($Y$452=FALSE,NA(),IF(OR(ISNUMBER('Data input'!AC462)=FALSE,ISNUMBER('Data input'!AD462)=FALSE),NA(),'Data input'!$AW$3*'Data input'!AC462+'Data input'!AD462))</f>
        <v>#N/A</v>
      </c>
      <c r="R462" s="102" t="e">
        <f>IF($Y$452=FALSE,NA(),IF(ISNUMBER('Data input'!AD462)=FALSE,NA(),'Data input'!$AW$2*'Data input'!AC462))</f>
        <v>#N/A</v>
      </c>
      <c r="S462" s="102" t="e">
        <f>IF($Y$452=FALSE,NA(),IF(OR(ISNUMBER('Data input'!AF462)=FALSE,ISNUMBER('Data input'!AG462)=FALSE),NA(),'Data input'!$AW$3*'Data input'!AF462+'Data input'!AG462+1+'Grid template'!$B$17))</f>
        <v>#N/A</v>
      </c>
      <c r="T462" s="102" t="e">
        <f>IF($Y$452=FALSE,NA(),IF(ISNUMBER('Data input'!AG462)=FALSE,NA(),'Data input'!$AW$2*'Data input'!AF462))</f>
        <v>#N/A</v>
      </c>
      <c r="U462" s="102" t="e">
        <f>IF($Y$452=FALSE,NA(),(IF(OR(ISNUMBER(Q462)=FALSE,ISNUMBER(R462)=FALSE),NA(),R462-'Data input'!$AW$4*Q462)))</f>
        <v>#N/A</v>
      </c>
      <c r="V462" s="102" t="e">
        <f>IF($Y$452=FALSE,NA(),(IF(OR(ISNUMBER(S462)=FALSE,ISNUMBER(T462)=FALSE),NA(),T462+'Data input'!$AW$4*S462)))</f>
        <v>#N/A</v>
      </c>
      <c r="W462" s="102" t="e">
        <f>IF($Y$452=FALSE,NA(),IF(OR(ISNUMBER(U462)=FALSE,ISNUMBER(V462)=FALSE),NA(),(V462-U462)/(2*'Data input'!$AW$4)))</f>
        <v>#N/A</v>
      </c>
      <c r="X462" s="102" t="e">
        <f>IF($Y$452=FALSE,NA(),IF(OR(ISNUMBER(U462)=FALSE,ISNUMBER(W462)=FALSE),NA(),W462*'Data input'!$AW$4+U462))</f>
        <v>#N/A</v>
      </c>
    </row>
    <row r="463" spans="15:25" x14ac:dyDescent="0.3">
      <c r="P463" s="153" t="str">
        <f>IF(ISBLANK('Data input'!C463)=FALSE,'Data input'!C463,"")</f>
        <v/>
      </c>
      <c r="Q463" s="102" t="e">
        <f>IF($Y$452=FALSE,NA(),IF(OR(ISNUMBER('Data input'!AC463)=FALSE,ISNUMBER('Data input'!AD463)=FALSE),NA(),'Data input'!$AW$3*'Data input'!AC463+'Data input'!AD463))</f>
        <v>#N/A</v>
      </c>
      <c r="R463" s="102" t="e">
        <f>IF($Y$452=FALSE,NA(),IF(ISNUMBER('Data input'!AD463)=FALSE,NA(),'Data input'!$AW$2*'Data input'!AC463))</f>
        <v>#N/A</v>
      </c>
      <c r="S463" s="102" t="e">
        <f>IF($Y$452=FALSE,NA(),IF(OR(ISNUMBER('Data input'!AF463)=FALSE,ISNUMBER('Data input'!AG463)=FALSE),NA(),'Data input'!$AW$3*'Data input'!AF463+'Data input'!AG463+1+'Grid template'!$B$17))</f>
        <v>#N/A</v>
      </c>
      <c r="T463" s="102" t="e">
        <f>IF($Y$452=FALSE,NA(),IF(ISNUMBER('Data input'!AG463)=FALSE,NA(),'Data input'!$AW$2*'Data input'!AF463))</f>
        <v>#N/A</v>
      </c>
      <c r="U463" s="102" t="e">
        <f>IF($Y$452=FALSE,NA(),(IF(OR(ISNUMBER(Q463)=FALSE,ISNUMBER(R463)=FALSE),NA(),R463-'Data input'!$AW$4*Q463)))</f>
        <v>#N/A</v>
      </c>
      <c r="V463" s="102" t="e">
        <f>IF($Y$452=FALSE,NA(),(IF(OR(ISNUMBER(S463)=FALSE,ISNUMBER(T463)=FALSE),NA(),T463+'Data input'!$AW$4*S463)))</f>
        <v>#N/A</v>
      </c>
      <c r="W463" s="102" t="e">
        <f>IF($Y$452=FALSE,NA(),IF(OR(ISNUMBER(U463)=FALSE,ISNUMBER(V463)=FALSE),NA(),(V463-U463)/(2*'Data input'!$AW$4)))</f>
        <v>#N/A</v>
      </c>
      <c r="X463" s="102" t="e">
        <f>IF($Y$452=FALSE,NA(),IF(OR(ISNUMBER(U463)=FALSE,ISNUMBER(W463)=FALSE),NA(),W463*'Data input'!$AW$4+U463))</f>
        <v>#N/A</v>
      </c>
    </row>
    <row r="464" spans="15:25" x14ac:dyDescent="0.3">
      <c r="P464" s="153" t="str">
        <f>IF(ISBLANK('Data input'!C464)=FALSE,'Data input'!C464,"")</f>
        <v/>
      </c>
      <c r="Q464" s="102" t="e">
        <f>IF($Y$452=FALSE,NA(),IF(OR(ISNUMBER('Data input'!AC464)=FALSE,ISNUMBER('Data input'!AD464)=FALSE),NA(),'Data input'!$AW$3*'Data input'!AC464+'Data input'!AD464))</f>
        <v>#N/A</v>
      </c>
      <c r="R464" s="102" t="e">
        <f>IF($Y$452=FALSE,NA(),IF(ISNUMBER('Data input'!AD464)=FALSE,NA(),'Data input'!$AW$2*'Data input'!AC464))</f>
        <v>#N/A</v>
      </c>
      <c r="S464" s="102" t="e">
        <f>IF($Y$452=FALSE,NA(),IF(OR(ISNUMBER('Data input'!AF464)=FALSE,ISNUMBER('Data input'!AG464)=FALSE),NA(),'Data input'!$AW$3*'Data input'!AF464+'Data input'!AG464+1+'Grid template'!$B$17))</f>
        <v>#N/A</v>
      </c>
      <c r="T464" s="102" t="e">
        <f>IF($Y$452=FALSE,NA(),IF(ISNUMBER('Data input'!AG464)=FALSE,NA(),'Data input'!$AW$2*'Data input'!AF464))</f>
        <v>#N/A</v>
      </c>
      <c r="U464" s="102" t="e">
        <f>IF($Y$452=FALSE,NA(),(IF(OR(ISNUMBER(Q464)=FALSE,ISNUMBER(R464)=FALSE),NA(),R464-'Data input'!$AW$4*Q464)))</f>
        <v>#N/A</v>
      </c>
      <c r="V464" s="102" t="e">
        <f>IF($Y$452=FALSE,NA(),(IF(OR(ISNUMBER(S464)=FALSE,ISNUMBER(T464)=FALSE),NA(),T464+'Data input'!$AW$4*S464)))</f>
        <v>#N/A</v>
      </c>
      <c r="W464" s="102" t="e">
        <f>IF($Y$452=FALSE,NA(),IF(OR(ISNUMBER(U464)=FALSE,ISNUMBER(V464)=FALSE),NA(),(V464-U464)/(2*'Data input'!$AW$4)))</f>
        <v>#N/A</v>
      </c>
      <c r="X464" s="102" t="e">
        <f>IF($Y$452=FALSE,NA(),IF(OR(ISNUMBER(U464)=FALSE,ISNUMBER(W464)=FALSE),NA(),W464*'Data input'!$AW$4+U464))</f>
        <v>#N/A</v>
      </c>
    </row>
    <row r="465" spans="16:24" x14ac:dyDescent="0.3">
      <c r="P465" s="153" t="str">
        <f>IF(ISBLANK('Data input'!C465)=FALSE,'Data input'!C465,"")</f>
        <v/>
      </c>
      <c r="Q465" s="102" t="e">
        <f>IF($Y$452=FALSE,NA(),IF(OR(ISNUMBER('Data input'!AC465)=FALSE,ISNUMBER('Data input'!AD465)=FALSE),NA(),'Data input'!$AW$3*'Data input'!AC465+'Data input'!AD465))</f>
        <v>#N/A</v>
      </c>
      <c r="R465" s="102" t="e">
        <f>IF($Y$452=FALSE,NA(),IF(ISNUMBER('Data input'!AD465)=FALSE,NA(),'Data input'!$AW$2*'Data input'!AC465))</f>
        <v>#N/A</v>
      </c>
      <c r="S465" s="102" t="e">
        <f>IF($Y$452=FALSE,NA(),IF(OR(ISNUMBER('Data input'!AF465)=FALSE,ISNUMBER('Data input'!AG465)=FALSE),NA(),'Data input'!$AW$3*'Data input'!AF465+'Data input'!AG465+1+'Grid template'!$B$17))</f>
        <v>#N/A</v>
      </c>
      <c r="T465" s="102" t="e">
        <f>IF($Y$452=FALSE,NA(),IF(ISNUMBER('Data input'!AG465)=FALSE,NA(),'Data input'!$AW$2*'Data input'!AF465))</f>
        <v>#N/A</v>
      </c>
      <c r="U465" s="102" t="e">
        <f>IF($Y$452=FALSE,NA(),(IF(OR(ISNUMBER(Q465)=FALSE,ISNUMBER(R465)=FALSE),NA(),R465-'Data input'!$AW$4*Q465)))</f>
        <v>#N/A</v>
      </c>
      <c r="V465" s="102" t="e">
        <f>IF($Y$452=FALSE,NA(),(IF(OR(ISNUMBER(S465)=FALSE,ISNUMBER(T465)=FALSE),NA(),T465+'Data input'!$AW$4*S465)))</f>
        <v>#N/A</v>
      </c>
      <c r="W465" s="102" t="e">
        <f>IF($Y$452=FALSE,NA(),IF(OR(ISNUMBER(U465)=FALSE,ISNUMBER(V465)=FALSE),NA(),(V465-U465)/(2*'Data input'!$AW$4)))</f>
        <v>#N/A</v>
      </c>
      <c r="X465" s="102" t="e">
        <f>IF($Y$452=FALSE,NA(),IF(OR(ISNUMBER(U465)=FALSE,ISNUMBER(W465)=FALSE),NA(),W465*'Data input'!$AW$4+U465))</f>
        <v>#N/A</v>
      </c>
    </row>
    <row r="466" spans="16:24" x14ac:dyDescent="0.3">
      <c r="P466" s="153" t="str">
        <f>IF(ISBLANK('Data input'!C466)=FALSE,'Data input'!C466,"")</f>
        <v/>
      </c>
      <c r="Q466" s="102" t="e">
        <f>IF($Y$452=FALSE,NA(),IF(OR(ISNUMBER('Data input'!AC466)=FALSE,ISNUMBER('Data input'!AD466)=FALSE),NA(),'Data input'!$AW$3*'Data input'!AC466+'Data input'!AD466))</f>
        <v>#N/A</v>
      </c>
      <c r="R466" s="102" t="e">
        <f>IF($Y$452=FALSE,NA(),IF(ISNUMBER('Data input'!AD466)=FALSE,NA(),'Data input'!$AW$2*'Data input'!AC466))</f>
        <v>#N/A</v>
      </c>
      <c r="S466" s="102" t="e">
        <f>IF($Y$452=FALSE,NA(),IF(OR(ISNUMBER('Data input'!AF466)=FALSE,ISNUMBER('Data input'!AG466)=FALSE),NA(),'Data input'!$AW$3*'Data input'!AF466+'Data input'!AG466+1+'Grid template'!$B$17))</f>
        <v>#N/A</v>
      </c>
      <c r="T466" s="102" t="e">
        <f>IF($Y$452=FALSE,NA(),IF(ISNUMBER('Data input'!AG466)=FALSE,NA(),'Data input'!$AW$2*'Data input'!AF466))</f>
        <v>#N/A</v>
      </c>
      <c r="U466" s="102" t="e">
        <f>IF($Y$452=FALSE,NA(),(IF(OR(ISNUMBER(Q466)=FALSE,ISNUMBER(R466)=FALSE),NA(),R466-'Data input'!$AW$4*Q466)))</f>
        <v>#N/A</v>
      </c>
      <c r="V466" s="102" t="e">
        <f>IF($Y$452=FALSE,NA(),(IF(OR(ISNUMBER(S466)=FALSE,ISNUMBER(T466)=FALSE),NA(),T466+'Data input'!$AW$4*S466)))</f>
        <v>#N/A</v>
      </c>
      <c r="W466" s="102" t="e">
        <f>IF($Y$452=FALSE,NA(),IF(OR(ISNUMBER(U466)=FALSE,ISNUMBER(V466)=FALSE),NA(),(V466-U466)/(2*'Data input'!$AW$4)))</f>
        <v>#N/A</v>
      </c>
      <c r="X466" s="102" t="e">
        <f>IF($Y$452=FALSE,NA(),IF(OR(ISNUMBER(U466)=FALSE,ISNUMBER(W466)=FALSE),NA(),W466*'Data input'!$AW$4+U466))</f>
        <v>#N/A</v>
      </c>
    </row>
    <row r="467" spans="16:24" x14ac:dyDescent="0.3">
      <c r="P467" s="153" t="str">
        <f>IF(ISBLANK('Data input'!C467)=FALSE,'Data input'!C467,"")</f>
        <v/>
      </c>
      <c r="Q467" s="102" t="e">
        <f>IF($Y$452=FALSE,NA(),IF(OR(ISNUMBER('Data input'!AC467)=FALSE,ISNUMBER('Data input'!AD467)=FALSE),NA(),'Data input'!$AW$3*'Data input'!AC467+'Data input'!AD467))</f>
        <v>#N/A</v>
      </c>
      <c r="R467" s="102" t="e">
        <f>IF($Y$452=FALSE,NA(),IF(ISNUMBER('Data input'!AD467)=FALSE,NA(),'Data input'!$AW$2*'Data input'!AC467))</f>
        <v>#N/A</v>
      </c>
      <c r="S467" s="102" t="e">
        <f>IF($Y$452=FALSE,NA(),IF(OR(ISNUMBER('Data input'!AF467)=FALSE,ISNUMBER('Data input'!AG467)=FALSE),NA(),'Data input'!$AW$3*'Data input'!AF467+'Data input'!AG467+1+'Grid template'!$B$17))</f>
        <v>#N/A</v>
      </c>
      <c r="T467" s="102" t="e">
        <f>IF($Y$452=FALSE,NA(),IF(ISNUMBER('Data input'!AG467)=FALSE,NA(),'Data input'!$AW$2*'Data input'!AF467))</f>
        <v>#N/A</v>
      </c>
      <c r="U467" s="102" t="e">
        <f>IF($Y$452=FALSE,NA(),(IF(OR(ISNUMBER(Q467)=FALSE,ISNUMBER(R467)=FALSE),NA(),R467-'Data input'!$AW$4*Q467)))</f>
        <v>#N/A</v>
      </c>
      <c r="V467" s="102" t="e">
        <f>IF($Y$452=FALSE,NA(),(IF(OR(ISNUMBER(S467)=FALSE,ISNUMBER(T467)=FALSE),NA(),T467+'Data input'!$AW$4*S467)))</f>
        <v>#N/A</v>
      </c>
      <c r="W467" s="102" t="e">
        <f>IF($Y$452=FALSE,NA(),IF(OR(ISNUMBER(U467)=FALSE,ISNUMBER(V467)=FALSE),NA(),(V467-U467)/(2*'Data input'!$AW$4)))</f>
        <v>#N/A</v>
      </c>
      <c r="X467" s="102" t="e">
        <f>IF($Y$452=FALSE,NA(),IF(OR(ISNUMBER(U467)=FALSE,ISNUMBER(W467)=FALSE),NA(),W467*'Data input'!$AW$4+U467))</f>
        <v>#N/A</v>
      </c>
    </row>
    <row r="468" spans="16:24" x14ac:dyDescent="0.3">
      <c r="P468" s="153" t="str">
        <f>IF(ISBLANK('Data input'!C468)=FALSE,'Data input'!C468,"")</f>
        <v/>
      </c>
      <c r="Q468" s="102" t="e">
        <f>IF($Y$452=FALSE,NA(),IF(OR(ISNUMBER('Data input'!AC468)=FALSE,ISNUMBER('Data input'!AD468)=FALSE),NA(),'Data input'!$AW$3*'Data input'!AC468+'Data input'!AD468))</f>
        <v>#N/A</v>
      </c>
      <c r="R468" s="102" t="e">
        <f>IF($Y$452=FALSE,NA(),IF(ISNUMBER('Data input'!AD468)=FALSE,NA(),'Data input'!$AW$2*'Data input'!AC468))</f>
        <v>#N/A</v>
      </c>
      <c r="S468" s="102" t="e">
        <f>IF($Y$452=FALSE,NA(),IF(OR(ISNUMBER('Data input'!AF468)=FALSE,ISNUMBER('Data input'!AG468)=FALSE),NA(),'Data input'!$AW$3*'Data input'!AF468+'Data input'!AG468+1+'Grid template'!$B$17))</f>
        <v>#N/A</v>
      </c>
      <c r="T468" s="102" t="e">
        <f>IF($Y$452=FALSE,NA(),IF(ISNUMBER('Data input'!AG468)=FALSE,NA(),'Data input'!$AW$2*'Data input'!AF468))</f>
        <v>#N/A</v>
      </c>
      <c r="U468" s="102" t="e">
        <f>IF($Y$452=FALSE,NA(),(IF(OR(ISNUMBER(Q468)=FALSE,ISNUMBER(R468)=FALSE),NA(),R468-'Data input'!$AW$4*Q468)))</f>
        <v>#N/A</v>
      </c>
      <c r="V468" s="102" t="e">
        <f>IF($Y$452=FALSE,NA(),(IF(OR(ISNUMBER(S468)=FALSE,ISNUMBER(T468)=FALSE),NA(),T468+'Data input'!$AW$4*S468)))</f>
        <v>#N/A</v>
      </c>
      <c r="W468" s="102" t="e">
        <f>IF($Y$452=FALSE,NA(),IF(OR(ISNUMBER(U468)=FALSE,ISNUMBER(V468)=FALSE),NA(),(V468-U468)/(2*'Data input'!$AW$4)))</f>
        <v>#N/A</v>
      </c>
      <c r="X468" s="102" t="e">
        <f>IF($Y$452=FALSE,NA(),IF(OR(ISNUMBER(U468)=FALSE,ISNUMBER(W468)=FALSE),NA(),W468*'Data input'!$AW$4+U468))</f>
        <v>#N/A</v>
      </c>
    </row>
    <row r="469" spans="16:24" x14ac:dyDescent="0.3">
      <c r="P469" s="153" t="str">
        <f>IF(ISBLANK('Data input'!C469)=FALSE,'Data input'!C469,"")</f>
        <v/>
      </c>
      <c r="Q469" s="102" t="e">
        <f>IF($Y$452=FALSE,NA(),IF(OR(ISNUMBER('Data input'!AC469)=FALSE,ISNUMBER('Data input'!AD469)=FALSE),NA(),'Data input'!$AW$3*'Data input'!AC469+'Data input'!AD469))</f>
        <v>#N/A</v>
      </c>
      <c r="R469" s="102" t="e">
        <f>IF($Y$452=FALSE,NA(),IF(ISNUMBER('Data input'!AD469)=FALSE,NA(),'Data input'!$AW$2*'Data input'!AC469))</f>
        <v>#N/A</v>
      </c>
      <c r="S469" s="102" t="e">
        <f>IF($Y$452=FALSE,NA(),IF(OR(ISNUMBER('Data input'!AF469)=FALSE,ISNUMBER('Data input'!AG469)=FALSE),NA(),'Data input'!$AW$3*'Data input'!AF469+'Data input'!AG469+1+'Grid template'!$B$17))</f>
        <v>#N/A</v>
      </c>
      <c r="T469" s="102" t="e">
        <f>IF($Y$452=FALSE,NA(),IF(ISNUMBER('Data input'!AG469)=FALSE,NA(),'Data input'!$AW$2*'Data input'!AF469))</f>
        <v>#N/A</v>
      </c>
      <c r="U469" s="102" t="e">
        <f>IF($Y$452=FALSE,NA(),(IF(OR(ISNUMBER(Q469)=FALSE,ISNUMBER(R469)=FALSE),NA(),R469-'Data input'!$AW$4*Q469)))</f>
        <v>#N/A</v>
      </c>
      <c r="V469" s="102" t="e">
        <f>IF($Y$452=FALSE,NA(),(IF(OR(ISNUMBER(S469)=FALSE,ISNUMBER(T469)=FALSE),NA(),T469+'Data input'!$AW$4*S469)))</f>
        <v>#N/A</v>
      </c>
      <c r="W469" s="102" t="e">
        <f>IF($Y$452=FALSE,NA(),IF(OR(ISNUMBER(U469)=FALSE,ISNUMBER(V469)=FALSE),NA(),(V469-U469)/(2*'Data input'!$AW$4)))</f>
        <v>#N/A</v>
      </c>
      <c r="X469" s="102" t="e">
        <f>IF($Y$452=FALSE,NA(),IF(OR(ISNUMBER(U469)=FALSE,ISNUMBER(W469)=FALSE),NA(),W469*'Data input'!$AW$4+U469))</f>
        <v>#N/A</v>
      </c>
    </row>
    <row r="470" spans="16:24" x14ac:dyDescent="0.3">
      <c r="P470" s="153" t="str">
        <f>IF(ISBLANK('Data input'!C470)=FALSE,'Data input'!C470,"")</f>
        <v/>
      </c>
      <c r="Q470" s="102" t="e">
        <f>IF($Y$452=FALSE,NA(),IF(OR(ISNUMBER('Data input'!AC470)=FALSE,ISNUMBER('Data input'!AD470)=FALSE),NA(),'Data input'!$AW$3*'Data input'!AC470+'Data input'!AD470))</f>
        <v>#N/A</v>
      </c>
      <c r="R470" s="102" t="e">
        <f>IF($Y$452=FALSE,NA(),IF(ISNUMBER('Data input'!AD470)=FALSE,NA(),'Data input'!$AW$2*'Data input'!AC470))</f>
        <v>#N/A</v>
      </c>
      <c r="S470" s="102" t="e">
        <f>IF($Y$452=FALSE,NA(),IF(OR(ISNUMBER('Data input'!AF470)=FALSE,ISNUMBER('Data input'!AG470)=FALSE),NA(),'Data input'!$AW$3*'Data input'!AF470+'Data input'!AG470+1+'Grid template'!$B$17))</f>
        <v>#N/A</v>
      </c>
      <c r="T470" s="102" t="e">
        <f>IF($Y$452=FALSE,NA(),IF(ISNUMBER('Data input'!AG470)=FALSE,NA(),'Data input'!$AW$2*'Data input'!AF470))</f>
        <v>#N/A</v>
      </c>
      <c r="U470" s="102" t="e">
        <f>IF($Y$452=FALSE,NA(),(IF(OR(ISNUMBER(Q470)=FALSE,ISNUMBER(R470)=FALSE),NA(),R470-'Data input'!$AW$4*Q470)))</f>
        <v>#N/A</v>
      </c>
      <c r="V470" s="102" t="e">
        <f>IF($Y$452=FALSE,NA(),(IF(OR(ISNUMBER(S470)=FALSE,ISNUMBER(T470)=FALSE),NA(),T470+'Data input'!$AW$4*S470)))</f>
        <v>#N/A</v>
      </c>
      <c r="W470" s="102" t="e">
        <f>IF($Y$452=FALSE,NA(),IF(OR(ISNUMBER(U470)=FALSE,ISNUMBER(V470)=FALSE),NA(),(V470-U470)/(2*'Data input'!$AW$4)))</f>
        <v>#N/A</v>
      </c>
      <c r="X470" s="102" t="e">
        <f>IF($Y$452=FALSE,NA(),IF(OR(ISNUMBER(U470)=FALSE,ISNUMBER(W470)=FALSE),NA(),W470*'Data input'!$AW$4+U470))</f>
        <v>#N/A</v>
      </c>
    </row>
    <row r="471" spans="16:24" x14ac:dyDescent="0.3">
      <c r="P471" s="153" t="str">
        <f>IF(ISBLANK('Data input'!C471)=FALSE,'Data input'!C471,"")</f>
        <v/>
      </c>
      <c r="Q471" s="102" t="e">
        <f>IF($Y$452=FALSE,NA(),IF(OR(ISNUMBER('Data input'!AC471)=FALSE,ISNUMBER('Data input'!AD471)=FALSE),NA(),'Data input'!$AW$3*'Data input'!AC471+'Data input'!AD471))</f>
        <v>#N/A</v>
      </c>
      <c r="R471" s="102" t="e">
        <f>IF($Y$452=FALSE,NA(),IF(ISNUMBER('Data input'!AD471)=FALSE,NA(),'Data input'!$AW$2*'Data input'!AC471))</f>
        <v>#N/A</v>
      </c>
      <c r="S471" s="102" t="e">
        <f>IF($Y$452=FALSE,NA(),IF(OR(ISNUMBER('Data input'!AF471)=FALSE,ISNUMBER('Data input'!AG471)=FALSE),NA(),'Data input'!$AW$3*'Data input'!AF471+'Data input'!AG471+1+'Grid template'!$B$17))</f>
        <v>#N/A</v>
      </c>
      <c r="T471" s="102" t="e">
        <f>IF($Y$452=FALSE,NA(),IF(ISNUMBER('Data input'!AG471)=FALSE,NA(),'Data input'!$AW$2*'Data input'!AF471))</f>
        <v>#N/A</v>
      </c>
      <c r="U471" s="102" t="e">
        <f>IF($Y$452=FALSE,NA(),(IF(OR(ISNUMBER(Q471)=FALSE,ISNUMBER(R471)=FALSE),NA(),R471-'Data input'!$AW$4*Q471)))</f>
        <v>#N/A</v>
      </c>
      <c r="V471" s="102" t="e">
        <f>IF($Y$452=FALSE,NA(),(IF(OR(ISNUMBER(S471)=FALSE,ISNUMBER(T471)=FALSE),NA(),T471+'Data input'!$AW$4*S471)))</f>
        <v>#N/A</v>
      </c>
      <c r="W471" s="102" t="e">
        <f>IF($Y$452=FALSE,NA(),IF(OR(ISNUMBER(U471)=FALSE,ISNUMBER(V471)=FALSE),NA(),(V471-U471)/(2*'Data input'!$AW$4)))</f>
        <v>#N/A</v>
      </c>
      <c r="X471" s="102" t="e">
        <f>IF($Y$452=FALSE,NA(),IF(OR(ISNUMBER(U471)=FALSE,ISNUMBER(W471)=FALSE),NA(),W471*'Data input'!$AW$4+U471))</f>
        <v>#N/A</v>
      </c>
    </row>
    <row r="472" spans="16:24" x14ac:dyDescent="0.3">
      <c r="P472" s="153" t="str">
        <f>IF(ISBLANK('Data input'!C472)=FALSE,'Data input'!C472,"")</f>
        <v/>
      </c>
      <c r="Q472" s="102" t="e">
        <f>IF($Y$452=FALSE,NA(),IF(OR(ISNUMBER('Data input'!AC472)=FALSE,ISNUMBER('Data input'!AD472)=FALSE),NA(),'Data input'!$AW$3*'Data input'!AC472+'Data input'!AD472))</f>
        <v>#N/A</v>
      </c>
      <c r="R472" s="102" t="e">
        <f>IF($Y$452=FALSE,NA(),IF(ISNUMBER('Data input'!AD472)=FALSE,NA(),'Data input'!$AW$2*'Data input'!AC472))</f>
        <v>#N/A</v>
      </c>
      <c r="S472" s="102" t="e">
        <f>IF($Y$452=FALSE,NA(),IF(OR(ISNUMBER('Data input'!AF472)=FALSE,ISNUMBER('Data input'!AG472)=FALSE),NA(),'Data input'!$AW$3*'Data input'!AF472+'Data input'!AG472+1+'Grid template'!$B$17))</f>
        <v>#N/A</v>
      </c>
      <c r="T472" s="102" t="e">
        <f>IF($Y$452=FALSE,NA(),IF(ISNUMBER('Data input'!AG472)=FALSE,NA(),'Data input'!$AW$2*'Data input'!AF472))</f>
        <v>#N/A</v>
      </c>
      <c r="U472" s="102" t="e">
        <f>IF($Y$452=FALSE,NA(),(IF(OR(ISNUMBER(Q472)=FALSE,ISNUMBER(R472)=FALSE),NA(),R472-'Data input'!$AW$4*Q472)))</f>
        <v>#N/A</v>
      </c>
      <c r="V472" s="102" t="e">
        <f>IF($Y$452=FALSE,NA(),(IF(OR(ISNUMBER(S472)=FALSE,ISNUMBER(T472)=FALSE),NA(),T472+'Data input'!$AW$4*S472)))</f>
        <v>#N/A</v>
      </c>
      <c r="W472" s="102" t="e">
        <f>IF($Y$452=FALSE,NA(),IF(OR(ISNUMBER(U472)=FALSE,ISNUMBER(V472)=FALSE),NA(),(V472-U472)/(2*'Data input'!$AW$4)))</f>
        <v>#N/A</v>
      </c>
      <c r="X472" s="102" t="e">
        <f>IF($Y$452=FALSE,NA(),IF(OR(ISNUMBER(U472)=FALSE,ISNUMBER(W472)=FALSE),NA(),W472*'Data input'!$AW$4+U472))</f>
        <v>#N/A</v>
      </c>
    </row>
    <row r="473" spans="16:24" x14ac:dyDescent="0.3">
      <c r="P473" s="153" t="str">
        <f>IF(ISBLANK('Data input'!C473)=FALSE,'Data input'!C473,"")</f>
        <v/>
      </c>
      <c r="Q473" s="102" t="e">
        <f>IF($Y$452=FALSE,NA(),IF(OR(ISNUMBER('Data input'!AC473)=FALSE,ISNUMBER('Data input'!AD473)=FALSE),NA(),'Data input'!$AW$3*'Data input'!AC473+'Data input'!AD473))</f>
        <v>#N/A</v>
      </c>
      <c r="R473" s="102" t="e">
        <f>IF($Y$452=FALSE,NA(),IF(ISNUMBER('Data input'!AD473)=FALSE,NA(),'Data input'!$AW$2*'Data input'!AC473))</f>
        <v>#N/A</v>
      </c>
      <c r="S473" s="102" t="e">
        <f>IF($Y$452=FALSE,NA(),IF(OR(ISNUMBER('Data input'!AF473)=FALSE,ISNUMBER('Data input'!AG473)=FALSE),NA(),'Data input'!$AW$3*'Data input'!AF473+'Data input'!AG473+1+'Grid template'!$B$17))</f>
        <v>#N/A</v>
      </c>
      <c r="T473" s="102" t="e">
        <f>IF($Y$452=FALSE,NA(),IF(ISNUMBER('Data input'!AG473)=FALSE,NA(),'Data input'!$AW$2*'Data input'!AF473))</f>
        <v>#N/A</v>
      </c>
      <c r="U473" s="102" t="e">
        <f>IF($Y$452=FALSE,NA(),(IF(OR(ISNUMBER(Q473)=FALSE,ISNUMBER(R473)=FALSE),NA(),R473-'Data input'!$AW$4*Q473)))</f>
        <v>#N/A</v>
      </c>
      <c r="V473" s="102" t="e">
        <f>IF($Y$452=FALSE,NA(),(IF(OR(ISNUMBER(S473)=FALSE,ISNUMBER(T473)=FALSE),NA(),T473+'Data input'!$AW$4*S473)))</f>
        <v>#N/A</v>
      </c>
      <c r="W473" s="102" t="e">
        <f>IF($Y$452=FALSE,NA(),IF(OR(ISNUMBER(U473)=FALSE,ISNUMBER(V473)=FALSE),NA(),(V473-U473)/(2*'Data input'!$AW$4)))</f>
        <v>#N/A</v>
      </c>
      <c r="X473" s="102" t="e">
        <f>IF($Y$452=FALSE,NA(),IF(OR(ISNUMBER(U473)=FALSE,ISNUMBER(W473)=FALSE),NA(),W473*'Data input'!$AW$4+U473))</f>
        <v>#N/A</v>
      </c>
    </row>
    <row r="474" spans="16:24" x14ac:dyDescent="0.3">
      <c r="P474" s="153" t="str">
        <f>IF(ISBLANK('Data input'!C474)=FALSE,'Data input'!C474,"")</f>
        <v/>
      </c>
      <c r="Q474" s="102" t="e">
        <f>IF($Y$452=FALSE,NA(),IF(OR(ISNUMBER('Data input'!AC474)=FALSE,ISNUMBER('Data input'!AD474)=FALSE),NA(),'Data input'!$AW$3*'Data input'!AC474+'Data input'!AD474))</f>
        <v>#N/A</v>
      </c>
      <c r="R474" s="102" t="e">
        <f>IF($Y$452=FALSE,NA(),IF(ISNUMBER('Data input'!AD474)=FALSE,NA(),'Data input'!$AW$2*'Data input'!AC474))</f>
        <v>#N/A</v>
      </c>
      <c r="S474" s="102" t="e">
        <f>IF($Y$452=FALSE,NA(),IF(OR(ISNUMBER('Data input'!AF474)=FALSE,ISNUMBER('Data input'!AG474)=FALSE),NA(),'Data input'!$AW$3*'Data input'!AF474+'Data input'!AG474+1+'Grid template'!$B$17))</f>
        <v>#N/A</v>
      </c>
      <c r="T474" s="102" t="e">
        <f>IF($Y$452=FALSE,NA(),IF(ISNUMBER('Data input'!AG474)=FALSE,NA(),'Data input'!$AW$2*'Data input'!AF474))</f>
        <v>#N/A</v>
      </c>
      <c r="U474" s="102" t="e">
        <f>IF($Y$452=FALSE,NA(),(IF(OR(ISNUMBER(Q474)=FALSE,ISNUMBER(R474)=FALSE),NA(),R474-'Data input'!$AW$4*Q474)))</f>
        <v>#N/A</v>
      </c>
      <c r="V474" s="102" t="e">
        <f>IF($Y$452=FALSE,NA(),(IF(OR(ISNUMBER(S474)=FALSE,ISNUMBER(T474)=FALSE),NA(),T474+'Data input'!$AW$4*S474)))</f>
        <v>#N/A</v>
      </c>
      <c r="W474" s="102" t="e">
        <f>IF($Y$452=FALSE,NA(),IF(OR(ISNUMBER(U474)=FALSE,ISNUMBER(V474)=FALSE),NA(),(V474-U474)/(2*'Data input'!$AW$4)))</f>
        <v>#N/A</v>
      </c>
      <c r="X474" s="102" t="e">
        <f>IF($Y$452=FALSE,NA(),IF(OR(ISNUMBER(U474)=FALSE,ISNUMBER(W474)=FALSE),NA(),W474*'Data input'!$AW$4+U474))</f>
        <v>#N/A</v>
      </c>
    </row>
    <row r="475" spans="16:24" x14ac:dyDescent="0.3">
      <c r="P475" s="153" t="str">
        <f>IF(ISBLANK('Data input'!C475)=FALSE,'Data input'!C475,"")</f>
        <v/>
      </c>
      <c r="Q475" s="102" t="e">
        <f>IF($Y$452=FALSE,NA(),IF(OR(ISNUMBER('Data input'!AC475)=FALSE,ISNUMBER('Data input'!AD475)=FALSE),NA(),'Data input'!$AW$3*'Data input'!AC475+'Data input'!AD475))</f>
        <v>#N/A</v>
      </c>
      <c r="R475" s="102" t="e">
        <f>IF($Y$452=FALSE,NA(),IF(ISNUMBER('Data input'!AD475)=FALSE,NA(),'Data input'!$AW$2*'Data input'!AC475))</f>
        <v>#N/A</v>
      </c>
      <c r="S475" s="102" t="e">
        <f>IF($Y$452=FALSE,NA(),IF(OR(ISNUMBER('Data input'!AF475)=FALSE,ISNUMBER('Data input'!AG475)=FALSE),NA(),'Data input'!$AW$3*'Data input'!AF475+'Data input'!AG475+1+'Grid template'!$B$17))</f>
        <v>#N/A</v>
      </c>
      <c r="T475" s="102" t="e">
        <f>IF($Y$452=FALSE,NA(),IF(ISNUMBER('Data input'!AG475)=FALSE,NA(),'Data input'!$AW$2*'Data input'!AF475))</f>
        <v>#N/A</v>
      </c>
      <c r="U475" s="102" t="e">
        <f>IF($Y$452=FALSE,NA(),(IF(OR(ISNUMBER(Q475)=FALSE,ISNUMBER(R475)=FALSE),NA(),R475-'Data input'!$AW$4*Q475)))</f>
        <v>#N/A</v>
      </c>
      <c r="V475" s="102" t="e">
        <f>IF($Y$452=FALSE,NA(),(IF(OR(ISNUMBER(S475)=FALSE,ISNUMBER(T475)=FALSE),NA(),T475+'Data input'!$AW$4*S475)))</f>
        <v>#N/A</v>
      </c>
      <c r="W475" s="102" t="e">
        <f>IF($Y$452=FALSE,NA(),IF(OR(ISNUMBER(U475)=FALSE,ISNUMBER(V475)=FALSE),NA(),(V475-U475)/(2*'Data input'!$AW$4)))</f>
        <v>#N/A</v>
      </c>
      <c r="X475" s="102" t="e">
        <f>IF($Y$452=FALSE,NA(),IF(OR(ISNUMBER(U475)=FALSE,ISNUMBER(W475)=FALSE),NA(),W475*'Data input'!$AW$4+U475))</f>
        <v>#N/A</v>
      </c>
    </row>
    <row r="476" spans="16:24" x14ac:dyDescent="0.3">
      <c r="P476" s="153" t="str">
        <f>IF(ISBLANK('Data input'!C476)=FALSE,'Data input'!C476,"")</f>
        <v/>
      </c>
      <c r="Q476" s="102" t="e">
        <f>IF($Y$452=FALSE,NA(),IF(OR(ISNUMBER('Data input'!AC476)=FALSE,ISNUMBER('Data input'!AD476)=FALSE),NA(),'Data input'!$AW$3*'Data input'!AC476+'Data input'!AD476))</f>
        <v>#N/A</v>
      </c>
      <c r="R476" s="102" t="e">
        <f>IF($Y$452=FALSE,NA(),IF(ISNUMBER('Data input'!AD476)=FALSE,NA(),'Data input'!$AW$2*'Data input'!AC476))</f>
        <v>#N/A</v>
      </c>
      <c r="S476" s="102" t="e">
        <f>IF($Y$452=FALSE,NA(),IF(OR(ISNUMBER('Data input'!AF476)=FALSE,ISNUMBER('Data input'!AG476)=FALSE),NA(),'Data input'!$AW$3*'Data input'!AF476+'Data input'!AG476+1+'Grid template'!$B$17))</f>
        <v>#N/A</v>
      </c>
      <c r="T476" s="102" t="e">
        <f>IF($Y$452=FALSE,NA(),IF(ISNUMBER('Data input'!AG476)=FALSE,NA(),'Data input'!$AW$2*'Data input'!AF476))</f>
        <v>#N/A</v>
      </c>
      <c r="U476" s="102" t="e">
        <f>IF($Y$452=FALSE,NA(),(IF(OR(ISNUMBER(Q476)=FALSE,ISNUMBER(R476)=FALSE),NA(),R476-'Data input'!$AW$4*Q476)))</f>
        <v>#N/A</v>
      </c>
      <c r="V476" s="102" t="e">
        <f>IF($Y$452=FALSE,NA(),(IF(OR(ISNUMBER(S476)=FALSE,ISNUMBER(T476)=FALSE),NA(),T476+'Data input'!$AW$4*S476)))</f>
        <v>#N/A</v>
      </c>
      <c r="W476" s="102" t="e">
        <f>IF($Y$452=FALSE,NA(),IF(OR(ISNUMBER(U476)=FALSE,ISNUMBER(V476)=FALSE),NA(),(V476-U476)/(2*'Data input'!$AW$4)))</f>
        <v>#N/A</v>
      </c>
      <c r="X476" s="102" t="e">
        <f>IF($Y$452=FALSE,NA(),IF(OR(ISNUMBER(U476)=FALSE,ISNUMBER(W476)=FALSE),NA(),W476*'Data input'!$AW$4+U476))</f>
        <v>#N/A</v>
      </c>
    </row>
    <row r="477" spans="16:24" x14ac:dyDescent="0.3">
      <c r="P477" s="153" t="str">
        <f>IF(ISBLANK('Data input'!C477)=FALSE,'Data input'!C477,"")</f>
        <v/>
      </c>
      <c r="Q477" s="102" t="e">
        <f>IF($Y$452=FALSE,NA(),IF(OR(ISNUMBER('Data input'!AC477)=FALSE,ISNUMBER('Data input'!AD477)=FALSE),NA(),'Data input'!$AW$3*'Data input'!AC477+'Data input'!AD477))</f>
        <v>#N/A</v>
      </c>
      <c r="R477" s="102" t="e">
        <f>IF($Y$452=FALSE,NA(),IF(ISNUMBER('Data input'!AD477)=FALSE,NA(),'Data input'!$AW$2*'Data input'!AC477))</f>
        <v>#N/A</v>
      </c>
      <c r="S477" s="102" t="e">
        <f>IF($Y$452=FALSE,NA(),IF(OR(ISNUMBER('Data input'!AF477)=FALSE,ISNUMBER('Data input'!AG477)=FALSE),NA(),'Data input'!$AW$3*'Data input'!AF477+'Data input'!AG477+1+'Grid template'!$B$17))</f>
        <v>#N/A</v>
      </c>
      <c r="T477" s="102" t="e">
        <f>IF($Y$452=FALSE,NA(),IF(ISNUMBER('Data input'!AG477)=FALSE,NA(),'Data input'!$AW$2*'Data input'!AF477))</f>
        <v>#N/A</v>
      </c>
      <c r="U477" s="102" t="e">
        <f>IF($Y$452=FALSE,NA(),(IF(OR(ISNUMBER(Q477)=FALSE,ISNUMBER(R477)=FALSE),NA(),R477-'Data input'!$AW$4*Q477)))</f>
        <v>#N/A</v>
      </c>
      <c r="V477" s="102" t="e">
        <f>IF($Y$452=FALSE,NA(),(IF(OR(ISNUMBER(S477)=FALSE,ISNUMBER(T477)=FALSE),NA(),T477+'Data input'!$AW$4*S477)))</f>
        <v>#N/A</v>
      </c>
      <c r="W477" s="102" t="e">
        <f>IF($Y$452=FALSE,NA(),IF(OR(ISNUMBER(U477)=FALSE,ISNUMBER(V477)=FALSE),NA(),(V477-U477)/(2*'Data input'!$AW$4)))</f>
        <v>#N/A</v>
      </c>
      <c r="X477" s="102" t="e">
        <f>IF($Y$452=FALSE,NA(),IF(OR(ISNUMBER(U477)=FALSE,ISNUMBER(W477)=FALSE),NA(),W477*'Data input'!$AW$4+U477))</f>
        <v>#N/A</v>
      </c>
    </row>
    <row r="478" spans="16:24" x14ac:dyDescent="0.3">
      <c r="P478" s="153" t="str">
        <f>IF(ISBLANK('Data input'!C478)=FALSE,'Data input'!C478,"")</f>
        <v/>
      </c>
      <c r="Q478" s="102" t="e">
        <f>IF($Y$452=FALSE,NA(),IF(OR(ISNUMBER('Data input'!AC478)=FALSE,ISNUMBER('Data input'!AD478)=FALSE),NA(),'Data input'!$AW$3*'Data input'!AC478+'Data input'!AD478))</f>
        <v>#N/A</v>
      </c>
      <c r="R478" s="102" t="e">
        <f>IF($Y$452=FALSE,NA(),IF(ISNUMBER('Data input'!AD478)=FALSE,NA(),'Data input'!$AW$2*'Data input'!AC478))</f>
        <v>#N/A</v>
      </c>
      <c r="S478" s="102" t="e">
        <f>IF($Y$452=FALSE,NA(),IF(OR(ISNUMBER('Data input'!AF478)=FALSE,ISNUMBER('Data input'!AG478)=FALSE),NA(),'Data input'!$AW$3*'Data input'!AF478+'Data input'!AG478+1+'Grid template'!$B$17))</f>
        <v>#N/A</v>
      </c>
      <c r="T478" s="102" t="e">
        <f>IF($Y$452=FALSE,NA(),IF(ISNUMBER('Data input'!AG478)=FALSE,NA(),'Data input'!$AW$2*'Data input'!AF478))</f>
        <v>#N/A</v>
      </c>
      <c r="U478" s="102" t="e">
        <f>IF($Y$452=FALSE,NA(),(IF(OR(ISNUMBER(Q478)=FALSE,ISNUMBER(R478)=FALSE),NA(),R478-'Data input'!$AW$4*Q478)))</f>
        <v>#N/A</v>
      </c>
      <c r="V478" s="102" t="e">
        <f>IF($Y$452=FALSE,NA(),(IF(OR(ISNUMBER(S478)=FALSE,ISNUMBER(T478)=FALSE),NA(),T478+'Data input'!$AW$4*S478)))</f>
        <v>#N/A</v>
      </c>
      <c r="W478" s="102" t="e">
        <f>IF($Y$452=FALSE,NA(),IF(OR(ISNUMBER(U478)=FALSE,ISNUMBER(V478)=FALSE),NA(),(V478-U478)/(2*'Data input'!$AW$4)))</f>
        <v>#N/A</v>
      </c>
      <c r="X478" s="102" t="e">
        <f>IF($Y$452=FALSE,NA(),IF(OR(ISNUMBER(U478)=FALSE,ISNUMBER(W478)=FALSE),NA(),W478*'Data input'!$AW$4+U478))</f>
        <v>#N/A</v>
      </c>
    </row>
    <row r="479" spans="16:24" x14ac:dyDescent="0.3">
      <c r="P479" s="153" t="str">
        <f>IF(ISBLANK('Data input'!C479)=FALSE,'Data input'!C479,"")</f>
        <v/>
      </c>
      <c r="Q479" s="102" t="e">
        <f>IF($Y$452=FALSE,NA(),IF(OR(ISNUMBER('Data input'!AC479)=FALSE,ISNUMBER('Data input'!AD479)=FALSE),NA(),'Data input'!$AW$3*'Data input'!AC479+'Data input'!AD479))</f>
        <v>#N/A</v>
      </c>
      <c r="R479" s="102" t="e">
        <f>IF($Y$452=FALSE,NA(),IF(ISNUMBER('Data input'!AD479)=FALSE,NA(),'Data input'!$AW$2*'Data input'!AC479))</f>
        <v>#N/A</v>
      </c>
      <c r="S479" s="102" t="e">
        <f>IF($Y$452=FALSE,NA(),IF(OR(ISNUMBER('Data input'!AF479)=FALSE,ISNUMBER('Data input'!AG479)=FALSE),NA(),'Data input'!$AW$3*'Data input'!AF479+'Data input'!AG479+1+'Grid template'!$B$17))</f>
        <v>#N/A</v>
      </c>
      <c r="T479" s="102" t="e">
        <f>IF($Y$452=FALSE,NA(),IF(ISNUMBER('Data input'!AG479)=FALSE,NA(),'Data input'!$AW$2*'Data input'!AF479))</f>
        <v>#N/A</v>
      </c>
      <c r="U479" s="102" t="e">
        <f>IF($Y$452=FALSE,NA(),(IF(OR(ISNUMBER(Q479)=FALSE,ISNUMBER(R479)=FALSE),NA(),R479-'Data input'!$AW$4*Q479)))</f>
        <v>#N/A</v>
      </c>
      <c r="V479" s="102" t="e">
        <f>IF($Y$452=FALSE,NA(),(IF(OR(ISNUMBER(S479)=FALSE,ISNUMBER(T479)=FALSE),NA(),T479+'Data input'!$AW$4*S479)))</f>
        <v>#N/A</v>
      </c>
      <c r="W479" s="102" t="e">
        <f>IF($Y$452=FALSE,NA(),IF(OR(ISNUMBER(U479)=FALSE,ISNUMBER(V479)=FALSE),NA(),(V479-U479)/(2*'Data input'!$AW$4)))</f>
        <v>#N/A</v>
      </c>
      <c r="X479" s="102" t="e">
        <f>IF($Y$452=FALSE,NA(),IF(OR(ISNUMBER(U479)=FALSE,ISNUMBER(W479)=FALSE),NA(),W479*'Data input'!$AW$4+U479))</f>
        <v>#N/A</v>
      </c>
    </row>
    <row r="480" spans="16:24" x14ac:dyDescent="0.3">
      <c r="P480" s="153" t="str">
        <f>IF(ISBLANK('Data input'!C480)=FALSE,'Data input'!C480,"")</f>
        <v/>
      </c>
      <c r="Q480" s="102" t="e">
        <f>IF($Y$452=FALSE,NA(),IF(OR(ISNUMBER('Data input'!AC480)=FALSE,ISNUMBER('Data input'!AD480)=FALSE),NA(),'Data input'!$AW$3*'Data input'!AC480+'Data input'!AD480))</f>
        <v>#N/A</v>
      </c>
      <c r="R480" s="102" t="e">
        <f>IF($Y$452=FALSE,NA(),IF(ISNUMBER('Data input'!AD480)=FALSE,NA(),'Data input'!$AW$2*'Data input'!AC480))</f>
        <v>#N/A</v>
      </c>
      <c r="S480" s="102" t="e">
        <f>IF($Y$452=FALSE,NA(),IF(OR(ISNUMBER('Data input'!AF480)=FALSE,ISNUMBER('Data input'!AG480)=FALSE),NA(),'Data input'!$AW$3*'Data input'!AF480+'Data input'!AG480+1+'Grid template'!$B$17))</f>
        <v>#N/A</v>
      </c>
      <c r="T480" s="102" t="e">
        <f>IF($Y$452=FALSE,NA(),IF(ISNUMBER('Data input'!AG480)=FALSE,NA(),'Data input'!$AW$2*'Data input'!AF480))</f>
        <v>#N/A</v>
      </c>
      <c r="U480" s="102" t="e">
        <f>IF($Y$452=FALSE,NA(),(IF(OR(ISNUMBER(Q480)=FALSE,ISNUMBER(R480)=FALSE),NA(),R480-'Data input'!$AW$4*Q480)))</f>
        <v>#N/A</v>
      </c>
      <c r="V480" s="102" t="e">
        <f>IF($Y$452=FALSE,NA(),(IF(OR(ISNUMBER(S480)=FALSE,ISNUMBER(T480)=FALSE),NA(),T480+'Data input'!$AW$4*S480)))</f>
        <v>#N/A</v>
      </c>
      <c r="W480" s="102" t="e">
        <f>IF($Y$452=FALSE,NA(),IF(OR(ISNUMBER(U480)=FALSE,ISNUMBER(V480)=FALSE),NA(),(V480-U480)/(2*'Data input'!$AW$4)))</f>
        <v>#N/A</v>
      </c>
      <c r="X480" s="102" t="e">
        <f>IF($Y$452=FALSE,NA(),IF(OR(ISNUMBER(U480)=FALSE,ISNUMBER(W480)=FALSE),NA(),W480*'Data input'!$AW$4+U480))</f>
        <v>#N/A</v>
      </c>
    </row>
    <row r="481" spans="16:24" x14ac:dyDescent="0.3">
      <c r="P481" s="153" t="str">
        <f>IF(ISBLANK('Data input'!C481)=FALSE,'Data input'!C481,"")</f>
        <v/>
      </c>
      <c r="Q481" s="102" t="e">
        <f>IF($Y$452=FALSE,NA(),IF(OR(ISNUMBER('Data input'!AC481)=FALSE,ISNUMBER('Data input'!AD481)=FALSE),NA(),'Data input'!$AW$3*'Data input'!AC481+'Data input'!AD481))</f>
        <v>#N/A</v>
      </c>
      <c r="R481" s="102" t="e">
        <f>IF($Y$452=FALSE,NA(),IF(ISNUMBER('Data input'!AD481)=FALSE,NA(),'Data input'!$AW$2*'Data input'!AC481))</f>
        <v>#N/A</v>
      </c>
      <c r="S481" s="102" t="e">
        <f>IF($Y$452=FALSE,NA(),IF(OR(ISNUMBER('Data input'!AF481)=FALSE,ISNUMBER('Data input'!AG481)=FALSE),NA(),'Data input'!$AW$3*'Data input'!AF481+'Data input'!AG481+1+'Grid template'!$B$17))</f>
        <v>#N/A</v>
      </c>
      <c r="T481" s="102" t="e">
        <f>IF($Y$452=FALSE,NA(),IF(ISNUMBER('Data input'!AG481)=FALSE,NA(),'Data input'!$AW$2*'Data input'!AF481))</f>
        <v>#N/A</v>
      </c>
      <c r="U481" s="102" t="e">
        <f>IF($Y$452=FALSE,NA(),(IF(OR(ISNUMBER(Q481)=FALSE,ISNUMBER(R481)=FALSE),NA(),R481-'Data input'!$AW$4*Q481)))</f>
        <v>#N/A</v>
      </c>
      <c r="V481" s="102" t="e">
        <f>IF($Y$452=FALSE,NA(),(IF(OR(ISNUMBER(S481)=FALSE,ISNUMBER(T481)=FALSE),NA(),T481+'Data input'!$AW$4*S481)))</f>
        <v>#N/A</v>
      </c>
      <c r="W481" s="102" t="e">
        <f>IF($Y$452=FALSE,NA(),IF(OR(ISNUMBER(U481)=FALSE,ISNUMBER(V481)=FALSE),NA(),(V481-U481)/(2*'Data input'!$AW$4)))</f>
        <v>#N/A</v>
      </c>
      <c r="X481" s="102" t="e">
        <f>IF($Y$452=FALSE,NA(),IF(OR(ISNUMBER(U481)=FALSE,ISNUMBER(W481)=FALSE),NA(),W481*'Data input'!$AW$4+U481))</f>
        <v>#N/A</v>
      </c>
    </row>
    <row r="482" spans="16:24" x14ac:dyDescent="0.3">
      <c r="P482" s="153" t="str">
        <f>IF(ISBLANK('Data input'!C482)=FALSE,'Data input'!C482,"")</f>
        <v/>
      </c>
      <c r="Q482" s="102" t="e">
        <f>IF($Y$452=FALSE,NA(),IF(OR(ISNUMBER('Data input'!AC482)=FALSE,ISNUMBER('Data input'!AD482)=FALSE),NA(),'Data input'!$AW$3*'Data input'!AC482+'Data input'!AD482))</f>
        <v>#N/A</v>
      </c>
      <c r="R482" s="102" t="e">
        <f>IF($Y$452=FALSE,NA(),IF(ISNUMBER('Data input'!AD482)=FALSE,NA(),'Data input'!$AW$2*'Data input'!AC482))</f>
        <v>#N/A</v>
      </c>
      <c r="S482" s="102" t="e">
        <f>IF($Y$452=FALSE,NA(),IF(OR(ISNUMBER('Data input'!AF482)=FALSE,ISNUMBER('Data input'!AG482)=FALSE),NA(),'Data input'!$AW$3*'Data input'!AF482+'Data input'!AG482+1+'Grid template'!$B$17))</f>
        <v>#N/A</v>
      </c>
      <c r="T482" s="102" t="e">
        <f>IF($Y$452=FALSE,NA(),IF(ISNUMBER('Data input'!AG482)=FALSE,NA(),'Data input'!$AW$2*'Data input'!AF482))</f>
        <v>#N/A</v>
      </c>
      <c r="U482" s="102" t="e">
        <f>IF($Y$452=FALSE,NA(),(IF(OR(ISNUMBER(Q482)=FALSE,ISNUMBER(R482)=FALSE),NA(),R482-'Data input'!$AW$4*Q482)))</f>
        <v>#N/A</v>
      </c>
      <c r="V482" s="102" t="e">
        <f>IF($Y$452=FALSE,NA(),(IF(OR(ISNUMBER(S482)=FALSE,ISNUMBER(T482)=FALSE),NA(),T482+'Data input'!$AW$4*S482)))</f>
        <v>#N/A</v>
      </c>
      <c r="W482" s="102" t="e">
        <f>IF($Y$452=FALSE,NA(),IF(OR(ISNUMBER(U482)=FALSE,ISNUMBER(V482)=FALSE),NA(),(V482-U482)/(2*'Data input'!$AW$4)))</f>
        <v>#N/A</v>
      </c>
      <c r="X482" s="102" t="e">
        <f>IF($Y$452=FALSE,NA(),IF(OR(ISNUMBER(U482)=FALSE,ISNUMBER(W482)=FALSE),NA(),W482*'Data input'!$AW$4+U482))</f>
        <v>#N/A</v>
      </c>
    </row>
    <row r="483" spans="16:24" x14ac:dyDescent="0.3">
      <c r="P483" s="153" t="str">
        <f>IF(ISBLANK('Data input'!C483)=FALSE,'Data input'!C483,"")</f>
        <v/>
      </c>
      <c r="Q483" s="102" t="e">
        <f>IF($Y$452=FALSE,NA(),IF(OR(ISNUMBER('Data input'!AC483)=FALSE,ISNUMBER('Data input'!AD483)=FALSE),NA(),'Data input'!$AW$3*'Data input'!AC483+'Data input'!AD483))</f>
        <v>#N/A</v>
      </c>
      <c r="R483" s="102" t="e">
        <f>IF($Y$452=FALSE,NA(),IF(ISNUMBER('Data input'!AD483)=FALSE,NA(),'Data input'!$AW$2*'Data input'!AC483))</f>
        <v>#N/A</v>
      </c>
      <c r="S483" s="102" t="e">
        <f>IF($Y$452=FALSE,NA(),IF(OR(ISNUMBER('Data input'!AF483)=FALSE,ISNUMBER('Data input'!AG483)=FALSE),NA(),'Data input'!$AW$3*'Data input'!AF483+'Data input'!AG483+1+'Grid template'!$B$17))</f>
        <v>#N/A</v>
      </c>
      <c r="T483" s="102" t="e">
        <f>IF($Y$452=FALSE,NA(),IF(ISNUMBER('Data input'!AG483)=FALSE,NA(),'Data input'!$AW$2*'Data input'!AF483))</f>
        <v>#N/A</v>
      </c>
      <c r="U483" s="102" t="e">
        <f>IF($Y$452=FALSE,NA(),(IF(OR(ISNUMBER(Q483)=FALSE,ISNUMBER(R483)=FALSE),NA(),R483-'Data input'!$AW$4*Q483)))</f>
        <v>#N/A</v>
      </c>
      <c r="V483" s="102" t="e">
        <f>IF($Y$452=FALSE,NA(),(IF(OR(ISNUMBER(S483)=FALSE,ISNUMBER(T483)=FALSE),NA(),T483+'Data input'!$AW$4*S483)))</f>
        <v>#N/A</v>
      </c>
      <c r="W483" s="102" t="e">
        <f>IF($Y$452=FALSE,NA(),IF(OR(ISNUMBER(U483)=FALSE,ISNUMBER(V483)=FALSE),NA(),(V483-U483)/(2*'Data input'!$AW$4)))</f>
        <v>#N/A</v>
      </c>
      <c r="X483" s="102" t="e">
        <f>IF($Y$452=FALSE,NA(),IF(OR(ISNUMBER(U483)=FALSE,ISNUMBER(W483)=FALSE),NA(),W483*'Data input'!$AW$4+U483))</f>
        <v>#N/A</v>
      </c>
    </row>
    <row r="484" spans="16:24" x14ac:dyDescent="0.3">
      <c r="P484" s="153" t="str">
        <f>IF(ISBLANK('Data input'!C484)=FALSE,'Data input'!C484,"")</f>
        <v/>
      </c>
      <c r="Q484" s="102" t="e">
        <f>IF($Y$452=FALSE,NA(),IF(OR(ISNUMBER('Data input'!AC484)=FALSE,ISNUMBER('Data input'!AD484)=FALSE),NA(),'Data input'!$AW$3*'Data input'!AC484+'Data input'!AD484))</f>
        <v>#N/A</v>
      </c>
      <c r="R484" s="102" t="e">
        <f>IF($Y$452=FALSE,NA(),IF(ISNUMBER('Data input'!AD484)=FALSE,NA(),'Data input'!$AW$2*'Data input'!AC484))</f>
        <v>#N/A</v>
      </c>
      <c r="S484" s="102" t="e">
        <f>IF($Y$452=FALSE,NA(),IF(OR(ISNUMBER('Data input'!AF484)=FALSE,ISNUMBER('Data input'!AG484)=FALSE),NA(),'Data input'!$AW$3*'Data input'!AF484+'Data input'!AG484+1+'Grid template'!$B$17))</f>
        <v>#N/A</v>
      </c>
      <c r="T484" s="102" t="e">
        <f>IF($Y$452=FALSE,NA(),IF(ISNUMBER('Data input'!AG484)=FALSE,NA(),'Data input'!$AW$2*'Data input'!AF484))</f>
        <v>#N/A</v>
      </c>
      <c r="U484" s="102" t="e">
        <f>IF($Y$452=FALSE,NA(),(IF(OR(ISNUMBER(Q484)=FALSE,ISNUMBER(R484)=FALSE),NA(),R484-'Data input'!$AW$4*Q484)))</f>
        <v>#N/A</v>
      </c>
      <c r="V484" s="102" t="e">
        <f>IF($Y$452=FALSE,NA(),(IF(OR(ISNUMBER(S484)=FALSE,ISNUMBER(T484)=FALSE),NA(),T484+'Data input'!$AW$4*S484)))</f>
        <v>#N/A</v>
      </c>
      <c r="W484" s="102" t="e">
        <f>IF($Y$452=FALSE,NA(),IF(OR(ISNUMBER(U484)=FALSE,ISNUMBER(V484)=FALSE),NA(),(V484-U484)/(2*'Data input'!$AW$4)))</f>
        <v>#N/A</v>
      </c>
      <c r="X484" s="102" t="e">
        <f>IF($Y$452=FALSE,NA(),IF(OR(ISNUMBER(U484)=FALSE,ISNUMBER(W484)=FALSE),NA(),W484*'Data input'!$AW$4+U484))</f>
        <v>#N/A</v>
      </c>
    </row>
    <row r="485" spans="16:24" x14ac:dyDescent="0.3">
      <c r="P485" s="153" t="str">
        <f>IF(ISBLANK('Data input'!C485)=FALSE,'Data input'!C485,"")</f>
        <v/>
      </c>
      <c r="Q485" s="102" t="e">
        <f>IF($Y$452=FALSE,NA(),IF(OR(ISNUMBER('Data input'!AC485)=FALSE,ISNUMBER('Data input'!AD485)=FALSE),NA(),'Data input'!$AW$3*'Data input'!AC485+'Data input'!AD485))</f>
        <v>#N/A</v>
      </c>
      <c r="R485" s="102" t="e">
        <f>IF($Y$452=FALSE,NA(),IF(ISNUMBER('Data input'!AD485)=FALSE,NA(),'Data input'!$AW$2*'Data input'!AC485))</f>
        <v>#N/A</v>
      </c>
      <c r="S485" s="102" t="e">
        <f>IF($Y$452=FALSE,NA(),IF(OR(ISNUMBER('Data input'!AF485)=FALSE,ISNUMBER('Data input'!AG485)=FALSE),NA(),'Data input'!$AW$3*'Data input'!AF485+'Data input'!AG485+1+'Grid template'!$B$17))</f>
        <v>#N/A</v>
      </c>
      <c r="T485" s="102" t="e">
        <f>IF($Y$452=FALSE,NA(),IF(ISNUMBER('Data input'!AG485)=FALSE,NA(),'Data input'!$AW$2*'Data input'!AF485))</f>
        <v>#N/A</v>
      </c>
      <c r="U485" s="102" t="e">
        <f>IF($Y$452=FALSE,NA(),(IF(OR(ISNUMBER(Q485)=FALSE,ISNUMBER(R485)=FALSE),NA(),R485-'Data input'!$AW$4*Q485)))</f>
        <v>#N/A</v>
      </c>
      <c r="V485" s="102" t="e">
        <f>IF($Y$452=FALSE,NA(),(IF(OR(ISNUMBER(S485)=FALSE,ISNUMBER(T485)=FALSE),NA(),T485+'Data input'!$AW$4*S485)))</f>
        <v>#N/A</v>
      </c>
      <c r="W485" s="102" t="e">
        <f>IF($Y$452=FALSE,NA(),IF(OR(ISNUMBER(U485)=FALSE,ISNUMBER(V485)=FALSE),NA(),(V485-U485)/(2*'Data input'!$AW$4)))</f>
        <v>#N/A</v>
      </c>
      <c r="X485" s="102" t="e">
        <f>IF($Y$452=FALSE,NA(),IF(OR(ISNUMBER(U485)=FALSE,ISNUMBER(W485)=FALSE),NA(),W485*'Data input'!$AW$4+U485))</f>
        <v>#N/A</v>
      </c>
    </row>
    <row r="486" spans="16:24" x14ac:dyDescent="0.3">
      <c r="P486" s="153" t="str">
        <f>IF(ISBLANK('Data input'!C486)=FALSE,'Data input'!C486,"")</f>
        <v/>
      </c>
      <c r="Q486" s="102" t="e">
        <f>IF($Y$452=FALSE,NA(),IF(OR(ISNUMBER('Data input'!AC486)=FALSE,ISNUMBER('Data input'!AD486)=FALSE),NA(),'Data input'!$AW$3*'Data input'!AC486+'Data input'!AD486))</f>
        <v>#N/A</v>
      </c>
      <c r="R486" s="102" t="e">
        <f>IF($Y$452=FALSE,NA(),IF(ISNUMBER('Data input'!AD486)=FALSE,NA(),'Data input'!$AW$2*'Data input'!AC486))</f>
        <v>#N/A</v>
      </c>
      <c r="S486" s="102" t="e">
        <f>IF($Y$452=FALSE,NA(),IF(OR(ISNUMBER('Data input'!AF486)=FALSE,ISNUMBER('Data input'!AG486)=FALSE),NA(),'Data input'!$AW$3*'Data input'!AF486+'Data input'!AG486+1+'Grid template'!$B$17))</f>
        <v>#N/A</v>
      </c>
      <c r="T486" s="102" t="e">
        <f>IF($Y$452=FALSE,NA(),IF(ISNUMBER('Data input'!AG486)=FALSE,NA(),'Data input'!$AW$2*'Data input'!AF486))</f>
        <v>#N/A</v>
      </c>
      <c r="U486" s="102" t="e">
        <f>IF($Y$452=FALSE,NA(),(IF(OR(ISNUMBER(Q486)=FALSE,ISNUMBER(R486)=FALSE),NA(),R486-'Data input'!$AW$4*Q486)))</f>
        <v>#N/A</v>
      </c>
      <c r="V486" s="102" t="e">
        <f>IF($Y$452=FALSE,NA(),(IF(OR(ISNUMBER(S486)=FALSE,ISNUMBER(T486)=FALSE),NA(),T486+'Data input'!$AW$4*S486)))</f>
        <v>#N/A</v>
      </c>
      <c r="W486" s="102" t="e">
        <f>IF($Y$452=FALSE,NA(),IF(OR(ISNUMBER(U486)=FALSE,ISNUMBER(V486)=FALSE),NA(),(V486-U486)/(2*'Data input'!$AW$4)))</f>
        <v>#N/A</v>
      </c>
      <c r="X486" s="102" t="e">
        <f>IF($Y$452=FALSE,NA(),IF(OR(ISNUMBER(U486)=FALSE,ISNUMBER(W486)=FALSE),NA(),W486*'Data input'!$AW$4+U486))</f>
        <v>#N/A</v>
      </c>
    </row>
    <row r="487" spans="16:24" x14ac:dyDescent="0.3">
      <c r="P487" s="153" t="str">
        <f>IF(ISBLANK('Data input'!C487)=FALSE,'Data input'!C487,"")</f>
        <v/>
      </c>
      <c r="Q487" s="102" t="e">
        <f>IF($Y$452=FALSE,NA(),IF(OR(ISNUMBER('Data input'!AC487)=FALSE,ISNUMBER('Data input'!AD487)=FALSE),NA(),'Data input'!$AW$3*'Data input'!AC487+'Data input'!AD487))</f>
        <v>#N/A</v>
      </c>
      <c r="R487" s="102" t="e">
        <f>IF($Y$452=FALSE,NA(),IF(ISNUMBER('Data input'!AD487)=FALSE,NA(),'Data input'!$AW$2*'Data input'!AC487))</f>
        <v>#N/A</v>
      </c>
      <c r="S487" s="102" t="e">
        <f>IF($Y$452=FALSE,NA(),IF(OR(ISNUMBER('Data input'!AF487)=FALSE,ISNUMBER('Data input'!AG487)=FALSE),NA(),'Data input'!$AW$3*'Data input'!AF487+'Data input'!AG487+1+'Grid template'!$B$17))</f>
        <v>#N/A</v>
      </c>
      <c r="T487" s="102" t="e">
        <f>IF($Y$452=FALSE,NA(),IF(ISNUMBER('Data input'!AG487)=FALSE,NA(),'Data input'!$AW$2*'Data input'!AF487))</f>
        <v>#N/A</v>
      </c>
      <c r="U487" s="102" t="e">
        <f>IF($Y$452=FALSE,NA(),(IF(OR(ISNUMBER(Q487)=FALSE,ISNUMBER(R487)=FALSE),NA(),R487-'Data input'!$AW$4*Q487)))</f>
        <v>#N/A</v>
      </c>
      <c r="V487" s="102" t="e">
        <f>IF($Y$452=FALSE,NA(),(IF(OR(ISNUMBER(S487)=FALSE,ISNUMBER(T487)=FALSE),NA(),T487+'Data input'!$AW$4*S487)))</f>
        <v>#N/A</v>
      </c>
      <c r="W487" s="102" t="e">
        <f>IF($Y$452=FALSE,NA(),IF(OR(ISNUMBER(U487)=FALSE,ISNUMBER(V487)=FALSE),NA(),(V487-U487)/(2*'Data input'!$AW$4)))</f>
        <v>#N/A</v>
      </c>
      <c r="X487" s="102" t="e">
        <f>IF($Y$452=FALSE,NA(),IF(OR(ISNUMBER(U487)=FALSE,ISNUMBER(W487)=FALSE),NA(),W487*'Data input'!$AW$4+U487))</f>
        <v>#N/A</v>
      </c>
    </row>
    <row r="488" spans="16:24" x14ac:dyDescent="0.3">
      <c r="P488" s="153" t="str">
        <f>IF(ISBLANK('Data input'!C488)=FALSE,'Data input'!C488,"")</f>
        <v/>
      </c>
      <c r="Q488" s="102" t="e">
        <f>IF($Y$452=FALSE,NA(),IF(OR(ISNUMBER('Data input'!AC488)=FALSE,ISNUMBER('Data input'!AD488)=FALSE),NA(),'Data input'!$AW$3*'Data input'!AC488+'Data input'!AD488))</f>
        <v>#N/A</v>
      </c>
      <c r="R488" s="102" t="e">
        <f>IF($Y$452=FALSE,NA(),IF(ISNUMBER('Data input'!AD488)=FALSE,NA(),'Data input'!$AW$2*'Data input'!AC488))</f>
        <v>#N/A</v>
      </c>
      <c r="S488" s="102" t="e">
        <f>IF($Y$452=FALSE,NA(),IF(OR(ISNUMBER('Data input'!AF488)=FALSE,ISNUMBER('Data input'!AG488)=FALSE),NA(),'Data input'!$AW$3*'Data input'!AF488+'Data input'!AG488+1+'Grid template'!$B$17))</f>
        <v>#N/A</v>
      </c>
      <c r="T488" s="102" t="e">
        <f>IF($Y$452=FALSE,NA(),IF(ISNUMBER('Data input'!AG488)=FALSE,NA(),'Data input'!$AW$2*'Data input'!AF488))</f>
        <v>#N/A</v>
      </c>
      <c r="U488" s="102" t="e">
        <f>IF($Y$452=FALSE,NA(),(IF(OR(ISNUMBER(Q488)=FALSE,ISNUMBER(R488)=FALSE),NA(),R488-'Data input'!$AW$4*Q488)))</f>
        <v>#N/A</v>
      </c>
      <c r="V488" s="102" t="e">
        <f>IF($Y$452=FALSE,NA(),(IF(OR(ISNUMBER(S488)=FALSE,ISNUMBER(T488)=FALSE),NA(),T488+'Data input'!$AW$4*S488)))</f>
        <v>#N/A</v>
      </c>
      <c r="W488" s="102" t="e">
        <f>IF($Y$452=FALSE,NA(),IF(OR(ISNUMBER(U488)=FALSE,ISNUMBER(V488)=FALSE),NA(),(V488-U488)/(2*'Data input'!$AW$4)))</f>
        <v>#N/A</v>
      </c>
      <c r="X488" s="102" t="e">
        <f>IF($Y$452=FALSE,NA(),IF(OR(ISNUMBER(U488)=FALSE,ISNUMBER(W488)=FALSE),NA(),W488*'Data input'!$AW$4+U488))</f>
        <v>#N/A</v>
      </c>
    </row>
    <row r="489" spans="16:24" x14ac:dyDescent="0.3">
      <c r="P489" s="153" t="str">
        <f>IF(ISBLANK('Data input'!C489)=FALSE,'Data input'!C489,"")</f>
        <v/>
      </c>
      <c r="Q489" s="102" t="e">
        <f>IF($Y$452=FALSE,NA(),IF(OR(ISNUMBER('Data input'!AC489)=FALSE,ISNUMBER('Data input'!AD489)=FALSE),NA(),'Data input'!$AW$3*'Data input'!AC489+'Data input'!AD489))</f>
        <v>#N/A</v>
      </c>
      <c r="R489" s="102" t="e">
        <f>IF($Y$452=FALSE,NA(),IF(ISNUMBER('Data input'!AD489)=FALSE,NA(),'Data input'!$AW$2*'Data input'!AC489))</f>
        <v>#N/A</v>
      </c>
      <c r="S489" s="102" t="e">
        <f>IF($Y$452=FALSE,NA(),IF(OR(ISNUMBER('Data input'!AF489)=FALSE,ISNUMBER('Data input'!AG489)=FALSE),NA(),'Data input'!$AW$3*'Data input'!AF489+'Data input'!AG489+1+'Grid template'!$B$17))</f>
        <v>#N/A</v>
      </c>
      <c r="T489" s="102" t="e">
        <f>IF($Y$452=FALSE,NA(),IF(ISNUMBER('Data input'!AG489)=FALSE,NA(),'Data input'!$AW$2*'Data input'!AF489))</f>
        <v>#N/A</v>
      </c>
      <c r="U489" s="102" t="e">
        <f>IF($Y$452=FALSE,NA(),(IF(OR(ISNUMBER(Q489)=FALSE,ISNUMBER(R489)=FALSE),NA(),R489-'Data input'!$AW$4*Q489)))</f>
        <v>#N/A</v>
      </c>
      <c r="V489" s="102" t="e">
        <f>IF($Y$452=FALSE,NA(),(IF(OR(ISNUMBER(S489)=FALSE,ISNUMBER(T489)=FALSE),NA(),T489+'Data input'!$AW$4*S489)))</f>
        <v>#N/A</v>
      </c>
      <c r="W489" s="102" t="e">
        <f>IF($Y$452=FALSE,NA(),IF(OR(ISNUMBER(U489)=FALSE,ISNUMBER(V489)=FALSE),NA(),(V489-U489)/(2*'Data input'!$AW$4)))</f>
        <v>#N/A</v>
      </c>
      <c r="X489" s="102" t="e">
        <f>IF($Y$452=FALSE,NA(),IF(OR(ISNUMBER(U489)=FALSE,ISNUMBER(W489)=FALSE),NA(),W489*'Data input'!$AW$4+U489))</f>
        <v>#N/A</v>
      </c>
    </row>
    <row r="490" spans="16:24" x14ac:dyDescent="0.3">
      <c r="P490" s="153" t="str">
        <f>IF(ISBLANK('Data input'!C490)=FALSE,'Data input'!C490,"")</f>
        <v/>
      </c>
      <c r="Q490" s="102" t="e">
        <f>IF($Y$452=FALSE,NA(),IF(OR(ISNUMBER('Data input'!AC490)=FALSE,ISNUMBER('Data input'!AD490)=FALSE),NA(),'Data input'!$AW$3*'Data input'!AC490+'Data input'!AD490))</f>
        <v>#N/A</v>
      </c>
      <c r="R490" s="102" t="e">
        <f>IF($Y$452=FALSE,NA(),IF(ISNUMBER('Data input'!AD490)=FALSE,NA(),'Data input'!$AW$2*'Data input'!AC490))</f>
        <v>#N/A</v>
      </c>
      <c r="S490" s="102" t="e">
        <f>IF($Y$452=FALSE,NA(),IF(OR(ISNUMBER('Data input'!AF490)=FALSE,ISNUMBER('Data input'!AG490)=FALSE),NA(),'Data input'!$AW$3*'Data input'!AF490+'Data input'!AG490+1+'Grid template'!$B$17))</f>
        <v>#N/A</v>
      </c>
      <c r="T490" s="102" t="e">
        <f>IF($Y$452=FALSE,NA(),IF(ISNUMBER('Data input'!AG490)=FALSE,NA(),'Data input'!$AW$2*'Data input'!AF490))</f>
        <v>#N/A</v>
      </c>
      <c r="U490" s="102" t="e">
        <f>IF($Y$452=FALSE,NA(),(IF(OR(ISNUMBER(Q490)=FALSE,ISNUMBER(R490)=FALSE),NA(),R490-'Data input'!$AW$4*Q490)))</f>
        <v>#N/A</v>
      </c>
      <c r="V490" s="102" t="e">
        <f>IF($Y$452=FALSE,NA(),(IF(OR(ISNUMBER(S490)=FALSE,ISNUMBER(T490)=FALSE),NA(),T490+'Data input'!$AW$4*S490)))</f>
        <v>#N/A</v>
      </c>
      <c r="W490" s="102" t="e">
        <f>IF($Y$452=FALSE,NA(),IF(OR(ISNUMBER(U490)=FALSE,ISNUMBER(V490)=FALSE),NA(),(V490-U490)/(2*'Data input'!$AW$4)))</f>
        <v>#N/A</v>
      </c>
      <c r="X490" s="102" t="e">
        <f>IF($Y$452=FALSE,NA(),IF(OR(ISNUMBER(U490)=FALSE,ISNUMBER(W490)=FALSE),NA(),W490*'Data input'!$AW$4+U490))</f>
        <v>#N/A</v>
      </c>
    </row>
    <row r="491" spans="16:24" x14ac:dyDescent="0.3">
      <c r="P491" s="153" t="str">
        <f>IF(ISBLANK('Data input'!C491)=FALSE,'Data input'!C491,"")</f>
        <v/>
      </c>
      <c r="Q491" s="102" t="e">
        <f>IF($Y$452=FALSE,NA(),IF(OR(ISNUMBER('Data input'!AC491)=FALSE,ISNUMBER('Data input'!AD491)=FALSE),NA(),'Data input'!$AW$3*'Data input'!AC491+'Data input'!AD491))</f>
        <v>#N/A</v>
      </c>
      <c r="R491" s="102" t="e">
        <f>IF($Y$452=FALSE,NA(),IF(ISNUMBER('Data input'!AD491)=FALSE,NA(),'Data input'!$AW$2*'Data input'!AC491))</f>
        <v>#N/A</v>
      </c>
      <c r="S491" s="102" t="e">
        <f>IF($Y$452=FALSE,NA(),IF(OR(ISNUMBER('Data input'!AF491)=FALSE,ISNUMBER('Data input'!AG491)=FALSE),NA(),'Data input'!$AW$3*'Data input'!AF491+'Data input'!AG491+1+'Grid template'!$B$17))</f>
        <v>#N/A</v>
      </c>
      <c r="T491" s="102" t="e">
        <f>IF($Y$452=FALSE,NA(),IF(ISNUMBER('Data input'!AG491)=FALSE,NA(),'Data input'!$AW$2*'Data input'!AF491))</f>
        <v>#N/A</v>
      </c>
      <c r="U491" s="102" t="e">
        <f>IF($Y$452=FALSE,NA(),(IF(OR(ISNUMBER(Q491)=FALSE,ISNUMBER(R491)=FALSE),NA(),R491-'Data input'!$AW$4*Q491)))</f>
        <v>#N/A</v>
      </c>
      <c r="V491" s="102" t="e">
        <f>IF($Y$452=FALSE,NA(),(IF(OR(ISNUMBER(S491)=FALSE,ISNUMBER(T491)=FALSE),NA(),T491+'Data input'!$AW$4*S491)))</f>
        <v>#N/A</v>
      </c>
      <c r="W491" s="102" t="e">
        <f>IF($Y$452=FALSE,NA(),IF(OR(ISNUMBER(U491)=FALSE,ISNUMBER(V491)=FALSE),NA(),(V491-U491)/(2*'Data input'!$AW$4)))</f>
        <v>#N/A</v>
      </c>
      <c r="X491" s="102" t="e">
        <f>IF($Y$452=FALSE,NA(),IF(OR(ISNUMBER(U491)=FALSE,ISNUMBER(W491)=FALSE),NA(),W491*'Data input'!$AW$4+U491))</f>
        <v>#N/A</v>
      </c>
    </row>
    <row r="492" spans="16:24" x14ac:dyDescent="0.3">
      <c r="P492" s="153" t="str">
        <f>IF(ISBLANK('Data input'!C492)=FALSE,'Data input'!C492,"")</f>
        <v/>
      </c>
      <c r="Q492" s="102" t="e">
        <f>IF($Y$452=FALSE,NA(),IF(OR(ISNUMBER('Data input'!AC492)=FALSE,ISNUMBER('Data input'!AD492)=FALSE),NA(),'Data input'!$AW$3*'Data input'!AC492+'Data input'!AD492))</f>
        <v>#N/A</v>
      </c>
      <c r="R492" s="102" t="e">
        <f>IF($Y$452=FALSE,NA(),IF(ISNUMBER('Data input'!AD492)=FALSE,NA(),'Data input'!$AW$2*'Data input'!AC492))</f>
        <v>#N/A</v>
      </c>
      <c r="S492" s="102" t="e">
        <f>IF($Y$452=FALSE,NA(),IF(OR(ISNUMBER('Data input'!AF492)=FALSE,ISNUMBER('Data input'!AG492)=FALSE),NA(),'Data input'!$AW$3*'Data input'!AF492+'Data input'!AG492+1+'Grid template'!$B$17))</f>
        <v>#N/A</v>
      </c>
      <c r="T492" s="102" t="e">
        <f>IF($Y$452=FALSE,NA(),IF(ISNUMBER('Data input'!AG492)=FALSE,NA(),'Data input'!$AW$2*'Data input'!AF492))</f>
        <v>#N/A</v>
      </c>
      <c r="U492" s="102" t="e">
        <f>IF($Y$452=FALSE,NA(),(IF(OR(ISNUMBER(Q492)=FALSE,ISNUMBER(R492)=FALSE),NA(),R492-'Data input'!$AW$4*Q492)))</f>
        <v>#N/A</v>
      </c>
      <c r="V492" s="102" t="e">
        <f>IF($Y$452=FALSE,NA(),(IF(OR(ISNUMBER(S492)=FALSE,ISNUMBER(T492)=FALSE),NA(),T492+'Data input'!$AW$4*S492)))</f>
        <v>#N/A</v>
      </c>
      <c r="W492" s="102" t="e">
        <f>IF($Y$452=FALSE,NA(),IF(OR(ISNUMBER(U492)=FALSE,ISNUMBER(V492)=FALSE),NA(),(V492-U492)/(2*'Data input'!$AW$4)))</f>
        <v>#N/A</v>
      </c>
      <c r="X492" s="102" t="e">
        <f>IF($Y$452=FALSE,NA(),IF(OR(ISNUMBER(U492)=FALSE,ISNUMBER(W492)=FALSE),NA(),W492*'Data input'!$AW$4+U492))</f>
        <v>#N/A</v>
      </c>
    </row>
    <row r="493" spans="16:24" x14ac:dyDescent="0.3">
      <c r="P493" s="153" t="str">
        <f>IF(ISBLANK('Data input'!C493)=FALSE,'Data input'!C493,"")</f>
        <v/>
      </c>
      <c r="Q493" s="102" t="e">
        <f>IF($Y$452=FALSE,NA(),IF(OR(ISNUMBER('Data input'!AC493)=FALSE,ISNUMBER('Data input'!AD493)=FALSE),NA(),'Data input'!$AW$3*'Data input'!AC493+'Data input'!AD493))</f>
        <v>#N/A</v>
      </c>
      <c r="R493" s="102" t="e">
        <f>IF($Y$452=FALSE,NA(),IF(ISNUMBER('Data input'!AD493)=FALSE,NA(),'Data input'!$AW$2*'Data input'!AC493))</f>
        <v>#N/A</v>
      </c>
      <c r="S493" s="102" t="e">
        <f>IF($Y$452=FALSE,NA(),IF(OR(ISNUMBER('Data input'!AF493)=FALSE,ISNUMBER('Data input'!AG493)=FALSE),NA(),'Data input'!$AW$3*'Data input'!AF493+'Data input'!AG493+1+'Grid template'!$B$17))</f>
        <v>#N/A</v>
      </c>
      <c r="T493" s="102" t="e">
        <f>IF($Y$452=FALSE,NA(),IF(ISNUMBER('Data input'!AG493)=FALSE,NA(),'Data input'!$AW$2*'Data input'!AF493))</f>
        <v>#N/A</v>
      </c>
      <c r="U493" s="102" t="e">
        <f>IF($Y$452=FALSE,NA(),(IF(OR(ISNUMBER(Q493)=FALSE,ISNUMBER(R493)=FALSE),NA(),R493-'Data input'!$AW$4*Q493)))</f>
        <v>#N/A</v>
      </c>
      <c r="V493" s="102" t="e">
        <f>IF($Y$452=FALSE,NA(),(IF(OR(ISNUMBER(S493)=FALSE,ISNUMBER(T493)=FALSE),NA(),T493+'Data input'!$AW$4*S493)))</f>
        <v>#N/A</v>
      </c>
      <c r="W493" s="102" t="e">
        <f>IF($Y$452=FALSE,NA(),IF(OR(ISNUMBER(U493)=FALSE,ISNUMBER(V493)=FALSE),NA(),(V493-U493)/(2*'Data input'!$AW$4)))</f>
        <v>#N/A</v>
      </c>
      <c r="X493" s="102" t="e">
        <f>IF($Y$452=FALSE,NA(),IF(OR(ISNUMBER(U493)=FALSE,ISNUMBER(W493)=FALSE),NA(),W493*'Data input'!$AW$4+U493))</f>
        <v>#N/A</v>
      </c>
    </row>
    <row r="494" spans="16:24" x14ac:dyDescent="0.3">
      <c r="P494" s="153" t="str">
        <f>IF(ISBLANK('Data input'!C494)=FALSE,'Data input'!C494,"")</f>
        <v/>
      </c>
      <c r="Q494" s="102" t="e">
        <f>IF($Y$452=FALSE,NA(),IF(OR(ISNUMBER('Data input'!AC494)=FALSE,ISNUMBER('Data input'!AD494)=FALSE),NA(),'Data input'!$AW$3*'Data input'!AC494+'Data input'!AD494))</f>
        <v>#N/A</v>
      </c>
      <c r="R494" s="102" t="e">
        <f>IF($Y$452=FALSE,NA(),IF(ISNUMBER('Data input'!AD494)=FALSE,NA(),'Data input'!$AW$2*'Data input'!AC494))</f>
        <v>#N/A</v>
      </c>
      <c r="S494" s="102" t="e">
        <f>IF($Y$452=FALSE,NA(),IF(OR(ISNUMBER('Data input'!AF494)=FALSE,ISNUMBER('Data input'!AG494)=FALSE),NA(),'Data input'!$AW$3*'Data input'!AF494+'Data input'!AG494+1+'Grid template'!$B$17))</f>
        <v>#N/A</v>
      </c>
      <c r="T494" s="102" t="e">
        <f>IF($Y$452=FALSE,NA(),IF(ISNUMBER('Data input'!AG494)=FALSE,NA(),'Data input'!$AW$2*'Data input'!AF494))</f>
        <v>#N/A</v>
      </c>
      <c r="U494" s="102" t="e">
        <f>IF($Y$452=FALSE,NA(),(IF(OR(ISNUMBER(Q494)=FALSE,ISNUMBER(R494)=FALSE),NA(),R494-'Data input'!$AW$4*Q494)))</f>
        <v>#N/A</v>
      </c>
      <c r="V494" s="102" t="e">
        <f>IF($Y$452=FALSE,NA(),(IF(OR(ISNUMBER(S494)=FALSE,ISNUMBER(T494)=FALSE),NA(),T494+'Data input'!$AW$4*S494)))</f>
        <v>#N/A</v>
      </c>
      <c r="W494" s="102" t="e">
        <f>IF($Y$452=FALSE,NA(),IF(OR(ISNUMBER(U494)=FALSE,ISNUMBER(V494)=FALSE),NA(),(V494-U494)/(2*'Data input'!$AW$4)))</f>
        <v>#N/A</v>
      </c>
      <c r="X494" s="102" t="e">
        <f>IF($Y$452=FALSE,NA(),IF(OR(ISNUMBER(U494)=FALSE,ISNUMBER(W494)=FALSE),NA(),W494*'Data input'!$AW$4+U494))</f>
        <v>#N/A</v>
      </c>
    </row>
    <row r="495" spans="16:24" x14ac:dyDescent="0.3">
      <c r="P495" s="153" t="str">
        <f>IF(ISBLANK('Data input'!C495)=FALSE,'Data input'!C495,"")</f>
        <v/>
      </c>
      <c r="Q495" s="102" t="e">
        <f>IF($Y$452=FALSE,NA(),IF(OR(ISNUMBER('Data input'!AC495)=FALSE,ISNUMBER('Data input'!AD495)=FALSE),NA(),'Data input'!$AW$3*'Data input'!AC495+'Data input'!AD495))</f>
        <v>#N/A</v>
      </c>
      <c r="R495" s="102" t="e">
        <f>IF($Y$452=FALSE,NA(),IF(ISNUMBER('Data input'!AD495)=FALSE,NA(),'Data input'!$AW$2*'Data input'!AC495))</f>
        <v>#N/A</v>
      </c>
      <c r="S495" s="102" t="e">
        <f>IF($Y$452=FALSE,NA(),IF(OR(ISNUMBER('Data input'!AF495)=FALSE,ISNUMBER('Data input'!AG495)=FALSE),NA(),'Data input'!$AW$3*'Data input'!AF495+'Data input'!AG495+1+'Grid template'!$B$17))</f>
        <v>#N/A</v>
      </c>
      <c r="T495" s="102" t="e">
        <f>IF($Y$452=FALSE,NA(),IF(ISNUMBER('Data input'!AG495)=FALSE,NA(),'Data input'!$AW$2*'Data input'!AF495))</f>
        <v>#N/A</v>
      </c>
      <c r="U495" s="102" t="e">
        <f>IF($Y$452=FALSE,NA(),(IF(OR(ISNUMBER(Q495)=FALSE,ISNUMBER(R495)=FALSE),NA(),R495-'Data input'!$AW$4*Q495)))</f>
        <v>#N/A</v>
      </c>
      <c r="V495" s="102" t="e">
        <f>IF($Y$452=FALSE,NA(),(IF(OR(ISNUMBER(S495)=FALSE,ISNUMBER(T495)=FALSE),NA(),T495+'Data input'!$AW$4*S495)))</f>
        <v>#N/A</v>
      </c>
      <c r="W495" s="102" t="e">
        <f>IF($Y$452=FALSE,NA(),IF(OR(ISNUMBER(U495)=FALSE,ISNUMBER(V495)=FALSE),NA(),(V495-U495)/(2*'Data input'!$AW$4)))</f>
        <v>#N/A</v>
      </c>
      <c r="X495" s="102" t="e">
        <f>IF($Y$452=FALSE,NA(),IF(OR(ISNUMBER(U495)=FALSE,ISNUMBER(W495)=FALSE),NA(),W495*'Data input'!$AW$4+U495))</f>
        <v>#N/A</v>
      </c>
    </row>
    <row r="496" spans="16:24" x14ac:dyDescent="0.3">
      <c r="P496" s="153" t="str">
        <f>IF(ISBLANK('Data input'!C496)=FALSE,'Data input'!C496,"")</f>
        <v/>
      </c>
      <c r="Q496" s="102" t="e">
        <f>IF($Y$452=FALSE,NA(),IF(OR(ISNUMBER('Data input'!AC496)=FALSE,ISNUMBER('Data input'!AD496)=FALSE),NA(),'Data input'!$AW$3*'Data input'!AC496+'Data input'!AD496))</f>
        <v>#N/A</v>
      </c>
      <c r="R496" s="102" t="e">
        <f>IF($Y$452=FALSE,NA(),IF(ISNUMBER('Data input'!AD496)=FALSE,NA(),'Data input'!$AW$2*'Data input'!AC496))</f>
        <v>#N/A</v>
      </c>
      <c r="S496" s="102" t="e">
        <f>IF($Y$452=FALSE,NA(),IF(OR(ISNUMBER('Data input'!AF496)=FALSE,ISNUMBER('Data input'!AG496)=FALSE),NA(),'Data input'!$AW$3*'Data input'!AF496+'Data input'!AG496+1+'Grid template'!$B$17))</f>
        <v>#N/A</v>
      </c>
      <c r="T496" s="102" t="e">
        <f>IF($Y$452=FALSE,NA(),IF(ISNUMBER('Data input'!AG496)=FALSE,NA(),'Data input'!$AW$2*'Data input'!AF496))</f>
        <v>#N/A</v>
      </c>
      <c r="U496" s="102" t="e">
        <f>IF($Y$452=FALSE,NA(),(IF(OR(ISNUMBER(Q496)=FALSE,ISNUMBER(R496)=FALSE),NA(),R496-'Data input'!$AW$4*Q496)))</f>
        <v>#N/A</v>
      </c>
      <c r="V496" s="102" t="e">
        <f>IF($Y$452=FALSE,NA(),(IF(OR(ISNUMBER(S496)=FALSE,ISNUMBER(T496)=FALSE),NA(),T496+'Data input'!$AW$4*S496)))</f>
        <v>#N/A</v>
      </c>
      <c r="W496" s="102" t="e">
        <f>IF($Y$452=FALSE,NA(),IF(OR(ISNUMBER(U496)=FALSE,ISNUMBER(V496)=FALSE),NA(),(V496-U496)/(2*'Data input'!$AW$4)))</f>
        <v>#N/A</v>
      </c>
      <c r="X496" s="102" t="e">
        <f>IF($Y$452=FALSE,NA(),IF(OR(ISNUMBER(U496)=FALSE,ISNUMBER(W496)=FALSE),NA(),W496*'Data input'!$AW$4+U496))</f>
        <v>#N/A</v>
      </c>
    </row>
    <row r="497" spans="16:24" x14ac:dyDescent="0.3">
      <c r="P497" s="153" t="str">
        <f>IF(ISBLANK('Data input'!C497)=FALSE,'Data input'!C497,"")</f>
        <v/>
      </c>
      <c r="Q497" s="102" t="e">
        <f>IF($Y$452=FALSE,NA(),IF(OR(ISNUMBER('Data input'!AC497)=FALSE,ISNUMBER('Data input'!AD497)=FALSE),NA(),'Data input'!$AW$3*'Data input'!AC497+'Data input'!AD497))</f>
        <v>#N/A</v>
      </c>
      <c r="R497" s="102" t="e">
        <f>IF($Y$452=FALSE,NA(),IF(ISNUMBER('Data input'!AD497)=FALSE,NA(),'Data input'!$AW$2*'Data input'!AC497))</f>
        <v>#N/A</v>
      </c>
      <c r="S497" s="102" t="e">
        <f>IF($Y$452=FALSE,NA(),IF(OR(ISNUMBER('Data input'!AF497)=FALSE,ISNUMBER('Data input'!AG497)=FALSE),NA(),'Data input'!$AW$3*'Data input'!AF497+'Data input'!AG497+1+'Grid template'!$B$17))</f>
        <v>#N/A</v>
      </c>
      <c r="T497" s="102" t="e">
        <f>IF($Y$452=FALSE,NA(),IF(ISNUMBER('Data input'!AG497)=FALSE,NA(),'Data input'!$AW$2*'Data input'!AF497))</f>
        <v>#N/A</v>
      </c>
      <c r="U497" s="102" t="e">
        <f>IF($Y$452=FALSE,NA(),(IF(OR(ISNUMBER(Q497)=FALSE,ISNUMBER(R497)=FALSE),NA(),R497-'Data input'!$AW$4*Q497)))</f>
        <v>#N/A</v>
      </c>
      <c r="V497" s="102" t="e">
        <f>IF($Y$452=FALSE,NA(),(IF(OR(ISNUMBER(S497)=FALSE,ISNUMBER(T497)=FALSE),NA(),T497+'Data input'!$AW$4*S497)))</f>
        <v>#N/A</v>
      </c>
      <c r="W497" s="102" t="e">
        <f>IF($Y$452=FALSE,NA(),IF(OR(ISNUMBER(U497)=FALSE,ISNUMBER(V497)=FALSE),NA(),(V497-U497)/(2*'Data input'!$AW$4)))</f>
        <v>#N/A</v>
      </c>
      <c r="X497" s="102" t="e">
        <f>IF($Y$452=FALSE,NA(),IF(OR(ISNUMBER(U497)=FALSE,ISNUMBER(W497)=FALSE),NA(),W497*'Data input'!$AW$4+U497))</f>
        <v>#N/A</v>
      </c>
    </row>
    <row r="498" spans="16:24" x14ac:dyDescent="0.3">
      <c r="P498" s="153" t="str">
        <f>IF(ISBLANK('Data input'!C498)=FALSE,'Data input'!C498,"")</f>
        <v/>
      </c>
      <c r="Q498" s="102" t="e">
        <f>IF($Y$452=FALSE,NA(),IF(OR(ISNUMBER('Data input'!AC498)=FALSE,ISNUMBER('Data input'!AD498)=FALSE),NA(),'Data input'!$AW$3*'Data input'!AC498+'Data input'!AD498))</f>
        <v>#N/A</v>
      </c>
      <c r="R498" s="102" t="e">
        <f>IF($Y$452=FALSE,NA(),IF(ISNUMBER('Data input'!AD498)=FALSE,NA(),'Data input'!$AW$2*'Data input'!AC498))</f>
        <v>#N/A</v>
      </c>
      <c r="S498" s="102" t="e">
        <f>IF($Y$452=FALSE,NA(),IF(OR(ISNUMBER('Data input'!AF498)=FALSE,ISNUMBER('Data input'!AG498)=FALSE),NA(),'Data input'!$AW$3*'Data input'!AF498+'Data input'!AG498+1+'Grid template'!$B$17))</f>
        <v>#N/A</v>
      </c>
      <c r="T498" s="102" t="e">
        <f>IF($Y$452=FALSE,NA(),IF(ISNUMBER('Data input'!AG498)=FALSE,NA(),'Data input'!$AW$2*'Data input'!AF498))</f>
        <v>#N/A</v>
      </c>
      <c r="U498" s="102" t="e">
        <f>IF($Y$452=FALSE,NA(),(IF(OR(ISNUMBER(Q498)=FALSE,ISNUMBER(R498)=FALSE),NA(),R498-'Data input'!$AW$4*Q498)))</f>
        <v>#N/A</v>
      </c>
      <c r="V498" s="102" t="e">
        <f>IF($Y$452=FALSE,NA(),(IF(OR(ISNUMBER(S498)=FALSE,ISNUMBER(T498)=FALSE),NA(),T498+'Data input'!$AW$4*S498)))</f>
        <v>#N/A</v>
      </c>
      <c r="W498" s="102" t="e">
        <f>IF($Y$452=FALSE,NA(),IF(OR(ISNUMBER(U498)=FALSE,ISNUMBER(V498)=FALSE),NA(),(V498-U498)/(2*'Data input'!$AW$4)))</f>
        <v>#N/A</v>
      </c>
      <c r="X498" s="102" t="e">
        <f>IF($Y$452=FALSE,NA(),IF(OR(ISNUMBER(U498)=FALSE,ISNUMBER(W498)=FALSE),NA(),W498*'Data input'!$AW$4+U498))</f>
        <v>#N/A</v>
      </c>
    </row>
    <row r="499" spans="16:24" x14ac:dyDescent="0.3">
      <c r="P499" s="153" t="str">
        <f>IF(ISBLANK('Data input'!C499)=FALSE,'Data input'!C499,"")</f>
        <v/>
      </c>
      <c r="Q499" s="102" t="e">
        <f>IF($Y$452=FALSE,NA(),IF(OR(ISNUMBER('Data input'!AC499)=FALSE,ISNUMBER('Data input'!AD499)=FALSE),NA(),'Data input'!$AW$3*'Data input'!AC499+'Data input'!AD499))</f>
        <v>#N/A</v>
      </c>
      <c r="R499" s="102" t="e">
        <f>IF($Y$452=FALSE,NA(),IF(ISNUMBER('Data input'!AD499)=FALSE,NA(),'Data input'!$AW$2*'Data input'!AC499))</f>
        <v>#N/A</v>
      </c>
      <c r="S499" s="102" t="e">
        <f>IF($Y$452=FALSE,NA(),IF(OR(ISNUMBER('Data input'!AF499)=FALSE,ISNUMBER('Data input'!AG499)=FALSE),NA(),'Data input'!$AW$3*'Data input'!AF499+'Data input'!AG499+1+'Grid template'!$B$17))</f>
        <v>#N/A</v>
      </c>
      <c r="T499" s="102" t="e">
        <f>IF($Y$452=FALSE,NA(),IF(ISNUMBER('Data input'!AG499)=FALSE,NA(),'Data input'!$AW$2*'Data input'!AF499))</f>
        <v>#N/A</v>
      </c>
      <c r="U499" s="102" t="e">
        <f>IF($Y$452=FALSE,NA(),(IF(OR(ISNUMBER(Q499)=FALSE,ISNUMBER(R499)=FALSE),NA(),R499-'Data input'!$AW$4*Q499)))</f>
        <v>#N/A</v>
      </c>
      <c r="V499" s="102" t="e">
        <f>IF($Y$452=FALSE,NA(),(IF(OR(ISNUMBER(S499)=FALSE,ISNUMBER(T499)=FALSE),NA(),T499+'Data input'!$AW$4*S499)))</f>
        <v>#N/A</v>
      </c>
      <c r="W499" s="102" t="e">
        <f>IF($Y$452=FALSE,NA(),IF(OR(ISNUMBER(U499)=FALSE,ISNUMBER(V499)=FALSE),NA(),(V499-U499)/(2*'Data input'!$AW$4)))</f>
        <v>#N/A</v>
      </c>
      <c r="X499" s="102" t="e">
        <f>IF($Y$452=FALSE,NA(),IF(OR(ISNUMBER(U499)=FALSE,ISNUMBER(W499)=FALSE),NA(),W499*'Data input'!$AW$4+U499))</f>
        <v>#N/A</v>
      </c>
    </row>
    <row r="500" spans="16:24" x14ac:dyDescent="0.3">
      <c r="P500" s="153" t="str">
        <f>IF(ISBLANK('Data input'!C500)=FALSE,'Data input'!C500,"")</f>
        <v/>
      </c>
      <c r="Q500" s="102" t="e">
        <f>IF($Y$452=FALSE,NA(),IF(OR(ISNUMBER('Data input'!AC500)=FALSE,ISNUMBER('Data input'!AD500)=FALSE),NA(),'Data input'!$AW$3*'Data input'!AC500+'Data input'!AD500))</f>
        <v>#N/A</v>
      </c>
      <c r="R500" s="102" t="e">
        <f>IF($Y$452=FALSE,NA(),IF(ISNUMBER('Data input'!AD500)=FALSE,NA(),'Data input'!$AW$2*'Data input'!AC500))</f>
        <v>#N/A</v>
      </c>
      <c r="S500" s="102" t="e">
        <f>IF($Y$452=FALSE,NA(),IF(OR(ISNUMBER('Data input'!AF500)=FALSE,ISNUMBER('Data input'!AG500)=FALSE),NA(),'Data input'!$AW$3*'Data input'!AF500+'Data input'!AG500+1+'Grid template'!$B$17))</f>
        <v>#N/A</v>
      </c>
      <c r="T500" s="102" t="e">
        <f>IF($Y$452=FALSE,NA(),IF(ISNUMBER('Data input'!AG500)=FALSE,NA(),'Data input'!$AW$2*'Data input'!AF500))</f>
        <v>#N/A</v>
      </c>
      <c r="U500" s="102" t="e">
        <f>IF($Y$452=FALSE,NA(),(IF(OR(ISNUMBER(Q500)=FALSE,ISNUMBER(R500)=FALSE),NA(),R500-'Data input'!$AW$4*Q500)))</f>
        <v>#N/A</v>
      </c>
      <c r="V500" s="102" t="e">
        <f>IF($Y$452=FALSE,NA(),(IF(OR(ISNUMBER(S500)=FALSE,ISNUMBER(T500)=FALSE),NA(),T500+'Data input'!$AW$4*S500)))</f>
        <v>#N/A</v>
      </c>
      <c r="W500" s="102" t="e">
        <f>IF($Y$452=FALSE,NA(),IF(OR(ISNUMBER(U500)=FALSE,ISNUMBER(V500)=FALSE),NA(),(V500-U500)/(2*'Data input'!$AW$4)))</f>
        <v>#N/A</v>
      </c>
      <c r="X500" s="102" t="e">
        <f>IF($Y$452=FALSE,NA(),IF(OR(ISNUMBER(U500)=FALSE,ISNUMBER(W500)=FALSE),NA(),W500*'Data input'!$AW$4+U500))</f>
        <v>#N/A</v>
      </c>
    </row>
    <row r="501" spans="16:24" x14ac:dyDescent="0.3">
      <c r="P501" s="153" t="str">
        <f>IF(ISBLANK('Data input'!C501)=FALSE,'Data input'!C501,"")</f>
        <v/>
      </c>
      <c r="Q501" s="102" t="e">
        <f>IF($Y$452=FALSE,NA(),IF(OR(ISNUMBER('Data input'!AC501)=FALSE,ISNUMBER('Data input'!AD501)=FALSE),NA(),'Data input'!$AW$3*'Data input'!AC501+'Data input'!AD501))</f>
        <v>#N/A</v>
      </c>
      <c r="R501" s="102" t="e">
        <f>IF($Y$452=FALSE,NA(),IF(ISNUMBER('Data input'!AD501)=FALSE,NA(),'Data input'!$AW$2*'Data input'!AC501))</f>
        <v>#N/A</v>
      </c>
      <c r="S501" s="102" t="e">
        <f>IF($Y$452=FALSE,NA(),IF(OR(ISNUMBER('Data input'!AF501)=FALSE,ISNUMBER('Data input'!AG501)=FALSE),NA(),'Data input'!$AW$3*'Data input'!AF501+'Data input'!AG501+1+'Grid template'!$B$17))</f>
        <v>#N/A</v>
      </c>
      <c r="T501" s="102" t="e">
        <f>IF($Y$452=FALSE,NA(),IF(ISNUMBER('Data input'!AG501)=FALSE,NA(),'Data input'!$AW$2*'Data input'!AF501))</f>
        <v>#N/A</v>
      </c>
      <c r="U501" s="102" t="e">
        <f>IF($Y$452=FALSE,NA(),(IF(OR(ISNUMBER(Q501)=FALSE,ISNUMBER(R501)=FALSE),NA(),R501-'Data input'!$AW$4*Q501)))</f>
        <v>#N/A</v>
      </c>
      <c r="V501" s="102" t="e">
        <f>IF($Y$452=FALSE,NA(),(IF(OR(ISNUMBER(S501)=FALSE,ISNUMBER(T501)=FALSE),NA(),T501+'Data input'!$AW$4*S501)))</f>
        <v>#N/A</v>
      </c>
      <c r="W501" s="102" t="e">
        <f>IF($Y$452=FALSE,NA(),IF(OR(ISNUMBER(U501)=FALSE,ISNUMBER(V501)=FALSE),NA(),(V501-U501)/(2*'Data input'!$AW$4)))</f>
        <v>#N/A</v>
      </c>
      <c r="X501" s="102" t="e">
        <f>IF($Y$452=FALSE,NA(),IF(OR(ISNUMBER(U501)=FALSE,ISNUMBER(W501)=FALSE),NA(),W501*'Data input'!$AW$4+U501))</f>
        <v>#N/A</v>
      </c>
    </row>
  </sheetData>
  <phoneticPr fontId="3" type="noConversion"/>
  <pageMargins left="0.25" right="0.25" top="0.75" bottom="0.75" header="0.3" footer="0.3"/>
  <pageSetup paperSize="9" scale="70" orientation="landscape" horizontalDpi="4294967292" verticalDpi="4294967292"/>
  <drawing r:id="rId1"/>
  <legacyDrawing r:id="rId2"/>
  <mc:AlternateContent xmlns:mc="http://schemas.openxmlformats.org/markup-compatibility/2006">
    <mc:Choice Requires="x14">
      <controls>
        <mc:AlternateContent xmlns:mc="http://schemas.openxmlformats.org/markup-compatibility/2006">
          <mc:Choice Requires="x14">
            <control shapeId="2064" r:id="rId3" name="Check Box 16">
              <controlPr defaultSize="0" autoFill="0" autoLine="0" autoPict="0">
                <anchor moveWithCells="1">
                  <from>
                    <xdr:col>7</xdr:col>
                    <xdr:colOff>137160</xdr:colOff>
                    <xdr:row>7</xdr:row>
                    <xdr:rowOff>15240</xdr:rowOff>
                  </from>
                  <to>
                    <xdr:col>8</xdr:col>
                    <xdr:colOff>0</xdr:colOff>
                    <xdr:row>8</xdr:row>
                    <xdr:rowOff>15240</xdr:rowOff>
                  </to>
                </anchor>
              </controlPr>
            </control>
          </mc:Choice>
        </mc:AlternateContent>
        <mc:AlternateContent xmlns:mc="http://schemas.openxmlformats.org/markup-compatibility/2006">
          <mc:Choice Requires="x14">
            <control shapeId="2065" r:id="rId4" name="Check Box 17">
              <controlPr defaultSize="0" autoFill="0" autoLine="0" autoPict="0">
                <anchor moveWithCells="1">
                  <from>
                    <xdr:col>7</xdr:col>
                    <xdr:colOff>137160</xdr:colOff>
                    <xdr:row>6</xdr:row>
                    <xdr:rowOff>15240</xdr:rowOff>
                  </from>
                  <to>
                    <xdr:col>8</xdr:col>
                    <xdr:colOff>0</xdr:colOff>
                    <xdr:row>7</xdr:row>
                    <xdr:rowOff>15240</xdr:rowOff>
                  </to>
                </anchor>
              </controlPr>
            </control>
          </mc:Choice>
        </mc:AlternateContent>
        <mc:AlternateContent xmlns:mc="http://schemas.openxmlformats.org/markup-compatibility/2006">
          <mc:Choice Requires="x14">
            <control shapeId="2066" r:id="rId5" name="Check Box 18">
              <controlPr defaultSize="0" autoFill="0" autoLine="0" autoPict="0">
                <anchor moveWithCells="1">
                  <from>
                    <xdr:col>7</xdr:col>
                    <xdr:colOff>137160</xdr:colOff>
                    <xdr:row>2</xdr:row>
                    <xdr:rowOff>15240</xdr:rowOff>
                  </from>
                  <to>
                    <xdr:col>8</xdr:col>
                    <xdr:colOff>0</xdr:colOff>
                    <xdr:row>3</xdr:row>
                    <xdr:rowOff>15240</xdr:rowOff>
                  </to>
                </anchor>
              </controlPr>
            </control>
          </mc:Choice>
        </mc:AlternateContent>
        <mc:AlternateContent xmlns:mc="http://schemas.openxmlformats.org/markup-compatibility/2006">
          <mc:Choice Requires="x14">
            <control shapeId="2067" r:id="rId6" name="Check Box 19">
              <controlPr defaultSize="0" autoFill="0" autoLine="0" autoPict="0">
                <anchor moveWithCells="1">
                  <from>
                    <xdr:col>7</xdr:col>
                    <xdr:colOff>137160</xdr:colOff>
                    <xdr:row>3</xdr:row>
                    <xdr:rowOff>15240</xdr:rowOff>
                  </from>
                  <to>
                    <xdr:col>8</xdr:col>
                    <xdr:colOff>0</xdr:colOff>
                    <xdr:row>4</xdr:row>
                    <xdr:rowOff>15240</xdr:rowOff>
                  </to>
                </anchor>
              </controlPr>
            </control>
          </mc:Choice>
        </mc:AlternateContent>
        <mc:AlternateContent xmlns:mc="http://schemas.openxmlformats.org/markup-compatibility/2006">
          <mc:Choice Requires="x14">
            <control shapeId="2068" r:id="rId7" name="Check Box 20">
              <controlPr defaultSize="0" autoFill="0" autoLine="0" autoPict="0">
                <anchor moveWithCells="1">
                  <from>
                    <xdr:col>7</xdr:col>
                    <xdr:colOff>137160</xdr:colOff>
                    <xdr:row>4</xdr:row>
                    <xdr:rowOff>15240</xdr:rowOff>
                  </from>
                  <to>
                    <xdr:col>8</xdr:col>
                    <xdr:colOff>0</xdr:colOff>
                    <xdr:row>5</xdr:row>
                    <xdr:rowOff>15240</xdr:rowOff>
                  </to>
                </anchor>
              </controlPr>
            </control>
          </mc:Choice>
        </mc:AlternateContent>
        <mc:AlternateContent xmlns:mc="http://schemas.openxmlformats.org/markup-compatibility/2006">
          <mc:Choice Requires="x14">
            <control shapeId="2069" r:id="rId8" name="Check Box 21">
              <controlPr defaultSize="0" autoFill="0" autoLine="0" autoPict="0">
                <anchor moveWithCells="1">
                  <from>
                    <xdr:col>7</xdr:col>
                    <xdr:colOff>137160</xdr:colOff>
                    <xdr:row>5</xdr:row>
                    <xdr:rowOff>15240</xdr:rowOff>
                  </from>
                  <to>
                    <xdr:col>8</xdr:col>
                    <xdr:colOff>0</xdr:colOff>
                    <xdr:row>6</xdr:row>
                    <xdr:rowOff>15240</xdr:rowOff>
                  </to>
                </anchor>
              </controlPr>
            </control>
          </mc:Choice>
        </mc:AlternateContent>
        <mc:AlternateContent xmlns:mc="http://schemas.openxmlformats.org/markup-compatibility/2006">
          <mc:Choice Requires="x14">
            <control shapeId="2073" r:id="rId9" name="Check Box 25">
              <controlPr defaultSize="0" autoFill="0" autoLine="0" autoPict="0">
                <anchor moveWithCells="1">
                  <from>
                    <xdr:col>7</xdr:col>
                    <xdr:colOff>137160</xdr:colOff>
                    <xdr:row>15</xdr:row>
                    <xdr:rowOff>15240</xdr:rowOff>
                  </from>
                  <to>
                    <xdr:col>8</xdr:col>
                    <xdr:colOff>0</xdr:colOff>
                    <xdr:row>16</xdr:row>
                    <xdr:rowOff>15240</xdr:rowOff>
                  </to>
                </anchor>
              </controlPr>
            </control>
          </mc:Choice>
        </mc:AlternateContent>
        <mc:AlternateContent xmlns:mc="http://schemas.openxmlformats.org/markup-compatibility/2006">
          <mc:Choice Requires="x14">
            <control shapeId="2074" r:id="rId10" name="Check Box 26">
              <controlPr defaultSize="0" autoFill="0" autoLine="0" autoPict="0">
                <anchor moveWithCells="1">
                  <from>
                    <xdr:col>10</xdr:col>
                    <xdr:colOff>137160</xdr:colOff>
                    <xdr:row>7</xdr:row>
                    <xdr:rowOff>15240</xdr:rowOff>
                  </from>
                  <to>
                    <xdr:col>11</xdr:col>
                    <xdr:colOff>0</xdr:colOff>
                    <xdr:row>8</xdr:row>
                    <xdr:rowOff>15240</xdr:rowOff>
                  </to>
                </anchor>
              </controlPr>
            </control>
          </mc:Choice>
        </mc:AlternateContent>
        <mc:AlternateContent xmlns:mc="http://schemas.openxmlformats.org/markup-compatibility/2006">
          <mc:Choice Requires="x14">
            <control shapeId="2075" r:id="rId11" name="Check Box 27">
              <controlPr defaultSize="0" autoFill="0" autoLine="0" autoPict="0">
                <anchor moveWithCells="1">
                  <from>
                    <xdr:col>7</xdr:col>
                    <xdr:colOff>137160</xdr:colOff>
                    <xdr:row>8</xdr:row>
                    <xdr:rowOff>15240</xdr:rowOff>
                  </from>
                  <to>
                    <xdr:col>8</xdr:col>
                    <xdr:colOff>0</xdr:colOff>
                    <xdr:row>9</xdr:row>
                    <xdr:rowOff>15240</xdr:rowOff>
                  </to>
                </anchor>
              </controlPr>
            </control>
          </mc:Choice>
        </mc:AlternateContent>
        <mc:AlternateContent xmlns:mc="http://schemas.openxmlformats.org/markup-compatibility/2006">
          <mc:Choice Requires="x14">
            <control shapeId="2076" r:id="rId12" name="Check Box 28">
              <controlPr defaultSize="0" autoFill="0" autoLine="0" autoPict="0">
                <anchor moveWithCells="1">
                  <from>
                    <xdr:col>7</xdr:col>
                    <xdr:colOff>137160</xdr:colOff>
                    <xdr:row>9</xdr:row>
                    <xdr:rowOff>15240</xdr:rowOff>
                  </from>
                  <to>
                    <xdr:col>8</xdr:col>
                    <xdr:colOff>0</xdr:colOff>
                    <xdr:row>10</xdr:row>
                    <xdr:rowOff>15240</xdr:rowOff>
                  </to>
                </anchor>
              </controlPr>
            </control>
          </mc:Choice>
        </mc:AlternateContent>
        <mc:AlternateContent xmlns:mc="http://schemas.openxmlformats.org/markup-compatibility/2006">
          <mc:Choice Requires="x14">
            <control shapeId="2077" r:id="rId13" name="Check Box 29">
              <controlPr defaultSize="0" autoFill="0" autoLine="0" autoPict="0">
                <anchor moveWithCells="1">
                  <from>
                    <xdr:col>7</xdr:col>
                    <xdr:colOff>137160</xdr:colOff>
                    <xdr:row>10</xdr:row>
                    <xdr:rowOff>15240</xdr:rowOff>
                  </from>
                  <to>
                    <xdr:col>8</xdr:col>
                    <xdr:colOff>0</xdr:colOff>
                    <xdr:row>11</xdr:row>
                    <xdr:rowOff>15240</xdr:rowOff>
                  </to>
                </anchor>
              </controlPr>
            </control>
          </mc:Choice>
        </mc:AlternateContent>
        <mc:AlternateContent xmlns:mc="http://schemas.openxmlformats.org/markup-compatibility/2006">
          <mc:Choice Requires="x14">
            <control shapeId="2078" r:id="rId14" name="Check Box 30">
              <controlPr defaultSize="0" autoFill="0" autoLine="0" autoPict="0">
                <anchor moveWithCells="1">
                  <from>
                    <xdr:col>7</xdr:col>
                    <xdr:colOff>137160</xdr:colOff>
                    <xdr:row>11</xdr:row>
                    <xdr:rowOff>15240</xdr:rowOff>
                  </from>
                  <to>
                    <xdr:col>8</xdr:col>
                    <xdr:colOff>0</xdr:colOff>
                    <xdr:row>12</xdr:row>
                    <xdr:rowOff>15240</xdr:rowOff>
                  </to>
                </anchor>
              </controlPr>
            </control>
          </mc:Choice>
        </mc:AlternateContent>
        <mc:AlternateContent xmlns:mc="http://schemas.openxmlformats.org/markup-compatibility/2006">
          <mc:Choice Requires="x14">
            <control shapeId="2079" r:id="rId15" name="Check Box 31">
              <controlPr defaultSize="0" autoFill="0" autoLine="0" autoPict="0">
                <anchor moveWithCells="1">
                  <from>
                    <xdr:col>7</xdr:col>
                    <xdr:colOff>137160</xdr:colOff>
                    <xdr:row>12</xdr:row>
                    <xdr:rowOff>15240</xdr:rowOff>
                  </from>
                  <to>
                    <xdr:col>8</xdr:col>
                    <xdr:colOff>0</xdr:colOff>
                    <xdr:row>13</xdr:row>
                    <xdr:rowOff>15240</xdr:rowOff>
                  </to>
                </anchor>
              </controlPr>
            </control>
          </mc:Choice>
        </mc:AlternateContent>
        <mc:AlternateContent xmlns:mc="http://schemas.openxmlformats.org/markup-compatibility/2006">
          <mc:Choice Requires="x14">
            <control shapeId="2080" r:id="rId16" name="Check Box 32">
              <controlPr defaultSize="0" autoFill="0" autoLine="0" autoPict="0">
                <anchor moveWithCells="1">
                  <from>
                    <xdr:col>7</xdr:col>
                    <xdr:colOff>137160</xdr:colOff>
                    <xdr:row>13</xdr:row>
                    <xdr:rowOff>15240</xdr:rowOff>
                  </from>
                  <to>
                    <xdr:col>8</xdr:col>
                    <xdr:colOff>0</xdr:colOff>
                    <xdr:row>14</xdr:row>
                    <xdr:rowOff>15240</xdr:rowOff>
                  </to>
                </anchor>
              </controlPr>
            </control>
          </mc:Choice>
        </mc:AlternateContent>
        <mc:AlternateContent xmlns:mc="http://schemas.openxmlformats.org/markup-compatibility/2006">
          <mc:Choice Requires="x14">
            <control shapeId="2081" r:id="rId17" name="Check Box 33">
              <controlPr defaultSize="0" autoFill="0" autoLine="0" autoPict="0">
                <anchor moveWithCells="1">
                  <from>
                    <xdr:col>7</xdr:col>
                    <xdr:colOff>137160</xdr:colOff>
                    <xdr:row>14</xdr:row>
                    <xdr:rowOff>15240</xdr:rowOff>
                  </from>
                  <to>
                    <xdr:col>8</xdr:col>
                    <xdr:colOff>0</xdr:colOff>
                    <xdr:row>15</xdr:row>
                    <xdr:rowOff>15240</xdr:rowOff>
                  </to>
                </anchor>
              </controlPr>
            </control>
          </mc:Choice>
        </mc:AlternateContent>
        <mc:AlternateContent xmlns:mc="http://schemas.openxmlformats.org/markup-compatibility/2006">
          <mc:Choice Requires="x14">
            <control shapeId="2082" r:id="rId18" name="Check Box 34">
              <controlPr defaultSize="0" autoFill="0" autoLine="0" autoPict="0">
                <anchor moveWithCells="1">
                  <from>
                    <xdr:col>7</xdr:col>
                    <xdr:colOff>137160</xdr:colOff>
                    <xdr:row>16</xdr:row>
                    <xdr:rowOff>15240</xdr:rowOff>
                  </from>
                  <to>
                    <xdr:col>8</xdr:col>
                    <xdr:colOff>0</xdr:colOff>
                    <xdr:row>17</xdr:row>
                    <xdr:rowOff>15240</xdr:rowOff>
                  </to>
                </anchor>
              </controlPr>
            </control>
          </mc:Choice>
        </mc:AlternateContent>
        <mc:AlternateContent xmlns:mc="http://schemas.openxmlformats.org/markup-compatibility/2006">
          <mc:Choice Requires="x14">
            <control shapeId="2083" r:id="rId19" name="Check Box 35">
              <controlPr defaultSize="0" autoFill="0" autoLine="0" autoPict="0">
                <anchor moveWithCells="1">
                  <from>
                    <xdr:col>10</xdr:col>
                    <xdr:colOff>137160</xdr:colOff>
                    <xdr:row>8</xdr:row>
                    <xdr:rowOff>15240</xdr:rowOff>
                  </from>
                  <to>
                    <xdr:col>11</xdr:col>
                    <xdr:colOff>0</xdr:colOff>
                    <xdr:row>9</xdr:row>
                    <xdr:rowOff>15240</xdr:rowOff>
                  </to>
                </anchor>
              </controlPr>
            </control>
          </mc:Choice>
        </mc:AlternateContent>
        <mc:AlternateContent xmlns:mc="http://schemas.openxmlformats.org/markup-compatibility/2006">
          <mc:Choice Requires="x14">
            <control shapeId="2084" r:id="rId20" name="Check Box 36">
              <controlPr defaultSize="0" autoFill="0" autoLine="0" autoPict="0">
                <anchor moveWithCells="1">
                  <from>
                    <xdr:col>10</xdr:col>
                    <xdr:colOff>137160</xdr:colOff>
                    <xdr:row>9</xdr:row>
                    <xdr:rowOff>15240</xdr:rowOff>
                  </from>
                  <to>
                    <xdr:col>11</xdr:col>
                    <xdr:colOff>0</xdr:colOff>
                    <xdr:row>10</xdr:row>
                    <xdr:rowOff>15240</xdr:rowOff>
                  </to>
                </anchor>
              </controlPr>
            </control>
          </mc:Choice>
        </mc:AlternateContent>
        <mc:AlternateContent xmlns:mc="http://schemas.openxmlformats.org/markup-compatibility/2006">
          <mc:Choice Requires="x14">
            <control shapeId="2085" r:id="rId21" name="Check Box 37">
              <controlPr defaultSize="0" autoFill="0" autoLine="0" autoPict="0">
                <anchor moveWithCells="1">
                  <from>
                    <xdr:col>10</xdr:col>
                    <xdr:colOff>137160</xdr:colOff>
                    <xdr:row>10</xdr:row>
                    <xdr:rowOff>15240</xdr:rowOff>
                  </from>
                  <to>
                    <xdr:col>11</xdr:col>
                    <xdr:colOff>0</xdr:colOff>
                    <xdr:row>11</xdr:row>
                    <xdr:rowOff>15240</xdr:rowOff>
                  </to>
                </anchor>
              </controlPr>
            </control>
          </mc:Choice>
        </mc:AlternateContent>
        <mc:AlternateContent xmlns:mc="http://schemas.openxmlformats.org/markup-compatibility/2006">
          <mc:Choice Requires="x14">
            <control shapeId="2086" r:id="rId22" name="Check Box 38">
              <controlPr defaultSize="0" autoFill="0" autoLine="0" autoPict="0">
                <anchor moveWithCells="1">
                  <from>
                    <xdr:col>10</xdr:col>
                    <xdr:colOff>137160</xdr:colOff>
                    <xdr:row>11</xdr:row>
                    <xdr:rowOff>15240</xdr:rowOff>
                  </from>
                  <to>
                    <xdr:col>11</xdr:col>
                    <xdr:colOff>0</xdr:colOff>
                    <xdr:row>12</xdr:row>
                    <xdr:rowOff>15240</xdr:rowOff>
                  </to>
                </anchor>
              </controlPr>
            </control>
          </mc:Choice>
        </mc:AlternateContent>
        <mc:AlternateContent xmlns:mc="http://schemas.openxmlformats.org/markup-compatibility/2006">
          <mc:Choice Requires="x14">
            <control shapeId="2087" r:id="rId23" name="Check Box 39">
              <controlPr defaultSize="0" autoFill="0" autoLine="0" autoPict="0">
                <anchor moveWithCells="1">
                  <from>
                    <xdr:col>10</xdr:col>
                    <xdr:colOff>137160</xdr:colOff>
                    <xdr:row>12</xdr:row>
                    <xdr:rowOff>15240</xdr:rowOff>
                  </from>
                  <to>
                    <xdr:col>11</xdr:col>
                    <xdr:colOff>0</xdr:colOff>
                    <xdr:row>13</xdr:row>
                    <xdr:rowOff>15240</xdr:rowOff>
                  </to>
                </anchor>
              </controlPr>
            </control>
          </mc:Choice>
        </mc:AlternateContent>
        <mc:AlternateContent xmlns:mc="http://schemas.openxmlformats.org/markup-compatibility/2006">
          <mc:Choice Requires="x14">
            <control shapeId="2088" r:id="rId24" name="Check Box 40">
              <controlPr defaultSize="0" autoFill="0" autoLine="0" autoPict="0">
                <anchor moveWithCells="1">
                  <from>
                    <xdr:col>10</xdr:col>
                    <xdr:colOff>137160</xdr:colOff>
                    <xdr:row>13</xdr:row>
                    <xdr:rowOff>15240</xdr:rowOff>
                  </from>
                  <to>
                    <xdr:col>11</xdr:col>
                    <xdr:colOff>0</xdr:colOff>
                    <xdr:row>14</xdr:row>
                    <xdr:rowOff>15240</xdr:rowOff>
                  </to>
                </anchor>
              </controlPr>
            </control>
          </mc:Choice>
        </mc:AlternateContent>
        <mc:AlternateContent xmlns:mc="http://schemas.openxmlformats.org/markup-compatibility/2006">
          <mc:Choice Requires="x14">
            <control shapeId="2089" r:id="rId25" name="Check Box 41">
              <controlPr defaultSize="0" autoFill="0" autoLine="0" autoPict="0">
                <anchor moveWithCells="1">
                  <from>
                    <xdr:col>10</xdr:col>
                    <xdr:colOff>137160</xdr:colOff>
                    <xdr:row>14</xdr:row>
                    <xdr:rowOff>15240</xdr:rowOff>
                  </from>
                  <to>
                    <xdr:col>11</xdr:col>
                    <xdr:colOff>0</xdr:colOff>
                    <xdr:row>15</xdr:row>
                    <xdr:rowOff>15240</xdr:rowOff>
                  </to>
                </anchor>
              </controlPr>
            </control>
          </mc:Choice>
        </mc:AlternateContent>
        <mc:AlternateContent xmlns:mc="http://schemas.openxmlformats.org/markup-compatibility/2006">
          <mc:Choice Requires="x14">
            <control shapeId="2090" r:id="rId26" name="Check Box 42">
              <controlPr defaultSize="0" autoFill="0" autoLine="0" autoPict="0">
                <anchor moveWithCells="1">
                  <from>
                    <xdr:col>10</xdr:col>
                    <xdr:colOff>137160</xdr:colOff>
                    <xdr:row>15</xdr:row>
                    <xdr:rowOff>15240</xdr:rowOff>
                  </from>
                  <to>
                    <xdr:col>11</xdr:col>
                    <xdr:colOff>0</xdr:colOff>
                    <xdr:row>16</xdr:row>
                    <xdr:rowOff>15240</xdr:rowOff>
                  </to>
                </anchor>
              </controlPr>
            </control>
          </mc:Choice>
        </mc:AlternateContent>
        <mc:AlternateContent xmlns:mc="http://schemas.openxmlformats.org/markup-compatibility/2006">
          <mc:Choice Requires="x14">
            <control shapeId="2091" r:id="rId27" name="Check Box 43">
              <controlPr defaultSize="0" autoFill="0" autoLine="0" autoPict="0">
                <anchor moveWithCells="1">
                  <from>
                    <xdr:col>10</xdr:col>
                    <xdr:colOff>137160</xdr:colOff>
                    <xdr:row>16</xdr:row>
                    <xdr:rowOff>15240</xdr:rowOff>
                  </from>
                  <to>
                    <xdr:col>11</xdr:col>
                    <xdr:colOff>0</xdr:colOff>
                    <xdr:row>17</xdr:row>
                    <xdr:rowOff>15240</xdr:rowOff>
                  </to>
                </anchor>
              </controlPr>
            </control>
          </mc:Choice>
        </mc:AlternateContent>
        <mc:AlternateContent xmlns:mc="http://schemas.openxmlformats.org/markup-compatibility/2006">
          <mc:Choice Requires="x14">
            <control shapeId="2092" r:id="rId28" name="Check Box 44">
              <controlPr defaultSize="0" autoFill="0" autoLine="0" autoPict="0">
                <anchor moveWithCells="1">
                  <from>
                    <xdr:col>10</xdr:col>
                    <xdr:colOff>137160</xdr:colOff>
                    <xdr:row>6</xdr:row>
                    <xdr:rowOff>15240</xdr:rowOff>
                  </from>
                  <to>
                    <xdr:col>11</xdr:col>
                    <xdr:colOff>0</xdr:colOff>
                    <xdr:row>7</xdr:row>
                    <xdr:rowOff>15240</xdr:rowOff>
                  </to>
                </anchor>
              </controlPr>
            </control>
          </mc:Choice>
        </mc:AlternateContent>
        <mc:AlternateContent xmlns:mc="http://schemas.openxmlformats.org/markup-compatibility/2006">
          <mc:Choice Requires="x14">
            <control shapeId="2097" r:id="rId29" name="Option Button 49">
              <controlPr defaultSize="0" autoFill="0" autoLine="0" autoPict="0">
                <anchor moveWithCells="1" sizeWithCells="1">
                  <from>
                    <xdr:col>7</xdr:col>
                    <xdr:colOff>15240</xdr:colOff>
                    <xdr:row>25</xdr:row>
                    <xdr:rowOff>0</xdr:rowOff>
                  </from>
                  <to>
                    <xdr:col>8</xdr:col>
                    <xdr:colOff>0</xdr:colOff>
                    <xdr:row>25</xdr:row>
                    <xdr:rowOff>243840</xdr:rowOff>
                  </to>
                </anchor>
              </controlPr>
            </control>
          </mc:Choice>
        </mc:AlternateContent>
        <mc:AlternateContent xmlns:mc="http://schemas.openxmlformats.org/markup-compatibility/2006">
          <mc:Choice Requires="x14">
            <control shapeId="2098" r:id="rId30" name="Option Button 50">
              <controlPr defaultSize="0" autoFill="0" autoLine="0" autoPict="0">
                <anchor moveWithCells="1" sizeWithCells="1">
                  <from>
                    <xdr:col>7</xdr:col>
                    <xdr:colOff>15240</xdr:colOff>
                    <xdr:row>24</xdr:row>
                    <xdr:rowOff>0</xdr:rowOff>
                  </from>
                  <to>
                    <xdr:col>8</xdr:col>
                    <xdr:colOff>0</xdr:colOff>
                    <xdr:row>24</xdr:row>
                    <xdr:rowOff>243840</xdr:rowOff>
                  </to>
                </anchor>
              </controlPr>
            </control>
          </mc:Choice>
        </mc:AlternateContent>
        <mc:AlternateContent xmlns:mc="http://schemas.openxmlformats.org/markup-compatibility/2006">
          <mc:Choice Requires="x14">
            <control shapeId="2104" r:id="rId31" name="Check Box 56">
              <controlPr defaultSize="0" autoFill="0" autoLine="0" autoPict="0">
                <anchor moveWithCells="1">
                  <from>
                    <xdr:col>10</xdr:col>
                    <xdr:colOff>137160</xdr:colOff>
                    <xdr:row>5</xdr:row>
                    <xdr:rowOff>15240</xdr:rowOff>
                  </from>
                  <to>
                    <xdr:col>11</xdr:col>
                    <xdr:colOff>0</xdr:colOff>
                    <xdr:row>6</xdr:row>
                    <xdr:rowOff>15240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sheetPr>
  <dimension ref="A1:AY1058"/>
  <sheetViews>
    <sheetView zoomScaleNormal="100" zoomScalePageLayoutView="150" workbookViewId="0">
      <selection activeCell="AN6" sqref="AN6"/>
    </sheetView>
  </sheetViews>
  <sheetFormatPr baseColWidth="10" defaultColWidth="10.81640625" defaultRowHeight="13.8" x14ac:dyDescent="0.3"/>
  <cols>
    <col min="1" max="1" width="11.81640625" style="1" customWidth="1"/>
    <col min="2" max="11" width="10.81640625" style="1"/>
    <col min="12" max="12" width="13.6328125" style="1" customWidth="1"/>
    <col min="13" max="13" width="14.453125" style="1" customWidth="1"/>
    <col min="14" max="14" width="10.81640625" style="115"/>
    <col min="15" max="15" width="12.453125" style="1" customWidth="1"/>
    <col min="16" max="16" width="10.81640625" style="1"/>
    <col min="17" max="17" width="20.453125" style="1" customWidth="1"/>
    <col min="18" max="20" width="10.81640625" style="1"/>
    <col min="21" max="21" width="10.81640625" style="7"/>
    <col min="22" max="24" width="10.81640625" style="1"/>
    <col min="25" max="25" width="11.453125" style="1" customWidth="1"/>
    <col min="26" max="34" width="10.81640625" style="1"/>
    <col min="35" max="35" width="30.36328125" style="1" customWidth="1"/>
    <col min="36" max="36" width="11.6328125" style="17" customWidth="1"/>
    <col min="37" max="40" width="10.81640625" style="17"/>
    <col min="41" max="42" width="10.81640625" style="1"/>
    <col min="43" max="43" width="21.453125" style="1" customWidth="1"/>
    <col min="44" max="48" width="10.81640625" style="17"/>
    <col min="49" max="49" width="10.81640625" style="1"/>
    <col min="50" max="51" width="29.36328125" style="1" customWidth="1"/>
    <col min="52" max="16384" width="10.81640625" style="1"/>
  </cols>
  <sheetData>
    <row r="1" spans="1:51" x14ac:dyDescent="0.3">
      <c r="D1" s="1" t="s">
        <v>15</v>
      </c>
      <c r="H1" s="63"/>
      <c r="I1" s="64" t="s">
        <v>16</v>
      </c>
      <c r="J1" s="64"/>
      <c r="K1" s="1" t="s">
        <v>17</v>
      </c>
      <c r="L1" s="1" t="s">
        <v>90</v>
      </c>
      <c r="M1" s="1" t="s">
        <v>91</v>
      </c>
      <c r="O1" s="1" t="s">
        <v>92</v>
      </c>
      <c r="R1" s="64" t="s">
        <v>18</v>
      </c>
      <c r="S1" s="64"/>
      <c r="T1" s="64"/>
      <c r="U1" s="138" t="b">
        <v>1</v>
      </c>
      <c r="V1" s="64"/>
      <c r="W1" s="64"/>
      <c r="Z1" s="64" t="s">
        <v>19</v>
      </c>
      <c r="AD1" s="64" t="s">
        <v>104</v>
      </c>
      <c r="AE1" s="65" t="b">
        <v>1</v>
      </c>
      <c r="AI1" s="2" t="s">
        <v>149</v>
      </c>
      <c r="AJ1" s="170" t="s">
        <v>164</v>
      </c>
      <c r="AK1" s="170" t="s">
        <v>131</v>
      </c>
      <c r="AL1" s="170" t="s">
        <v>132</v>
      </c>
      <c r="AM1" s="170" t="s">
        <v>0</v>
      </c>
      <c r="AN1" s="170" t="s">
        <v>1</v>
      </c>
      <c r="AX1" s="11" t="s">
        <v>195</v>
      </c>
      <c r="AY1" s="11" t="s">
        <v>194</v>
      </c>
    </row>
    <row r="2" spans="1:51" x14ac:dyDescent="0.3">
      <c r="E2" s="66" t="s">
        <v>164</v>
      </c>
      <c r="F2" s="66" t="s">
        <v>131</v>
      </c>
      <c r="G2" s="66" t="s">
        <v>132</v>
      </c>
      <c r="H2" s="63"/>
      <c r="I2" s="66" t="s">
        <v>10</v>
      </c>
      <c r="J2" s="66" t="s">
        <v>11</v>
      </c>
      <c r="K2" s="67" t="b">
        <v>1</v>
      </c>
      <c r="L2" s="68" t="s">
        <v>47</v>
      </c>
      <c r="M2" s="68" t="s">
        <v>48</v>
      </c>
      <c r="N2" s="129" t="s">
        <v>11</v>
      </c>
      <c r="O2" s="68" t="s">
        <v>46</v>
      </c>
      <c r="P2" s="68" t="s">
        <v>44</v>
      </c>
      <c r="Q2" s="9" t="s">
        <v>93</v>
      </c>
      <c r="R2" s="66" t="s">
        <v>164</v>
      </c>
      <c r="S2" s="66" t="s">
        <v>131</v>
      </c>
      <c r="T2" s="66" t="s">
        <v>132</v>
      </c>
      <c r="U2" s="74"/>
      <c r="V2" s="68" t="s">
        <v>0</v>
      </c>
      <c r="W2" s="68" t="s">
        <v>1</v>
      </c>
      <c r="Z2" s="1" t="s">
        <v>51</v>
      </c>
      <c r="AI2" s="27" t="str">
        <f>IF('Piper Plot'!H$25=1,'Grid template'!AY2,IF('Piper Plot'!H$25=2,'Grid template'!AX2,'Grid template'!AY2))</f>
        <v>Alkaline Earths (Ca + Mg)</v>
      </c>
      <c r="AJ2" s="171">
        <v>0.5</v>
      </c>
      <c r="AK2" s="204">
        <f>AJ7</f>
        <v>-0.1</v>
      </c>
      <c r="AL2" s="171">
        <f>1-AJ2-AK2</f>
        <v>0.6</v>
      </c>
      <c r="AM2" s="171">
        <f>$B$5*AJ2+AL2+$B$5+$B$17/2</f>
        <v>1.4500000000000002</v>
      </c>
      <c r="AN2" s="171">
        <f>IF($AO$2=TRUE,AJ2*$B$4+$B$4+$B$4*$B$17,NA())</f>
        <v>1.4722431864335457</v>
      </c>
      <c r="AO2" s="1" t="b">
        <v>1</v>
      </c>
      <c r="AX2" s="27" t="s">
        <v>116</v>
      </c>
      <c r="AY2" s="1" t="s">
        <v>196</v>
      </c>
    </row>
    <row r="3" spans="1:51" x14ac:dyDescent="0.3">
      <c r="D3" s="70" t="s">
        <v>50</v>
      </c>
      <c r="E3" s="71">
        <v>0.1</v>
      </c>
      <c r="F3" s="71">
        <v>0.9</v>
      </c>
      <c r="G3" s="71">
        <v>0</v>
      </c>
      <c r="H3" s="63"/>
      <c r="I3" s="72">
        <f>$B$5*E3+G3</f>
        <v>5.0000000000000017E-2</v>
      </c>
      <c r="J3" s="72">
        <f>E3*$B$4</f>
        <v>8.6602540378443865E-2</v>
      </c>
      <c r="L3" s="72">
        <f>IF($K$2=TRUE,I3,NA())</f>
        <v>5.0000000000000017E-2</v>
      </c>
      <c r="M3" s="72">
        <f>L3+1+$B$17</f>
        <v>1.25</v>
      </c>
      <c r="N3" s="130">
        <f>IF($K$2=TRUE,J3,NA())</f>
        <v>8.6602540378443865E-2</v>
      </c>
      <c r="O3" s="72">
        <f>IF($K$2=TRUE,I3+$B$5+$B$17/2,NA())</f>
        <v>0.65000000000000013</v>
      </c>
      <c r="P3" s="72">
        <f>IF($K$2=TRUE,J3+B$4+$B$4*$B$17,NA())</f>
        <v>1.1258330249197701</v>
      </c>
      <c r="Q3" s="139"/>
      <c r="R3" s="140"/>
      <c r="S3" s="141"/>
      <c r="T3" s="140"/>
      <c r="U3" s="141"/>
      <c r="V3" s="75">
        <f>IF($U$1=TRUE,B$5*R3/100+T3/100,NA())</f>
        <v>0</v>
      </c>
      <c r="W3" s="75">
        <f>IF($U$1=TRUE,R3/100*B$4+B$4,NA())</f>
        <v>0.8660254037844386</v>
      </c>
      <c r="X3" s="199" t="s">
        <v>216</v>
      </c>
      <c r="Z3" s="69" t="s">
        <v>2</v>
      </c>
      <c r="AA3" s="69" t="s">
        <v>3</v>
      </c>
      <c r="AB3" s="69" t="s">
        <v>4</v>
      </c>
      <c r="AD3" s="76" t="s">
        <v>12</v>
      </c>
      <c r="AE3" s="76" t="s">
        <v>105</v>
      </c>
      <c r="AF3" s="76" t="s">
        <v>106</v>
      </c>
      <c r="AI3" s="27" t="str">
        <f>IF('Piper Plot'!H$25=1,'Grid template'!AY3,IF('Piper Plot'!H$25=2,'Grid template'!AX3,'Grid template'!AY3))</f>
        <v>Sulfate (SO4) + Chloride (Cl) + Fluoride (F)</v>
      </c>
      <c r="AJ3" s="171">
        <v>0.5</v>
      </c>
      <c r="AK3" s="171">
        <f>1-AJ3-AL3</f>
        <v>0.6</v>
      </c>
      <c r="AL3" s="204">
        <f>AJ7</f>
        <v>-0.1</v>
      </c>
      <c r="AM3" s="171">
        <f>$B$5*AJ3+AL3+$B$5+$B$17/2</f>
        <v>0.75000000000000011</v>
      </c>
      <c r="AN3" s="171">
        <f>IF($AO$2=TRUE,AJ3*$B$4+$B$4+$B$4*$B$17,NA())</f>
        <v>1.4722431864335457</v>
      </c>
      <c r="AX3" s="4" t="s">
        <v>115</v>
      </c>
      <c r="AY3" s="1" t="s">
        <v>197</v>
      </c>
    </row>
    <row r="4" spans="1:51" x14ac:dyDescent="0.3">
      <c r="A4" s="113" t="s">
        <v>42</v>
      </c>
      <c r="B4" s="114">
        <f>(SIN(60*PI()/180))</f>
        <v>0.8660254037844386</v>
      </c>
      <c r="C4" s="114"/>
      <c r="E4" s="71">
        <v>0.1</v>
      </c>
      <c r="F4" s="71">
        <v>0</v>
      </c>
      <c r="G4" s="71">
        <v>0.9</v>
      </c>
      <c r="H4" s="63"/>
      <c r="I4" s="72">
        <f t="shared" ref="I4:I28" si="0">$B$5*E4+G4</f>
        <v>0.95000000000000007</v>
      </c>
      <c r="J4" s="72">
        <f t="shared" ref="J4:J28" si="1">E4*$B$4</f>
        <v>8.6602540378443865E-2</v>
      </c>
      <c r="L4" s="72">
        <f>IF($K$2=TRUE,I4,NA())</f>
        <v>0.95000000000000007</v>
      </c>
      <c r="M4" s="72">
        <f t="shared" ref="M4:M27" si="2">L4+1+$B$17</f>
        <v>2.1500000000000004</v>
      </c>
      <c r="N4" s="130">
        <f>IF($K$2=TRUE,J4,NA())</f>
        <v>8.6602540378443865E-2</v>
      </c>
      <c r="O4" s="72">
        <f t="shared" ref="O4:O27" si="3">IF($K$2=TRUE,I4+$B$5+$B$17/2,NA())</f>
        <v>1.5500000000000003</v>
      </c>
      <c r="P4" s="72">
        <f t="shared" ref="P4:P27" si="4">IF($K$2=TRUE,J4+B$4+$B$4*$B$17,NA())</f>
        <v>1.1258330249197701</v>
      </c>
      <c r="Q4" s="142"/>
      <c r="R4" s="140"/>
      <c r="S4" s="141"/>
      <c r="T4" s="140"/>
      <c r="U4" s="141"/>
      <c r="V4" s="75">
        <f t="shared" ref="V4:V13" si="5">IF($U$1=TRUE,B$5*R4/100+T4/100,NA())</f>
        <v>0</v>
      </c>
      <c r="W4" s="75">
        <f t="shared" ref="W4:W11" si="6">IF($U$1=TRUE,R4/100*B$4+B$4,NA())</f>
        <v>0.8660254037844386</v>
      </c>
      <c r="X4" s="202">
        <f>'Piper Plot'!H20*100</f>
        <v>-3.5000000000000004</v>
      </c>
      <c r="Y4" s="9" t="s">
        <v>21</v>
      </c>
      <c r="Z4" s="73">
        <v>0</v>
      </c>
      <c r="AA4" s="73">
        <v>0.9</v>
      </c>
      <c r="AB4" s="73">
        <f>1-Z4-AA4</f>
        <v>9.9999999999999978E-2</v>
      </c>
      <c r="AD4" s="77">
        <f>IF($AE$1=TRUE,B$5*Z4+AB4,NA())</f>
        <v>9.9999999999999978E-2</v>
      </c>
      <c r="AE4" s="77">
        <f>IF($AE$1=TRUE,Z4*B$4,NA())</f>
        <v>0</v>
      </c>
      <c r="AI4" s="27" t="str">
        <f>IF('Piper Plot'!H$25=1,'Grid template'!AY4,IF('Piper Plot'!H$25=2,'Grid template'!AX4,'Grid template'!AY4))</f>
        <v>Bicarbonate (HCO3) + Carbonate (CO3)</v>
      </c>
      <c r="AJ4" s="171">
        <v>0.5</v>
      </c>
      <c r="AK4" s="204">
        <f>AJ7</f>
        <v>-0.1</v>
      </c>
      <c r="AL4" s="171">
        <f>1-AJ4-AK4</f>
        <v>0.6</v>
      </c>
      <c r="AM4" s="171">
        <f>$B$5*AJ4+AL4+$B$5+$B$17/2</f>
        <v>1.4500000000000002</v>
      </c>
      <c r="AN4" s="171">
        <f>IF($AO$2=TRUE,-AJ4*$B$4+$B$4+$B$4*$B$17,NA())</f>
        <v>0.60621778264910708</v>
      </c>
      <c r="AX4" s="4" t="s">
        <v>117</v>
      </c>
      <c r="AY4" s="1" t="s">
        <v>198</v>
      </c>
    </row>
    <row r="5" spans="1:51" x14ac:dyDescent="0.3">
      <c r="A5" s="113" t="s">
        <v>43</v>
      </c>
      <c r="B5" s="114">
        <f>(COS(RADIANS(60)))</f>
        <v>0.50000000000000011</v>
      </c>
      <c r="C5" s="114"/>
      <c r="E5" s="71"/>
      <c r="F5" s="71"/>
      <c r="G5" s="71"/>
      <c r="H5" s="63"/>
      <c r="I5" s="72"/>
      <c r="J5" s="72"/>
      <c r="L5" s="29"/>
      <c r="M5" s="72"/>
      <c r="N5" s="25"/>
      <c r="O5" s="72"/>
      <c r="P5" s="72"/>
      <c r="Q5" s="142"/>
      <c r="R5" s="140"/>
      <c r="S5" s="141"/>
      <c r="T5" s="140"/>
      <c r="U5" s="141"/>
      <c r="V5" s="75">
        <f t="shared" si="5"/>
        <v>0</v>
      </c>
      <c r="W5" s="75">
        <f t="shared" si="6"/>
        <v>0.8660254037844386</v>
      </c>
      <c r="X5" s="74"/>
      <c r="Z5" s="73">
        <f>$X$11</f>
        <v>1.4999999999999999E-2</v>
      </c>
      <c r="AA5" s="73">
        <v>0.9</v>
      </c>
      <c r="AB5" s="73">
        <f t="shared" ref="AB5:AB29" si="7">1-Z5-AA5</f>
        <v>8.4999999999999964E-2</v>
      </c>
      <c r="AD5" s="77">
        <f>IF($AE$1=TRUE,B$5*Z5+AB5,NA())</f>
        <v>9.2499999999999971E-2</v>
      </c>
      <c r="AE5" s="77">
        <f>IF($AE$1=TRUE,Z5*B$4,NA())</f>
        <v>1.2990381056766578E-2</v>
      </c>
      <c r="AI5" s="27" t="str">
        <f>IF('Piper Plot'!H$25=1,'Grid template'!AY5,IF('Piper Plot'!H$25=2,'Grid template'!AX5,'Grid template'!AY5))</f>
        <v>Alkalis (Na + K)</v>
      </c>
      <c r="AJ5" s="171">
        <v>0.5</v>
      </c>
      <c r="AK5" s="171">
        <f>1-AJ5-AL5</f>
        <v>0.6</v>
      </c>
      <c r="AL5" s="204">
        <f>AJ7</f>
        <v>-0.1</v>
      </c>
      <c r="AM5" s="171">
        <f>$B$5*AJ5+AL5+$B$5+$B$17/2</f>
        <v>0.75000000000000011</v>
      </c>
      <c r="AN5" s="171">
        <f>IF($AO$2=TRUE,-AJ5*$B$4+$B$4+$B$4*$B$17,NA())</f>
        <v>0.60621778264910708</v>
      </c>
      <c r="AX5" s="27" t="s">
        <v>118</v>
      </c>
      <c r="AY5" s="1" t="s">
        <v>199</v>
      </c>
    </row>
    <row r="6" spans="1:51" x14ac:dyDescent="0.3">
      <c r="E6" s="71">
        <v>0.2</v>
      </c>
      <c r="F6" s="71">
        <v>0.8</v>
      </c>
      <c r="G6" s="71">
        <v>0</v>
      </c>
      <c r="H6" s="63"/>
      <c r="I6" s="72">
        <f t="shared" si="0"/>
        <v>0.10000000000000003</v>
      </c>
      <c r="J6" s="72">
        <f t="shared" si="1"/>
        <v>0.17320508075688773</v>
      </c>
      <c r="L6" s="72">
        <f>IF($K$2=TRUE,I6,NA())</f>
        <v>0.10000000000000003</v>
      </c>
      <c r="M6" s="72">
        <f t="shared" si="2"/>
        <v>1.3</v>
      </c>
      <c r="N6" s="130">
        <f>IF($K$2=TRUE,J6,NA())</f>
        <v>0.17320508075688773</v>
      </c>
      <c r="O6" s="72">
        <f t="shared" si="3"/>
        <v>0.70000000000000007</v>
      </c>
      <c r="P6" s="72">
        <f t="shared" si="4"/>
        <v>1.2124355652982139</v>
      </c>
      <c r="Q6" s="142"/>
      <c r="R6" s="140"/>
      <c r="S6" s="141"/>
      <c r="T6" s="140"/>
      <c r="U6" s="141"/>
      <c r="V6" s="75">
        <f t="shared" si="5"/>
        <v>0</v>
      </c>
      <c r="W6" s="75">
        <f t="shared" si="6"/>
        <v>0.8660254037844386</v>
      </c>
      <c r="X6" s="74"/>
      <c r="Z6" s="73"/>
      <c r="AA6" s="73"/>
      <c r="AB6" s="73"/>
      <c r="AD6" s="77"/>
      <c r="AE6" s="77"/>
    </row>
    <row r="7" spans="1:51" ht="15.6" x14ac:dyDescent="0.3">
      <c r="E7" s="71">
        <v>0.2</v>
      </c>
      <c r="F7" s="71">
        <v>0</v>
      </c>
      <c r="G7" s="71">
        <v>0.8</v>
      </c>
      <c r="H7" s="63"/>
      <c r="I7" s="72">
        <f t="shared" si="0"/>
        <v>0.90000000000000013</v>
      </c>
      <c r="J7" s="72">
        <f t="shared" si="1"/>
        <v>0.17320508075688773</v>
      </c>
      <c r="L7" s="72">
        <f>IF($K$2=TRUE,I7,NA())</f>
        <v>0.90000000000000013</v>
      </c>
      <c r="M7" s="72">
        <f t="shared" si="2"/>
        <v>2.1</v>
      </c>
      <c r="N7" s="130">
        <f>IF($K$2=TRUE,J7,NA())</f>
        <v>0.17320508075688773</v>
      </c>
      <c r="O7" s="72">
        <f t="shared" si="3"/>
        <v>1.5000000000000004</v>
      </c>
      <c r="P7" s="72">
        <f t="shared" si="4"/>
        <v>1.2124355652982139</v>
      </c>
      <c r="Q7" s="142"/>
      <c r="R7" s="140"/>
      <c r="S7" s="141"/>
      <c r="T7" s="140"/>
      <c r="U7" s="141"/>
      <c r="V7" s="75">
        <f t="shared" si="5"/>
        <v>0</v>
      </c>
      <c r="W7" s="75">
        <f t="shared" si="6"/>
        <v>0.8660254037844386</v>
      </c>
      <c r="X7" s="73"/>
      <c r="Z7" s="73">
        <v>0</v>
      </c>
      <c r="AA7" s="73">
        <v>0.8</v>
      </c>
      <c r="AB7" s="73">
        <f t="shared" si="7"/>
        <v>0.19999999999999996</v>
      </c>
      <c r="AD7" s="77">
        <f t="shared" ref="AD7:AD29" si="8">IF($AE$1=TRUE,B$5*Z7+AB7,NA())</f>
        <v>0.19999999999999996</v>
      </c>
      <c r="AE7" s="77">
        <f t="shared" ref="AE7:AE28" si="9">IF($AE$1=TRUE,Z7*B$4,NA())</f>
        <v>0</v>
      </c>
      <c r="AI7" s="8" t="s">
        <v>220</v>
      </c>
      <c r="AJ7" s="132">
        <f>'Piper Plot'!H22</f>
        <v>-0.1</v>
      </c>
    </row>
    <row r="8" spans="1:51" x14ac:dyDescent="0.3">
      <c r="E8" s="71"/>
      <c r="F8" s="71"/>
      <c r="G8" s="71"/>
      <c r="H8" s="63"/>
      <c r="I8" s="72"/>
      <c r="J8" s="72"/>
      <c r="L8" s="29"/>
      <c r="M8" s="72"/>
      <c r="N8" s="25"/>
      <c r="O8" s="72"/>
      <c r="P8" s="72"/>
      <c r="Q8" s="142"/>
      <c r="R8" s="140"/>
      <c r="S8" s="141"/>
      <c r="T8" s="140"/>
      <c r="U8" s="141"/>
      <c r="V8" s="75">
        <f t="shared" si="5"/>
        <v>0</v>
      </c>
      <c r="W8" s="75">
        <f t="shared" si="6"/>
        <v>0.8660254037844386</v>
      </c>
      <c r="X8" s="64"/>
      <c r="Z8" s="73">
        <f>$X$11</f>
        <v>1.4999999999999999E-2</v>
      </c>
      <c r="AA8" s="73">
        <v>0.8</v>
      </c>
      <c r="AB8" s="73">
        <f t="shared" si="7"/>
        <v>0.18499999999999994</v>
      </c>
      <c r="AD8" s="77">
        <f t="shared" si="8"/>
        <v>0.19249999999999995</v>
      </c>
      <c r="AE8" s="77">
        <f t="shared" si="9"/>
        <v>1.2990381056766578E-2</v>
      </c>
    </row>
    <row r="9" spans="1:51" x14ac:dyDescent="0.3">
      <c r="A9" s="11" t="s">
        <v>95</v>
      </c>
      <c r="E9" s="71">
        <v>0.3</v>
      </c>
      <c r="F9" s="71">
        <v>0.7</v>
      </c>
      <c r="G9" s="71">
        <v>0</v>
      </c>
      <c r="H9" s="63"/>
      <c r="I9" s="72">
        <f t="shared" si="0"/>
        <v>0.15000000000000002</v>
      </c>
      <c r="J9" s="72">
        <f t="shared" si="1"/>
        <v>0.25980762113533157</v>
      </c>
      <c r="L9" s="72">
        <f>IF($K$2=TRUE,I9,NA())</f>
        <v>0.15000000000000002</v>
      </c>
      <c r="M9" s="72">
        <f t="shared" si="2"/>
        <v>1.3499999999999999</v>
      </c>
      <c r="N9" s="130">
        <f>IF($K$2=TRUE,J9,NA())</f>
        <v>0.25980762113533157</v>
      </c>
      <c r="O9" s="72">
        <f t="shared" si="3"/>
        <v>0.75000000000000011</v>
      </c>
      <c r="P9" s="72">
        <f t="shared" si="4"/>
        <v>1.2990381056766578</v>
      </c>
      <c r="Q9" s="142"/>
      <c r="R9" s="140"/>
      <c r="S9" s="141"/>
      <c r="T9" s="140"/>
      <c r="U9" s="141"/>
      <c r="V9" s="75">
        <f t="shared" si="5"/>
        <v>0</v>
      </c>
      <c r="W9" s="75">
        <f t="shared" si="6"/>
        <v>0.8660254037844386</v>
      </c>
      <c r="X9" s="64"/>
      <c r="Z9" s="73"/>
      <c r="AA9" s="73"/>
      <c r="AB9" s="73"/>
      <c r="AD9" s="77"/>
      <c r="AE9" s="77"/>
    </row>
    <row r="10" spans="1:51" x14ac:dyDescent="0.3">
      <c r="A10" s="22" t="s">
        <v>6</v>
      </c>
      <c r="B10" s="22" t="s">
        <v>7</v>
      </c>
      <c r="C10" s="22"/>
      <c r="E10" s="71">
        <v>0.3</v>
      </c>
      <c r="F10" s="71">
        <v>0</v>
      </c>
      <c r="G10" s="71">
        <v>0.7</v>
      </c>
      <c r="H10" s="63"/>
      <c r="I10" s="72">
        <f t="shared" si="0"/>
        <v>0.85</v>
      </c>
      <c r="J10" s="72">
        <f t="shared" si="1"/>
        <v>0.25980762113533157</v>
      </c>
      <c r="L10" s="72">
        <f>IF($K$2=TRUE,I10,NA())</f>
        <v>0.85</v>
      </c>
      <c r="M10" s="72">
        <f t="shared" si="2"/>
        <v>2.0500000000000003</v>
      </c>
      <c r="N10" s="130">
        <f>IF($K$2=TRUE,J10,NA())</f>
        <v>0.25980762113533157</v>
      </c>
      <c r="O10" s="72">
        <f t="shared" si="3"/>
        <v>1.4500000000000002</v>
      </c>
      <c r="P10" s="72">
        <f t="shared" si="4"/>
        <v>1.2990381056766578</v>
      </c>
      <c r="Q10" s="142"/>
      <c r="R10" s="140"/>
      <c r="S10" s="141"/>
      <c r="T10" s="140"/>
      <c r="U10" s="141"/>
      <c r="V10" s="75">
        <f t="shared" si="5"/>
        <v>0</v>
      </c>
      <c r="W10" s="75">
        <f t="shared" si="6"/>
        <v>0.8660254037844386</v>
      </c>
      <c r="X10" s="74" t="s">
        <v>219</v>
      </c>
      <c r="Z10" s="73">
        <v>0</v>
      </c>
      <c r="AA10" s="73">
        <v>0.7</v>
      </c>
      <c r="AB10" s="73">
        <f t="shared" si="7"/>
        <v>0.30000000000000004</v>
      </c>
      <c r="AD10" s="77">
        <f t="shared" si="8"/>
        <v>0.30000000000000004</v>
      </c>
      <c r="AE10" s="77">
        <f t="shared" si="9"/>
        <v>0</v>
      </c>
    </row>
    <row r="11" spans="1:51" x14ac:dyDescent="0.3">
      <c r="A11" s="21">
        <f>B$5</f>
        <v>0.50000000000000011</v>
      </c>
      <c r="B11" s="21">
        <f>B$4</f>
        <v>0.8660254037844386</v>
      </c>
      <c r="C11" s="21"/>
      <c r="E11" s="71"/>
      <c r="F11" s="71"/>
      <c r="G11" s="71"/>
      <c r="H11" s="63"/>
      <c r="I11" s="72"/>
      <c r="J11" s="72"/>
      <c r="L11" s="29"/>
      <c r="M11" s="72"/>
      <c r="N11" s="25"/>
      <c r="O11" s="72"/>
      <c r="P11" s="72"/>
      <c r="Q11" s="142"/>
      <c r="R11" s="140"/>
      <c r="S11" s="141"/>
      <c r="T11" s="140"/>
      <c r="U11" s="141"/>
      <c r="V11" s="75">
        <f t="shared" si="5"/>
        <v>0</v>
      </c>
      <c r="W11" s="75">
        <f t="shared" si="6"/>
        <v>0.8660254037844386</v>
      </c>
      <c r="X11" s="74">
        <f>'Piper Plot'!H21</f>
        <v>1.4999999999999999E-2</v>
      </c>
      <c r="Z11" s="73">
        <f>$X$11</f>
        <v>1.4999999999999999E-2</v>
      </c>
      <c r="AA11" s="73">
        <v>0.7</v>
      </c>
      <c r="AB11" s="73">
        <f t="shared" si="7"/>
        <v>0.28500000000000003</v>
      </c>
      <c r="AD11" s="77">
        <f t="shared" si="8"/>
        <v>0.29250000000000004</v>
      </c>
      <c r="AE11" s="77">
        <f t="shared" si="9"/>
        <v>1.2990381056766578E-2</v>
      </c>
      <c r="AH11" s="11" t="s">
        <v>141</v>
      </c>
      <c r="AJ11" s="17" t="s">
        <v>134</v>
      </c>
      <c r="AK11" s="17" t="b">
        <v>0</v>
      </c>
      <c r="AP11" s="11" t="s">
        <v>140</v>
      </c>
      <c r="AR11" s="17" t="s">
        <v>136</v>
      </c>
      <c r="AS11" s="17" t="b">
        <v>1</v>
      </c>
    </row>
    <row r="12" spans="1:51" x14ac:dyDescent="0.3">
      <c r="A12" s="21">
        <v>0</v>
      </c>
      <c r="B12" s="21">
        <v>0</v>
      </c>
      <c r="C12" s="21"/>
      <c r="E12" s="71">
        <v>0.4</v>
      </c>
      <c r="F12" s="71">
        <v>0.6</v>
      </c>
      <c r="G12" s="71">
        <v>0</v>
      </c>
      <c r="H12" s="63"/>
      <c r="I12" s="72">
        <f t="shared" si="0"/>
        <v>0.20000000000000007</v>
      </c>
      <c r="J12" s="72">
        <f t="shared" si="1"/>
        <v>0.34641016151377546</v>
      </c>
      <c r="L12" s="72">
        <f>IF($K$2=TRUE,I12,NA())</f>
        <v>0.20000000000000007</v>
      </c>
      <c r="M12" s="72">
        <f t="shared" si="2"/>
        <v>1.4000000000000001</v>
      </c>
      <c r="N12" s="130">
        <f>IF($K$2=TRUE,J12,NA())</f>
        <v>0.34641016151377546</v>
      </c>
      <c r="O12" s="72">
        <f t="shared" si="3"/>
        <v>0.80000000000000016</v>
      </c>
      <c r="P12" s="72">
        <f t="shared" si="4"/>
        <v>1.3856406460551018</v>
      </c>
      <c r="Q12" s="142"/>
      <c r="R12" s="143"/>
      <c r="S12" s="143"/>
      <c r="T12" s="143"/>
      <c r="U12" s="144"/>
      <c r="X12" s="64"/>
      <c r="Z12" s="73"/>
      <c r="AA12" s="73"/>
      <c r="AB12" s="73"/>
      <c r="AD12" s="77"/>
      <c r="AE12" s="77"/>
      <c r="AJ12" s="170" t="s">
        <v>130</v>
      </c>
      <c r="AK12" s="170" t="s">
        <v>131</v>
      </c>
      <c r="AL12" s="172" t="s">
        <v>132</v>
      </c>
      <c r="AM12" s="173" t="s">
        <v>0</v>
      </c>
      <c r="AN12" s="173" t="s">
        <v>1</v>
      </c>
      <c r="AR12" s="170" t="s">
        <v>130</v>
      </c>
      <c r="AS12" s="170" t="s">
        <v>131</v>
      </c>
      <c r="AT12" s="172" t="s">
        <v>132</v>
      </c>
      <c r="AU12" s="173" t="s">
        <v>0</v>
      </c>
      <c r="AV12" s="173" t="s">
        <v>1</v>
      </c>
      <c r="AX12" s="11" t="s">
        <v>192</v>
      </c>
      <c r="AY12" s="11" t="s">
        <v>193</v>
      </c>
    </row>
    <row r="13" spans="1:51" ht="27.6" x14ac:dyDescent="0.3">
      <c r="A13" s="21">
        <v>1</v>
      </c>
      <c r="B13" s="21">
        <v>0</v>
      </c>
      <c r="C13" s="21"/>
      <c r="E13" s="71">
        <v>0.4</v>
      </c>
      <c r="F13" s="71">
        <v>0</v>
      </c>
      <c r="G13" s="71">
        <v>0.6</v>
      </c>
      <c r="H13" s="63"/>
      <c r="I13" s="72">
        <f t="shared" si="0"/>
        <v>0.8</v>
      </c>
      <c r="J13" s="72">
        <f t="shared" si="1"/>
        <v>0.34641016151377546</v>
      </c>
      <c r="L13" s="72">
        <f>IF($K$2=TRUE,I13,NA())</f>
        <v>0.8</v>
      </c>
      <c r="M13" s="72">
        <f t="shared" si="2"/>
        <v>2</v>
      </c>
      <c r="N13" s="130">
        <f>IF($K$2=TRUE,J13,NA())</f>
        <v>0.34641016151377546</v>
      </c>
      <c r="O13" s="72">
        <f t="shared" si="3"/>
        <v>1.4000000000000004</v>
      </c>
      <c r="P13" s="72">
        <f t="shared" si="4"/>
        <v>1.3856406460551018</v>
      </c>
      <c r="Q13" s="139"/>
      <c r="R13" s="140"/>
      <c r="S13" s="141"/>
      <c r="T13" s="140"/>
      <c r="U13" s="141"/>
      <c r="V13" s="75">
        <f t="shared" si="5"/>
        <v>0</v>
      </c>
      <c r="W13" s="75">
        <f>IF($U$1=TRUE,R13/100*B$4+B$4,NA())</f>
        <v>0.8660254037844386</v>
      </c>
      <c r="X13" s="74"/>
      <c r="Z13" s="73">
        <v>0</v>
      </c>
      <c r="AA13" s="73">
        <v>0.6</v>
      </c>
      <c r="AB13" s="73">
        <f t="shared" si="7"/>
        <v>0.4</v>
      </c>
      <c r="AD13" s="77">
        <f t="shared" si="8"/>
        <v>0.4</v>
      </c>
      <c r="AE13" s="77">
        <f t="shared" si="9"/>
        <v>0</v>
      </c>
      <c r="AH13" s="11" t="s">
        <v>95</v>
      </c>
      <c r="AI13" s="190" t="str">
        <f>IF('Piper Plot'!H$25=1,'Grid template'!AY13,IF('Piper Plot'!H$25=2,'Grid template'!AX13,'Grid template'!AY13))</f>
        <v>magnesium
type</v>
      </c>
      <c r="AJ13" s="17">
        <v>0.7</v>
      </c>
      <c r="AK13" s="17">
        <f>1-AJ13-AL13</f>
        <v>0.15000000000000005</v>
      </c>
      <c r="AL13" s="17">
        <v>0.15</v>
      </c>
      <c r="AM13" s="174" t="e">
        <f>IF($AK$11=TRUE,$B$5*AJ13+AL13,NA())</f>
        <v>#N/A</v>
      </c>
      <c r="AN13" s="174" t="e">
        <f>IF($AK$11=TRUE,AJ13*$B$4,NA())</f>
        <v>#N/A</v>
      </c>
      <c r="AP13" s="11" t="s">
        <v>95</v>
      </c>
      <c r="AQ13" s="1" t="s">
        <v>137</v>
      </c>
      <c r="AR13" s="17">
        <v>1</v>
      </c>
      <c r="AS13" s="17">
        <v>0</v>
      </c>
      <c r="AT13" s="17">
        <v>0</v>
      </c>
      <c r="AU13" s="174">
        <f>IF($AS$11=TRUE,$B$5*AR13+AT13,NA())</f>
        <v>0.50000000000000011</v>
      </c>
      <c r="AV13" s="174">
        <f>IF($AS$11=TRUE,AR13*$B$4,NA())</f>
        <v>0.8660254037844386</v>
      </c>
      <c r="AX13" s="28" t="s">
        <v>180</v>
      </c>
      <c r="AY13" s="28" t="s">
        <v>165</v>
      </c>
    </row>
    <row r="14" spans="1:51" x14ac:dyDescent="0.3">
      <c r="A14" s="21">
        <f>B5</f>
        <v>0.50000000000000011</v>
      </c>
      <c r="B14" s="21">
        <f>B$4</f>
        <v>0.8660254037844386</v>
      </c>
      <c r="C14" s="21"/>
      <c r="E14" s="71"/>
      <c r="F14" s="71"/>
      <c r="G14" s="71"/>
      <c r="H14" s="63"/>
      <c r="I14" s="72"/>
      <c r="J14" s="72"/>
      <c r="L14" s="29"/>
      <c r="M14" s="72"/>
      <c r="N14" s="25"/>
      <c r="O14" s="72"/>
      <c r="P14" s="72"/>
      <c r="Q14" s="143"/>
      <c r="R14" s="140"/>
      <c r="S14" s="141"/>
      <c r="T14" s="140"/>
      <c r="U14" s="141"/>
      <c r="V14" s="75">
        <f t="shared" ref="V14:V21" si="10">IF($U$1=TRUE,B$5*R14/100+T14/100,NA())</f>
        <v>0</v>
      </c>
      <c r="W14" s="75">
        <f t="shared" ref="W14:W21" si="11">IF($U$1=TRUE,R14/100*B$4+B$4,NA())</f>
        <v>0.8660254037844386</v>
      </c>
      <c r="X14" s="73"/>
      <c r="Z14" s="73">
        <f>$X$11</f>
        <v>1.4999999999999999E-2</v>
      </c>
      <c r="AA14" s="73">
        <v>0.6</v>
      </c>
      <c r="AB14" s="73">
        <f t="shared" si="7"/>
        <v>0.38500000000000001</v>
      </c>
      <c r="AD14" s="77">
        <f t="shared" si="8"/>
        <v>0.39250000000000002</v>
      </c>
      <c r="AE14" s="77">
        <f t="shared" si="9"/>
        <v>1.2990381056766578E-2</v>
      </c>
      <c r="AI14" s="190" t="str">
        <f>IF('Piper Plot'!H$25=1,'Grid template'!AY14,IF('Piper Plot'!H$25=2,'Grid template'!AX14,'Grid template'!AY14))</f>
        <v>calcium type</v>
      </c>
      <c r="AJ14" s="17">
        <v>0.15</v>
      </c>
      <c r="AK14" s="17">
        <f t="shared" ref="AK14:AK28" si="12">1-AJ14-AL14</f>
        <v>0.66999999999999993</v>
      </c>
      <c r="AL14" s="17">
        <v>0.18</v>
      </c>
      <c r="AM14" s="174" t="e">
        <f t="shared" ref="AM14:AM16" si="13">IF($AK$11=TRUE,$B$5*AJ14+AL14,NA())</f>
        <v>#N/A</v>
      </c>
      <c r="AN14" s="174" t="e">
        <f t="shared" ref="AN14:AN16" si="14">IF($AK$11=TRUE,AJ14*$B$4,NA())</f>
        <v>#N/A</v>
      </c>
      <c r="AR14" s="17">
        <v>0.5</v>
      </c>
      <c r="AS14" s="17">
        <v>0.5</v>
      </c>
      <c r="AT14" s="17">
        <v>0</v>
      </c>
      <c r="AU14" s="174">
        <f t="shared" ref="AU14:AU21" si="15">IF($AS$11=TRUE,$B$5*AR14+AT14,NA())</f>
        <v>0.25000000000000006</v>
      </c>
      <c r="AV14" s="174">
        <f t="shared" ref="AV14:AV21" si="16">IF($AS$11=TRUE,AR14*$B$4,NA())</f>
        <v>0.4330127018922193</v>
      </c>
      <c r="AX14" s="1" t="s">
        <v>181</v>
      </c>
      <c r="AY14" s="1" t="s">
        <v>166</v>
      </c>
    </row>
    <row r="15" spans="1:51" ht="27.6" x14ac:dyDescent="0.3">
      <c r="E15" s="71">
        <v>0.5</v>
      </c>
      <c r="F15" s="71">
        <v>0.5</v>
      </c>
      <c r="G15" s="71">
        <v>0</v>
      </c>
      <c r="H15" s="63"/>
      <c r="I15" s="72">
        <f t="shared" si="0"/>
        <v>0.25000000000000006</v>
      </c>
      <c r="J15" s="72">
        <f t="shared" si="1"/>
        <v>0.4330127018922193</v>
      </c>
      <c r="L15" s="72">
        <f>IF($K$2=TRUE,I15,NA())</f>
        <v>0.25000000000000006</v>
      </c>
      <c r="M15" s="72">
        <f t="shared" si="2"/>
        <v>1.45</v>
      </c>
      <c r="N15" s="130">
        <f>IF($K$2=TRUE,J15,NA())</f>
        <v>0.4330127018922193</v>
      </c>
      <c r="O15" s="72">
        <f t="shared" si="3"/>
        <v>0.8500000000000002</v>
      </c>
      <c r="P15" s="72">
        <f t="shared" si="4"/>
        <v>1.4722431864335457</v>
      </c>
      <c r="Q15" s="143"/>
      <c r="R15" s="140"/>
      <c r="S15" s="141"/>
      <c r="T15" s="140"/>
      <c r="U15" s="141"/>
      <c r="V15" s="75">
        <f t="shared" si="10"/>
        <v>0</v>
      </c>
      <c r="W15" s="75">
        <f t="shared" si="11"/>
        <v>0.8660254037844386</v>
      </c>
      <c r="X15" s="74"/>
      <c r="Z15" s="73"/>
      <c r="AA15" s="73"/>
      <c r="AB15" s="73"/>
      <c r="AD15" s="77"/>
      <c r="AE15" s="77"/>
      <c r="AI15" s="190" t="str">
        <f>IF('Piper Plot'!H$25=1,'Grid template'!AY15,IF('Piper Plot'!H$25=2,'Grid template'!AX15,'Grid template'!AY15))</f>
        <v>no dominant
type</v>
      </c>
      <c r="AJ15" s="17">
        <v>0.33300000000000002</v>
      </c>
      <c r="AK15" s="17">
        <f t="shared" si="12"/>
        <v>0.33400000000000002</v>
      </c>
      <c r="AL15" s="17">
        <v>0.33300000000000002</v>
      </c>
      <c r="AM15" s="174" t="e">
        <f t="shared" si="13"/>
        <v>#N/A</v>
      </c>
      <c r="AN15" s="174" t="e">
        <f t="shared" si="14"/>
        <v>#N/A</v>
      </c>
      <c r="AR15" s="17">
        <v>0.5</v>
      </c>
      <c r="AS15" s="17">
        <v>0</v>
      </c>
      <c r="AT15" s="17">
        <v>0.5</v>
      </c>
      <c r="AU15" s="174">
        <f t="shared" si="15"/>
        <v>0.75</v>
      </c>
      <c r="AV15" s="174">
        <f t="shared" si="16"/>
        <v>0.4330127018922193</v>
      </c>
      <c r="AX15" s="28" t="s">
        <v>182</v>
      </c>
      <c r="AY15" s="28" t="s">
        <v>167</v>
      </c>
    </row>
    <row r="16" spans="1:51" ht="27.6" x14ac:dyDescent="0.3">
      <c r="A16" s="11" t="s">
        <v>96</v>
      </c>
      <c r="E16" s="71">
        <v>0.5</v>
      </c>
      <c r="F16" s="71">
        <v>0</v>
      </c>
      <c r="G16" s="71">
        <v>0.5</v>
      </c>
      <c r="H16" s="63"/>
      <c r="I16" s="72">
        <f t="shared" si="0"/>
        <v>0.75</v>
      </c>
      <c r="J16" s="72">
        <f t="shared" si="1"/>
        <v>0.4330127018922193</v>
      </c>
      <c r="L16" s="72">
        <f>IF($K$2=TRUE,I16,NA())</f>
        <v>0.75</v>
      </c>
      <c r="M16" s="72">
        <f t="shared" si="2"/>
        <v>1.95</v>
      </c>
      <c r="N16" s="130">
        <f>IF($K$2=TRUE,J16,NA())</f>
        <v>0.4330127018922193</v>
      </c>
      <c r="O16" s="72">
        <f t="shared" si="3"/>
        <v>1.35</v>
      </c>
      <c r="P16" s="72">
        <f t="shared" si="4"/>
        <v>1.4722431864335457</v>
      </c>
      <c r="Q16" s="143"/>
      <c r="R16" s="140"/>
      <c r="S16" s="141"/>
      <c r="T16" s="140"/>
      <c r="U16" s="141"/>
      <c r="V16" s="75">
        <f t="shared" si="10"/>
        <v>0</v>
      </c>
      <c r="W16" s="75">
        <f t="shared" si="11"/>
        <v>0.8660254037844386</v>
      </c>
      <c r="X16" s="74"/>
      <c r="Z16" s="73">
        <v>0</v>
      </c>
      <c r="AA16" s="73">
        <v>0.5</v>
      </c>
      <c r="AB16" s="73">
        <f t="shared" si="7"/>
        <v>0.5</v>
      </c>
      <c r="AD16" s="77">
        <f t="shared" si="8"/>
        <v>0.5</v>
      </c>
      <c r="AE16" s="77">
        <f t="shared" si="9"/>
        <v>0</v>
      </c>
      <c r="AI16" s="190" t="str">
        <f>IF('Piper Plot'!H$25=1,'Grid template'!AY16,IF('Piper Plot'!H$25=2,'Grid template'!AX16,'Grid template'!AY16))</f>
        <v>sodium and
potassium type</v>
      </c>
      <c r="AJ16" s="17">
        <v>0.15</v>
      </c>
      <c r="AK16" s="17">
        <f t="shared" si="12"/>
        <v>0.16999999999999993</v>
      </c>
      <c r="AL16" s="17">
        <v>0.68</v>
      </c>
      <c r="AM16" s="174" t="e">
        <f t="shared" si="13"/>
        <v>#N/A</v>
      </c>
      <c r="AN16" s="174" t="e">
        <f t="shared" si="14"/>
        <v>#N/A</v>
      </c>
      <c r="AR16" s="17">
        <v>1</v>
      </c>
      <c r="AS16" s="17">
        <v>0</v>
      </c>
      <c r="AT16" s="17">
        <v>0</v>
      </c>
      <c r="AU16" s="174">
        <f t="shared" si="15"/>
        <v>0.50000000000000011</v>
      </c>
      <c r="AV16" s="174">
        <f t="shared" si="16"/>
        <v>0.8660254037844386</v>
      </c>
      <c r="AX16" s="28" t="s">
        <v>183</v>
      </c>
      <c r="AY16" s="28" t="s">
        <v>168</v>
      </c>
    </row>
    <row r="17" spans="1:51" x14ac:dyDescent="0.3">
      <c r="A17" s="1" t="s">
        <v>45</v>
      </c>
      <c r="B17" s="158">
        <f>'Piper Plot'!H19</f>
        <v>0.2</v>
      </c>
      <c r="C17" s="135"/>
      <c r="E17" s="71"/>
      <c r="F17" s="71"/>
      <c r="G17" s="71"/>
      <c r="H17" s="63"/>
      <c r="I17" s="72"/>
      <c r="J17" s="72"/>
      <c r="L17" s="29"/>
      <c r="M17" s="72"/>
      <c r="N17" s="25"/>
      <c r="O17" s="72"/>
      <c r="P17" s="72"/>
      <c r="Q17" s="143"/>
      <c r="R17" s="140"/>
      <c r="S17" s="141"/>
      <c r="T17" s="140"/>
      <c r="U17" s="141"/>
      <c r="V17" s="75">
        <f t="shared" si="10"/>
        <v>0</v>
      </c>
      <c r="W17" s="75">
        <f t="shared" si="11"/>
        <v>0.8660254037844386</v>
      </c>
      <c r="X17" s="73"/>
      <c r="Z17" s="73">
        <f>$X$11</f>
        <v>1.4999999999999999E-2</v>
      </c>
      <c r="AA17" s="73">
        <v>0.5</v>
      </c>
      <c r="AB17" s="73">
        <f t="shared" si="7"/>
        <v>0.48499999999999999</v>
      </c>
      <c r="AD17" s="77">
        <f t="shared" si="8"/>
        <v>0.49249999999999999</v>
      </c>
      <c r="AE17" s="77">
        <f t="shared" si="9"/>
        <v>1.2990381056766578E-2</v>
      </c>
      <c r="AI17" s="190"/>
      <c r="AM17" s="174"/>
      <c r="AN17" s="174"/>
      <c r="AU17" s="174"/>
      <c r="AV17" s="174"/>
    </row>
    <row r="18" spans="1:51" ht="27.6" x14ac:dyDescent="0.3">
      <c r="A18" s="22" t="s">
        <v>6</v>
      </c>
      <c r="B18" s="22" t="s">
        <v>7</v>
      </c>
      <c r="C18" s="22"/>
      <c r="E18" s="71">
        <v>0.6</v>
      </c>
      <c r="F18" s="71">
        <v>0.4</v>
      </c>
      <c r="G18" s="71">
        <v>0</v>
      </c>
      <c r="H18" s="63"/>
      <c r="I18" s="72">
        <f t="shared" si="0"/>
        <v>0.30000000000000004</v>
      </c>
      <c r="J18" s="72">
        <f t="shared" si="1"/>
        <v>0.51961524227066314</v>
      </c>
      <c r="L18" s="72">
        <f>IF($K$2=TRUE,I18,NA())</f>
        <v>0.30000000000000004</v>
      </c>
      <c r="M18" s="72">
        <f t="shared" si="2"/>
        <v>1.5</v>
      </c>
      <c r="N18" s="130">
        <f>IF($K$2=TRUE,J18,NA())</f>
        <v>0.51961524227066314</v>
      </c>
      <c r="O18" s="72">
        <f t="shared" si="3"/>
        <v>0.90000000000000013</v>
      </c>
      <c r="P18" s="72">
        <f t="shared" si="4"/>
        <v>1.5588457268119895</v>
      </c>
      <c r="Q18" s="143"/>
      <c r="R18" s="140"/>
      <c r="S18" s="141"/>
      <c r="T18" s="140"/>
      <c r="U18" s="141"/>
      <c r="V18" s="75">
        <f t="shared" si="10"/>
        <v>0</v>
      </c>
      <c r="W18" s="75">
        <f t="shared" si="11"/>
        <v>0.8660254037844386</v>
      </c>
      <c r="X18" s="64"/>
      <c r="Z18" s="73"/>
      <c r="AA18" s="73"/>
      <c r="AB18" s="73"/>
      <c r="AD18" s="77"/>
      <c r="AE18" s="77"/>
      <c r="AH18" s="11" t="s">
        <v>96</v>
      </c>
      <c r="AI18" s="190" t="str">
        <f>IF('Piper Plot'!H$25=1,'Grid template'!AY18,IF('Piper Plot'!H$25=2,'Grid template'!AX18,'Grid template'!AY18))</f>
        <v>sulphate
type</v>
      </c>
      <c r="AJ18" s="17">
        <v>0.7</v>
      </c>
      <c r="AK18" s="17">
        <f t="shared" si="12"/>
        <v>0.15000000000000005</v>
      </c>
      <c r="AL18" s="17">
        <v>0.15</v>
      </c>
      <c r="AM18" s="174" t="e">
        <f>IF($AK$11=TRUE,AM13+1+$B$17,NA())</f>
        <v>#N/A</v>
      </c>
      <c r="AN18" s="174" t="e">
        <f>IF($AK$11=TRUE,AN13,NA())</f>
        <v>#N/A</v>
      </c>
      <c r="AQ18" s="1" t="s">
        <v>124</v>
      </c>
      <c r="AR18" s="17">
        <v>0</v>
      </c>
      <c r="AS18" s="17">
        <v>1</v>
      </c>
      <c r="AT18" s="17">
        <v>0</v>
      </c>
      <c r="AU18" s="174">
        <f t="shared" si="15"/>
        <v>0</v>
      </c>
      <c r="AV18" s="174">
        <f t="shared" si="16"/>
        <v>0</v>
      </c>
      <c r="AX18" s="28" t="s">
        <v>184</v>
      </c>
      <c r="AY18" s="1" t="s">
        <v>169</v>
      </c>
    </row>
    <row r="19" spans="1:51" ht="27.6" x14ac:dyDescent="0.3">
      <c r="A19" s="21">
        <f>A$13+B$17+0.5</f>
        <v>1.7</v>
      </c>
      <c r="B19" s="21">
        <f>B$11</f>
        <v>0.8660254037844386</v>
      </c>
      <c r="C19" s="21"/>
      <c r="E19" s="71">
        <v>0.6</v>
      </c>
      <c r="F19" s="71">
        <v>0</v>
      </c>
      <c r="G19" s="71">
        <v>0.4</v>
      </c>
      <c r="H19" s="63"/>
      <c r="I19" s="72">
        <f t="shared" si="0"/>
        <v>0.70000000000000007</v>
      </c>
      <c r="J19" s="72">
        <f t="shared" si="1"/>
        <v>0.51961524227066314</v>
      </c>
      <c r="L19" s="72">
        <f>IF($K$2=TRUE,I19,NA())</f>
        <v>0.70000000000000007</v>
      </c>
      <c r="M19" s="72">
        <f t="shared" si="2"/>
        <v>1.9000000000000001</v>
      </c>
      <c r="N19" s="130">
        <f>IF($K$2=TRUE,J19,NA())</f>
        <v>0.51961524227066314</v>
      </c>
      <c r="O19" s="72">
        <f t="shared" si="3"/>
        <v>1.3000000000000003</v>
      </c>
      <c r="P19" s="72">
        <f t="shared" si="4"/>
        <v>1.5588457268119895</v>
      </c>
      <c r="Q19" s="143"/>
      <c r="R19" s="140"/>
      <c r="S19" s="141"/>
      <c r="T19" s="140"/>
      <c r="U19" s="141"/>
      <c r="V19" s="75">
        <f t="shared" si="10"/>
        <v>0</v>
      </c>
      <c r="W19" s="75">
        <f t="shared" si="11"/>
        <v>0.8660254037844386</v>
      </c>
      <c r="X19" s="64"/>
      <c r="Z19" s="73">
        <v>0</v>
      </c>
      <c r="AA19" s="73">
        <v>0.4</v>
      </c>
      <c r="AB19" s="73">
        <f t="shared" si="7"/>
        <v>0.6</v>
      </c>
      <c r="AD19" s="77">
        <f t="shared" si="8"/>
        <v>0.6</v>
      </c>
      <c r="AE19" s="77">
        <f t="shared" si="9"/>
        <v>0</v>
      </c>
      <c r="AI19" s="190" t="str">
        <f>IF('Piper Plot'!H$25=1,'Grid template'!AY19,IF('Piper Plot'!H$25=2,'Grid template'!AX19,'Grid template'!AY19))</f>
        <v>bicarbonate
type</v>
      </c>
      <c r="AJ19" s="17">
        <v>0.15</v>
      </c>
      <c r="AK19" s="17">
        <f t="shared" si="12"/>
        <v>0.7</v>
      </c>
      <c r="AL19" s="17">
        <v>0.15</v>
      </c>
      <c r="AM19" s="174" t="e">
        <f t="shared" ref="AM19:AM21" si="17">IF($AK$11=TRUE,AM14+1+$B$17,NA())</f>
        <v>#N/A</v>
      </c>
      <c r="AN19" s="174" t="e">
        <f t="shared" ref="AN19:AN21" si="18">IF($AK$11=TRUE,AN14,NA())</f>
        <v>#N/A</v>
      </c>
      <c r="AR19" s="17">
        <v>0.5</v>
      </c>
      <c r="AS19" s="17">
        <v>0.5</v>
      </c>
      <c r="AT19" s="17">
        <v>0</v>
      </c>
      <c r="AU19" s="174">
        <f t="shared" si="15"/>
        <v>0.25000000000000006</v>
      </c>
      <c r="AV19" s="174">
        <f t="shared" si="16"/>
        <v>0.4330127018922193</v>
      </c>
      <c r="AX19" s="28" t="s">
        <v>185</v>
      </c>
      <c r="AY19" s="1" t="s">
        <v>170</v>
      </c>
    </row>
    <row r="20" spans="1:51" ht="27.6" x14ac:dyDescent="0.3">
      <c r="A20" s="21">
        <f>A$13+B$17</f>
        <v>1.2</v>
      </c>
      <c r="B20" s="21">
        <f>B$12</f>
        <v>0</v>
      </c>
      <c r="C20" s="21"/>
      <c r="E20" s="71"/>
      <c r="F20" s="71"/>
      <c r="G20" s="71"/>
      <c r="H20" s="63"/>
      <c r="I20" s="72"/>
      <c r="J20" s="72"/>
      <c r="L20" s="29"/>
      <c r="M20" s="72"/>
      <c r="N20" s="25"/>
      <c r="O20" s="72"/>
      <c r="P20" s="72"/>
      <c r="Q20" s="143"/>
      <c r="R20" s="140"/>
      <c r="S20" s="141"/>
      <c r="T20" s="140"/>
      <c r="U20" s="141"/>
      <c r="V20" s="75">
        <f t="shared" si="10"/>
        <v>0</v>
      </c>
      <c r="W20" s="75">
        <f t="shared" si="11"/>
        <v>0.8660254037844386</v>
      </c>
      <c r="X20" s="64"/>
      <c r="Z20" s="73">
        <f>$X$11</f>
        <v>1.4999999999999999E-2</v>
      </c>
      <c r="AA20" s="73">
        <v>0.4</v>
      </c>
      <c r="AB20" s="73">
        <f t="shared" si="7"/>
        <v>0.58499999999999996</v>
      </c>
      <c r="AD20" s="77">
        <f t="shared" si="8"/>
        <v>0.59249999999999992</v>
      </c>
      <c r="AE20" s="77">
        <f t="shared" si="9"/>
        <v>1.2990381056766578E-2</v>
      </c>
      <c r="AI20" s="190" t="str">
        <f>IF('Piper Plot'!H$25=1,'Grid template'!AY20,IF('Piper Plot'!H$25=2,'Grid template'!AX20,'Grid template'!AY20))</f>
        <v>no dominant
type</v>
      </c>
      <c r="AJ20" s="17">
        <v>0.33300000000000002</v>
      </c>
      <c r="AK20" s="17">
        <f t="shared" si="12"/>
        <v>0.33400000000000002</v>
      </c>
      <c r="AL20" s="17">
        <v>0.33300000000000002</v>
      </c>
      <c r="AM20" s="174" t="e">
        <f t="shared" si="17"/>
        <v>#N/A</v>
      </c>
      <c r="AN20" s="174" t="e">
        <f t="shared" si="18"/>
        <v>#N/A</v>
      </c>
      <c r="AR20" s="17">
        <v>0</v>
      </c>
      <c r="AS20" s="17">
        <v>0.5</v>
      </c>
      <c r="AT20" s="17">
        <v>0.5</v>
      </c>
      <c r="AU20" s="174">
        <f t="shared" si="15"/>
        <v>0.5</v>
      </c>
      <c r="AV20" s="174">
        <f t="shared" si="16"/>
        <v>0</v>
      </c>
      <c r="AX20" s="28" t="s">
        <v>182</v>
      </c>
      <c r="AY20" s="28" t="s">
        <v>167</v>
      </c>
    </row>
    <row r="21" spans="1:51" x14ac:dyDescent="0.3">
      <c r="A21" s="21">
        <f>A$13+B$17+1</f>
        <v>2.2000000000000002</v>
      </c>
      <c r="B21" s="21">
        <f>B$13</f>
        <v>0</v>
      </c>
      <c r="C21" s="21"/>
      <c r="E21" s="71">
        <v>0.7</v>
      </c>
      <c r="F21" s="71">
        <v>0.3</v>
      </c>
      <c r="G21" s="71">
        <v>0</v>
      </c>
      <c r="H21" s="63"/>
      <c r="I21" s="72">
        <f t="shared" si="0"/>
        <v>0.35000000000000003</v>
      </c>
      <c r="J21" s="72">
        <f t="shared" si="1"/>
        <v>0.60621778264910697</v>
      </c>
      <c r="L21" s="72">
        <f>IF($K$2=TRUE,I21,NA())</f>
        <v>0.35000000000000003</v>
      </c>
      <c r="M21" s="72">
        <f t="shared" si="2"/>
        <v>1.55</v>
      </c>
      <c r="N21" s="130">
        <f>IF($K$2=TRUE,J21,NA())</f>
        <v>0.60621778264910697</v>
      </c>
      <c r="O21" s="72">
        <f t="shared" si="3"/>
        <v>0.95000000000000007</v>
      </c>
      <c r="P21" s="72">
        <f t="shared" si="4"/>
        <v>1.6454482671904334</v>
      </c>
      <c r="Q21" s="143"/>
      <c r="R21" s="140"/>
      <c r="S21" s="141"/>
      <c r="T21" s="140"/>
      <c r="U21" s="141"/>
      <c r="V21" s="75">
        <f t="shared" si="10"/>
        <v>0</v>
      </c>
      <c r="W21" s="75">
        <f t="shared" si="11"/>
        <v>0.8660254037844386</v>
      </c>
      <c r="X21" s="64"/>
      <c r="Z21" s="73"/>
      <c r="AA21" s="73"/>
      <c r="AB21" s="73"/>
      <c r="AD21" s="77"/>
      <c r="AE21" s="77"/>
      <c r="AI21" s="190" t="str">
        <f>IF('Piper Plot'!H$25=1,'Grid template'!AY21,IF('Piper Plot'!H$25=2,'Grid template'!AX21,'Grid template'!AY21))</f>
        <v>chloride type</v>
      </c>
      <c r="AJ21" s="17">
        <v>0.15</v>
      </c>
      <c r="AK21" s="17">
        <f t="shared" si="12"/>
        <v>0.15000000000000002</v>
      </c>
      <c r="AL21" s="17">
        <v>0.7</v>
      </c>
      <c r="AM21" s="174" t="e">
        <f t="shared" si="17"/>
        <v>#N/A</v>
      </c>
      <c r="AN21" s="174" t="e">
        <f t="shared" si="18"/>
        <v>#N/A</v>
      </c>
      <c r="AR21" s="17">
        <v>0</v>
      </c>
      <c r="AS21" s="17">
        <v>1</v>
      </c>
      <c r="AT21" s="17">
        <v>0</v>
      </c>
      <c r="AU21" s="174">
        <f t="shared" si="15"/>
        <v>0</v>
      </c>
      <c r="AV21" s="174">
        <f t="shared" si="16"/>
        <v>0</v>
      </c>
      <c r="AX21" s="1" t="s">
        <v>186</v>
      </c>
      <c r="AY21" s="1" t="s">
        <v>171</v>
      </c>
    </row>
    <row r="22" spans="1:51" x14ac:dyDescent="0.3">
      <c r="A22" s="21">
        <f>A$14+B$17+1</f>
        <v>1.7000000000000002</v>
      </c>
      <c r="B22" s="21">
        <f>B$11</f>
        <v>0.8660254037844386</v>
      </c>
      <c r="C22" s="21"/>
      <c r="E22" s="71">
        <v>0.7</v>
      </c>
      <c r="F22" s="71">
        <v>0</v>
      </c>
      <c r="G22" s="71">
        <v>0.3</v>
      </c>
      <c r="H22" s="63"/>
      <c r="I22" s="72">
        <f t="shared" si="0"/>
        <v>0.65</v>
      </c>
      <c r="J22" s="72">
        <f t="shared" si="1"/>
        <v>0.60621778264910697</v>
      </c>
      <c r="L22" s="72">
        <f>IF($K$2=TRUE,I22,NA())</f>
        <v>0.65</v>
      </c>
      <c r="M22" s="72">
        <f t="shared" si="2"/>
        <v>1.8499999999999999</v>
      </c>
      <c r="N22" s="130">
        <f>IF($K$2=TRUE,J22,NA())</f>
        <v>0.60621778264910697</v>
      </c>
      <c r="O22" s="72">
        <f t="shared" si="3"/>
        <v>1.2500000000000002</v>
      </c>
      <c r="P22" s="72">
        <f t="shared" si="4"/>
        <v>1.6454482671904334</v>
      </c>
      <c r="Q22" s="143"/>
      <c r="R22" s="143"/>
      <c r="S22" s="143"/>
      <c r="T22" s="143"/>
      <c r="U22" s="144"/>
      <c r="X22" s="64"/>
      <c r="Z22" s="73">
        <v>0</v>
      </c>
      <c r="AA22" s="73">
        <v>0.3</v>
      </c>
      <c r="AB22" s="73">
        <f t="shared" si="7"/>
        <v>0.7</v>
      </c>
      <c r="AD22" s="77">
        <f t="shared" si="8"/>
        <v>0.7</v>
      </c>
      <c r="AE22" s="77">
        <f t="shared" si="9"/>
        <v>0</v>
      </c>
      <c r="AI22" s="190"/>
      <c r="AM22" s="174"/>
      <c r="AN22" s="174"/>
      <c r="AU22" s="174"/>
      <c r="AV22" s="174"/>
    </row>
    <row r="23" spans="1:51" ht="41.4" x14ac:dyDescent="0.3">
      <c r="E23" s="71"/>
      <c r="F23" s="71"/>
      <c r="G23" s="71"/>
      <c r="H23" s="63"/>
      <c r="I23" s="72"/>
      <c r="J23" s="72"/>
      <c r="L23" s="29"/>
      <c r="M23" s="72"/>
      <c r="N23" s="25"/>
      <c r="O23" s="72"/>
      <c r="P23" s="72"/>
      <c r="Q23" s="70" t="s">
        <v>100</v>
      </c>
      <c r="R23" s="73">
        <f>100-S23-T23</f>
        <v>13.5</v>
      </c>
      <c r="S23" s="73">
        <f t="shared" ref="S23:S30" si="19">X$4</f>
        <v>-3.5000000000000004</v>
      </c>
      <c r="T23" s="73">
        <f>100-U23</f>
        <v>90</v>
      </c>
      <c r="U23" s="74">
        <v>10</v>
      </c>
      <c r="V23" s="75">
        <f>IF($U$1=TRUE,B$5*R23/100+T23/100+$B$5+$B$17/2,NA())</f>
        <v>1.5675000000000003</v>
      </c>
      <c r="W23" s="75">
        <f>IF($U$1=TRUE,R23/100*B$4+B$4+$B$4*$B$17,NA())</f>
        <v>1.1561439140522256</v>
      </c>
      <c r="X23" s="74"/>
      <c r="Z23" s="73">
        <f>$X$11</f>
        <v>1.4999999999999999E-2</v>
      </c>
      <c r="AA23" s="73">
        <v>0.3</v>
      </c>
      <c r="AB23" s="73">
        <f t="shared" si="7"/>
        <v>0.68500000000000005</v>
      </c>
      <c r="AD23" s="77">
        <f t="shared" si="8"/>
        <v>0.6925</v>
      </c>
      <c r="AE23" s="77">
        <f t="shared" si="9"/>
        <v>1.2990381056766578E-2</v>
      </c>
      <c r="AH23" s="11" t="s">
        <v>94</v>
      </c>
      <c r="AI23" s="190" t="str">
        <f>IF('Piper Plot'!H$25=1,'Grid template'!AY23,IF('Piper Plot'!H$25=2,'Grid template'!AX23,'Grid template'!AY23))</f>
        <v>calcium-
magnesium
chloride-sulphate type</v>
      </c>
      <c r="AJ23" s="17">
        <v>0.59</v>
      </c>
      <c r="AK23" s="17">
        <f t="shared" si="12"/>
        <v>0.21000000000000002</v>
      </c>
      <c r="AL23" s="17">
        <v>0.2</v>
      </c>
      <c r="AM23" s="174" t="e">
        <f>IF($AK$11=TRUE,AJ23*$B$5+AL23+$B$5+$B$17/2,NA())</f>
        <v>#N/A</v>
      </c>
      <c r="AN23" s="174" t="e">
        <f>IF($AK$11=TRUE,AJ23+B$4+$B$4*$B$17,NA())</f>
        <v>#N/A</v>
      </c>
      <c r="AQ23" s="28" t="s">
        <v>125</v>
      </c>
      <c r="AR23" s="17">
        <v>0.5</v>
      </c>
      <c r="AS23" s="17">
        <v>0.5</v>
      </c>
      <c r="AT23" s="17">
        <v>0</v>
      </c>
      <c r="AU23" s="174">
        <f t="shared" ref="AU23:AU31" si="20">IF($AS$11=TRUE,$B$5*AR23+AT23,NA())</f>
        <v>0.25000000000000006</v>
      </c>
      <c r="AV23" s="174">
        <f t="shared" ref="AV23:AV31" si="21">IF($AS$11=TRUE,AR23*$B$4,NA())</f>
        <v>0.4330127018922193</v>
      </c>
      <c r="AX23" s="28" t="s">
        <v>187</v>
      </c>
      <c r="AY23" s="28" t="s">
        <v>172</v>
      </c>
    </row>
    <row r="24" spans="1:51" x14ac:dyDescent="0.3">
      <c r="E24" s="71">
        <v>0.8</v>
      </c>
      <c r="F24" s="71">
        <v>0.2</v>
      </c>
      <c r="G24" s="71">
        <v>0</v>
      </c>
      <c r="H24" s="63"/>
      <c r="I24" s="72">
        <f t="shared" si="0"/>
        <v>0.40000000000000013</v>
      </c>
      <c r="J24" s="72">
        <f t="shared" si="1"/>
        <v>0.69282032302755092</v>
      </c>
      <c r="L24" s="72">
        <f>IF($K$2=TRUE,I24,NA())</f>
        <v>0.40000000000000013</v>
      </c>
      <c r="M24" s="72">
        <f t="shared" si="2"/>
        <v>1.6</v>
      </c>
      <c r="N24" s="130">
        <f>IF($K$2=TRUE,J24,NA())</f>
        <v>0.69282032302755092</v>
      </c>
      <c r="O24" s="72">
        <f t="shared" si="3"/>
        <v>1.0000000000000002</v>
      </c>
      <c r="P24" s="72">
        <f t="shared" si="4"/>
        <v>1.7320508075688772</v>
      </c>
      <c r="R24" s="73">
        <f t="shared" ref="R24:R31" si="22">100-S24-T24</f>
        <v>23.5</v>
      </c>
      <c r="S24" s="73">
        <f t="shared" si="19"/>
        <v>-3.5000000000000004</v>
      </c>
      <c r="T24" s="73">
        <f t="shared" ref="T24:T31" si="23">100-U24</f>
        <v>80</v>
      </c>
      <c r="U24" s="74">
        <v>20</v>
      </c>
      <c r="V24" s="75">
        <f t="shared" ref="V24:V30" si="24">IF($U$1=TRUE,B$5*R24/100+T24/100+$B$5+$B$17/2,NA())</f>
        <v>1.5175000000000003</v>
      </c>
      <c r="W24" s="75">
        <f t="shared" ref="W24:W30" si="25">IF($U$1=TRUE,R24/100*B$4+B$4+$B$4*$B$17,NA())</f>
        <v>1.2427464544306694</v>
      </c>
      <c r="X24" s="73"/>
      <c r="Z24" s="73"/>
      <c r="AA24" s="73"/>
      <c r="AB24" s="73"/>
      <c r="AD24" s="77"/>
      <c r="AE24" s="77"/>
      <c r="AI24" s="190" t="str">
        <f>IF('Piper Plot'!H$25=1,'Grid template'!AY24,IF('Piper Plot'!H$25=2,'Grid template'!AX24,'Grid template'!AY24))</f>
        <v>mixed type</v>
      </c>
      <c r="AJ24" s="17">
        <v>0.3</v>
      </c>
      <c r="AK24" s="17">
        <f t="shared" si="12"/>
        <v>0.36699999999999994</v>
      </c>
      <c r="AL24" s="17">
        <v>0.33300000000000002</v>
      </c>
      <c r="AM24" s="174" t="e">
        <f t="shared" ref="AM24:AM28" si="26">IF($AK$11=TRUE,AJ24*$B$5+AL24+$B$5+$B$17/2,NA())</f>
        <v>#N/A</v>
      </c>
      <c r="AN24" s="174" t="e">
        <f t="shared" ref="AN24:AN26" si="27">IF($AK$11=TRUE,AJ24+B$4+$B$4*$B$17,NA())</f>
        <v>#N/A</v>
      </c>
      <c r="AR24" s="17">
        <v>0</v>
      </c>
      <c r="AS24" s="17">
        <v>0.5</v>
      </c>
      <c r="AT24" s="17">
        <v>0.5</v>
      </c>
      <c r="AU24" s="174">
        <f t="shared" si="20"/>
        <v>0.5</v>
      </c>
      <c r="AV24" s="174">
        <f t="shared" si="21"/>
        <v>0</v>
      </c>
      <c r="AX24" s="1" t="s">
        <v>188</v>
      </c>
      <c r="AY24" s="1" t="s">
        <v>173</v>
      </c>
    </row>
    <row r="25" spans="1:51" ht="27.6" x14ac:dyDescent="0.3">
      <c r="A25" s="11" t="s">
        <v>94</v>
      </c>
      <c r="E25" s="71">
        <v>0.8</v>
      </c>
      <c r="F25" s="71">
        <v>0</v>
      </c>
      <c r="G25" s="71">
        <v>0.2</v>
      </c>
      <c r="H25" s="63"/>
      <c r="I25" s="72">
        <f t="shared" si="0"/>
        <v>0.60000000000000009</v>
      </c>
      <c r="J25" s="72">
        <f t="shared" si="1"/>
        <v>0.69282032302755092</v>
      </c>
      <c r="L25" s="72">
        <f>IF($K$2=TRUE,I25,NA())</f>
        <v>0.60000000000000009</v>
      </c>
      <c r="M25" s="72">
        <f t="shared" si="2"/>
        <v>1.8</v>
      </c>
      <c r="N25" s="130">
        <f>IF($K$2=TRUE,J25,NA())</f>
        <v>0.69282032302755092</v>
      </c>
      <c r="O25" s="72">
        <f t="shared" si="3"/>
        <v>1.2000000000000002</v>
      </c>
      <c r="P25" s="72">
        <f t="shared" si="4"/>
        <v>1.7320508075688772</v>
      </c>
      <c r="R25" s="73">
        <f t="shared" si="22"/>
        <v>33.5</v>
      </c>
      <c r="S25" s="73">
        <f t="shared" si="19"/>
        <v>-3.5000000000000004</v>
      </c>
      <c r="T25" s="73">
        <f t="shared" si="23"/>
        <v>70</v>
      </c>
      <c r="U25" s="74">
        <v>30</v>
      </c>
      <c r="V25" s="75">
        <f t="shared" si="24"/>
        <v>1.4675000000000002</v>
      </c>
      <c r="W25" s="75">
        <f t="shared" si="25"/>
        <v>1.3293489948091133</v>
      </c>
      <c r="X25" s="74"/>
      <c r="Z25" s="73">
        <v>0</v>
      </c>
      <c r="AA25" s="73">
        <v>0.2</v>
      </c>
      <c r="AB25" s="73">
        <f t="shared" si="7"/>
        <v>0.8</v>
      </c>
      <c r="AD25" s="77">
        <f t="shared" si="8"/>
        <v>0.8</v>
      </c>
      <c r="AE25" s="77">
        <f t="shared" si="9"/>
        <v>0</v>
      </c>
      <c r="AI25" s="190" t="str">
        <f>IF('Piper Plot'!H$25=1,'Grid template'!AY25,IF('Piper Plot'!H$25=2,'Grid template'!AX25,'Grid template'!AY25))</f>
        <v>calcium-magnesium
bicarbonate type</v>
      </c>
      <c r="AJ25" s="17">
        <v>0</v>
      </c>
      <c r="AK25" s="17">
        <f t="shared" si="12"/>
        <v>0.75</v>
      </c>
      <c r="AL25" s="17">
        <v>0.25</v>
      </c>
      <c r="AM25" s="174" t="e">
        <f t="shared" si="26"/>
        <v>#N/A</v>
      </c>
      <c r="AN25" s="174" t="e">
        <f t="shared" si="27"/>
        <v>#N/A</v>
      </c>
      <c r="AR25" s="17">
        <v>0.5</v>
      </c>
      <c r="AS25" s="17">
        <v>0</v>
      </c>
      <c r="AT25" s="17">
        <v>0.5</v>
      </c>
      <c r="AU25" s="174">
        <f t="shared" si="20"/>
        <v>0.75</v>
      </c>
      <c r="AV25" s="174">
        <f t="shared" si="21"/>
        <v>0.4330127018922193</v>
      </c>
      <c r="AX25" s="28" t="s">
        <v>189</v>
      </c>
      <c r="AY25" s="28" t="s">
        <v>178</v>
      </c>
    </row>
    <row r="26" spans="1:51" ht="27.6" x14ac:dyDescent="0.3">
      <c r="B26" s="21"/>
      <c r="C26" s="21"/>
      <c r="E26" s="71"/>
      <c r="F26" s="71"/>
      <c r="G26" s="71"/>
      <c r="H26" s="63"/>
      <c r="I26" s="72"/>
      <c r="J26" s="72"/>
      <c r="L26" s="29"/>
      <c r="M26" s="72"/>
      <c r="N26" s="25"/>
      <c r="O26" s="72"/>
      <c r="P26" s="72"/>
      <c r="R26" s="73">
        <f t="shared" si="22"/>
        <v>43.5</v>
      </c>
      <c r="S26" s="73">
        <f t="shared" si="19"/>
        <v>-3.5000000000000004</v>
      </c>
      <c r="T26" s="73">
        <f t="shared" si="23"/>
        <v>60</v>
      </c>
      <c r="U26" s="74">
        <v>40</v>
      </c>
      <c r="V26" s="75">
        <f t="shared" si="24"/>
        <v>1.4175000000000002</v>
      </c>
      <c r="W26" s="75">
        <f t="shared" si="25"/>
        <v>1.4159515351875571</v>
      </c>
      <c r="X26" s="74"/>
      <c r="Z26" s="73">
        <f>$X$11</f>
        <v>1.4999999999999999E-2</v>
      </c>
      <c r="AA26" s="73">
        <v>0.2</v>
      </c>
      <c r="AB26" s="73">
        <f t="shared" si="7"/>
        <v>0.78499999999999992</v>
      </c>
      <c r="AD26" s="77">
        <f t="shared" si="8"/>
        <v>0.79249999999999987</v>
      </c>
      <c r="AE26" s="77">
        <f t="shared" si="9"/>
        <v>1.2990381056766578E-2</v>
      </c>
      <c r="AI26" s="190" t="str">
        <f>IF('Piper Plot'!H$25=1,'Grid template'!AY26,IF('Piper Plot'!H$25=2,'Grid template'!AX26,'Grid template'!AY26))</f>
        <v>sodium-potassium
chloride-sulphate type</v>
      </c>
      <c r="AJ26" s="17">
        <v>0</v>
      </c>
      <c r="AK26" s="17">
        <f t="shared" si="12"/>
        <v>0.25</v>
      </c>
      <c r="AL26" s="17">
        <v>0.75</v>
      </c>
      <c r="AM26" s="174" t="e">
        <f t="shared" si="26"/>
        <v>#N/A</v>
      </c>
      <c r="AN26" s="174" t="e">
        <f t="shared" si="27"/>
        <v>#N/A</v>
      </c>
      <c r="AR26" s="17">
        <v>0.5</v>
      </c>
      <c r="AS26" s="17">
        <v>0.5</v>
      </c>
      <c r="AT26" s="17">
        <v>0</v>
      </c>
      <c r="AU26" s="174">
        <f t="shared" si="20"/>
        <v>0.25000000000000006</v>
      </c>
      <c r="AV26" s="174">
        <f t="shared" si="21"/>
        <v>0.4330127018922193</v>
      </c>
      <c r="AX26" s="28" t="s">
        <v>190</v>
      </c>
      <c r="AY26" s="28" t="s">
        <v>174</v>
      </c>
    </row>
    <row r="27" spans="1:51" x14ac:dyDescent="0.3">
      <c r="B27" s="21"/>
      <c r="C27" s="21"/>
      <c r="E27" s="71">
        <v>0.9</v>
      </c>
      <c r="F27" s="71">
        <v>0.1</v>
      </c>
      <c r="G27" s="71">
        <v>0</v>
      </c>
      <c r="H27" s="63"/>
      <c r="I27" s="72">
        <f t="shared" si="0"/>
        <v>0.45000000000000012</v>
      </c>
      <c r="J27" s="72">
        <f t="shared" si="1"/>
        <v>0.77942286340599476</v>
      </c>
      <c r="L27" s="72">
        <f>IF($K$2=TRUE,I27,NA())</f>
        <v>0.45000000000000012</v>
      </c>
      <c r="M27" s="72">
        <f t="shared" si="2"/>
        <v>1.6500000000000001</v>
      </c>
      <c r="N27" s="130">
        <f>IF($K$2=TRUE,J27,NA())</f>
        <v>0.77942286340599476</v>
      </c>
      <c r="O27" s="72">
        <f t="shared" si="3"/>
        <v>1.0500000000000003</v>
      </c>
      <c r="P27" s="72">
        <f t="shared" si="4"/>
        <v>1.818653347947321</v>
      </c>
      <c r="R27" s="73">
        <f t="shared" si="22"/>
        <v>53.5</v>
      </c>
      <c r="S27" s="73">
        <f t="shared" si="19"/>
        <v>-3.5000000000000004</v>
      </c>
      <c r="T27" s="73">
        <f t="shared" si="23"/>
        <v>50</v>
      </c>
      <c r="U27" s="74">
        <v>50</v>
      </c>
      <c r="V27" s="75">
        <f t="shared" si="24"/>
        <v>1.3675000000000002</v>
      </c>
      <c r="W27" s="75">
        <f t="shared" si="25"/>
        <v>1.502554075566001</v>
      </c>
      <c r="X27" s="73"/>
      <c r="Z27" s="73"/>
      <c r="AA27" s="73"/>
      <c r="AB27" s="73"/>
      <c r="AD27" s="77"/>
      <c r="AE27" s="77"/>
      <c r="AI27" s="190" t="str">
        <f>IF('Piper Plot'!H$25=1,'Grid template'!AY27,IF('Piper Plot'!H$25=2,'Grid template'!AX27,'Grid template'!AY27))</f>
        <v>mixed type</v>
      </c>
      <c r="AJ27" s="17">
        <v>0.35</v>
      </c>
      <c r="AK27" s="17">
        <f t="shared" si="12"/>
        <v>0.317</v>
      </c>
      <c r="AL27" s="17">
        <v>0.33300000000000002</v>
      </c>
      <c r="AM27" s="174" t="e">
        <f t="shared" si="26"/>
        <v>#N/A</v>
      </c>
      <c r="AN27" s="174" t="e">
        <f>IF($AK$11=TRUE,-AJ27*$B$4+B$4+$B$4*$B$17,NA())</f>
        <v>#N/A</v>
      </c>
      <c r="AU27" s="174"/>
      <c r="AV27" s="174"/>
      <c r="AX27" s="1" t="s">
        <v>188</v>
      </c>
      <c r="AY27" s="1" t="s">
        <v>173</v>
      </c>
    </row>
    <row r="28" spans="1:51" ht="41.4" x14ac:dyDescent="0.3">
      <c r="A28" s="20" t="s">
        <v>0</v>
      </c>
      <c r="B28" s="20" t="s">
        <v>1</v>
      </c>
      <c r="C28" s="20"/>
      <c r="E28" s="71">
        <v>0.9</v>
      </c>
      <c r="F28" s="71">
        <v>0</v>
      </c>
      <c r="G28" s="71">
        <v>0.1</v>
      </c>
      <c r="H28" s="63"/>
      <c r="I28" s="72">
        <f t="shared" si="0"/>
        <v>0.55000000000000016</v>
      </c>
      <c r="J28" s="72">
        <f t="shared" si="1"/>
        <v>0.77942286340599476</v>
      </c>
      <c r="L28" s="72">
        <f>IF($K$2=TRUE,I28,NA())</f>
        <v>0.55000000000000016</v>
      </c>
      <c r="M28" s="72">
        <f>L28+1+$B$17</f>
        <v>1.7500000000000002</v>
      </c>
      <c r="N28" s="130">
        <f>IF($K$2=TRUE,J28,NA())</f>
        <v>0.77942286340599476</v>
      </c>
      <c r="O28" s="72">
        <f>IF($K$2=TRUE,I28+$B$5+$B$17/2,NA())</f>
        <v>1.1500000000000004</v>
      </c>
      <c r="P28" s="72">
        <f>IF($K$2=TRUE,J28+B$4+$B$4*$B$17,NA())</f>
        <v>1.818653347947321</v>
      </c>
      <c r="R28" s="73">
        <f t="shared" si="22"/>
        <v>63.5</v>
      </c>
      <c r="S28" s="73">
        <f t="shared" si="19"/>
        <v>-3.5000000000000004</v>
      </c>
      <c r="T28" s="73">
        <f t="shared" si="23"/>
        <v>40</v>
      </c>
      <c r="U28" s="74">
        <v>60</v>
      </c>
      <c r="V28" s="75">
        <f t="shared" si="24"/>
        <v>1.3175000000000003</v>
      </c>
      <c r="W28" s="75">
        <f t="shared" si="25"/>
        <v>1.5891566159444448</v>
      </c>
      <c r="Z28" s="73">
        <v>0</v>
      </c>
      <c r="AA28" s="73">
        <v>0.1</v>
      </c>
      <c r="AB28" s="73">
        <f t="shared" si="7"/>
        <v>0.9</v>
      </c>
      <c r="AD28" s="77">
        <f t="shared" si="8"/>
        <v>0.9</v>
      </c>
      <c r="AE28" s="77">
        <f t="shared" si="9"/>
        <v>0</v>
      </c>
      <c r="AI28" s="190" t="str">
        <f>IF('Piper Plot'!H$25=1,'Grid template'!AY28,IF('Piper Plot'!H$25=2,'Grid template'!AX28,'Grid template'!AY28))</f>
        <v>sodium-potassium
bicarbonate
type</v>
      </c>
      <c r="AJ28" s="17">
        <v>0.7</v>
      </c>
      <c r="AK28" s="17">
        <f t="shared" si="12"/>
        <v>0.15000000000000005</v>
      </c>
      <c r="AL28" s="17">
        <v>0.15</v>
      </c>
      <c r="AM28" s="174" t="e">
        <f t="shared" si="26"/>
        <v>#N/A</v>
      </c>
      <c r="AN28" s="174" t="e">
        <f>IF($AK$11=TRUE,-AJ28*$B$4+B$4+$B$4*$B$17,NA())</f>
        <v>#N/A</v>
      </c>
      <c r="AQ28" s="28" t="s">
        <v>135</v>
      </c>
      <c r="AR28" s="17">
        <v>0.5</v>
      </c>
      <c r="AS28" s="17">
        <v>0</v>
      </c>
      <c r="AT28" s="17">
        <v>0.5</v>
      </c>
      <c r="AU28" s="174">
        <f t="shared" si="20"/>
        <v>0.75</v>
      </c>
      <c r="AV28" s="174">
        <f t="shared" si="21"/>
        <v>0.4330127018922193</v>
      </c>
      <c r="AX28" s="28" t="s">
        <v>191</v>
      </c>
      <c r="AY28" s="28" t="s">
        <v>179</v>
      </c>
    </row>
    <row r="29" spans="1:51" x14ac:dyDescent="0.3">
      <c r="A29" s="21">
        <f>A$13+B$17/2</f>
        <v>1.1000000000000001</v>
      </c>
      <c r="B29" s="21">
        <f>B$4*B$17</f>
        <v>0.17320508075688773</v>
      </c>
      <c r="C29" s="21"/>
      <c r="E29" s="85"/>
      <c r="F29" s="85"/>
      <c r="G29" s="85"/>
      <c r="L29" s="17"/>
      <c r="M29" s="17"/>
      <c r="N29" s="17"/>
      <c r="O29" s="17"/>
      <c r="P29" s="17"/>
      <c r="R29" s="73">
        <f t="shared" si="22"/>
        <v>73.5</v>
      </c>
      <c r="S29" s="73">
        <f t="shared" si="19"/>
        <v>-3.5000000000000004</v>
      </c>
      <c r="T29" s="73">
        <f t="shared" si="23"/>
        <v>30</v>
      </c>
      <c r="U29" s="74">
        <v>70</v>
      </c>
      <c r="V29" s="75">
        <f t="shared" si="24"/>
        <v>1.2675000000000001</v>
      </c>
      <c r="W29" s="75">
        <f t="shared" si="25"/>
        <v>1.6757591563228886</v>
      </c>
      <c r="Z29" s="73">
        <f>$X$11</f>
        <v>1.4999999999999999E-2</v>
      </c>
      <c r="AA29" s="73">
        <v>0.1</v>
      </c>
      <c r="AB29" s="73">
        <f t="shared" si="7"/>
        <v>0.88500000000000001</v>
      </c>
      <c r="AD29" s="77">
        <f t="shared" si="8"/>
        <v>0.89249999999999996</v>
      </c>
      <c r="AE29" s="77">
        <f>IF($AE$1=TRUE,Z29*B$4,NA())</f>
        <v>1.2990381056766578E-2</v>
      </c>
      <c r="AM29" s="1"/>
      <c r="AR29" s="17">
        <v>0</v>
      </c>
      <c r="AS29" s="17">
        <v>0.5</v>
      </c>
      <c r="AT29" s="17">
        <v>0.5</v>
      </c>
      <c r="AU29" s="174">
        <f t="shared" si="20"/>
        <v>0.5</v>
      </c>
      <c r="AV29" s="174">
        <f t="shared" si="21"/>
        <v>0</v>
      </c>
    </row>
    <row r="30" spans="1:51" x14ac:dyDescent="0.3">
      <c r="A30" s="21">
        <f>A$13/2+B$17*B$5</f>
        <v>0.60000000000000009</v>
      </c>
      <c r="B30" s="21">
        <f>B$4*A$13+B$4*B$17</f>
        <v>1.0392304845413263</v>
      </c>
      <c r="C30" s="21"/>
      <c r="D30" s="80" t="s">
        <v>209</v>
      </c>
      <c r="E30" s="81">
        <v>0.9</v>
      </c>
      <c r="F30" s="81">
        <v>0.1</v>
      </c>
      <c r="G30" s="81">
        <v>0</v>
      </c>
      <c r="I30" s="82">
        <f>$B$5*E30+G30</f>
        <v>0.45000000000000012</v>
      </c>
      <c r="J30" s="82">
        <f>E30*$B$4</f>
        <v>0.77942286340599476</v>
      </c>
      <c r="L30" s="82">
        <f>IF($K$2=TRUE,I30,NA())</f>
        <v>0.45000000000000012</v>
      </c>
      <c r="M30" s="82">
        <f>L30+1+$B$17</f>
        <v>1.6500000000000001</v>
      </c>
      <c r="N30" s="131">
        <f>IF($K$2=TRUE,J30,NA())</f>
        <v>0.77942286340599476</v>
      </c>
      <c r="O30" s="82">
        <f>IF($K$2=TRUE,I30+$B$5+$B$17/2,NA())</f>
        <v>1.0500000000000003</v>
      </c>
      <c r="P30" s="82">
        <f>IF($K$2=TRUE,J30+B$4+$B$4*$B$17,NA())</f>
        <v>1.818653347947321</v>
      </c>
      <c r="R30" s="73">
        <f t="shared" si="22"/>
        <v>83.5</v>
      </c>
      <c r="S30" s="73">
        <f t="shared" si="19"/>
        <v>-3.5000000000000004</v>
      </c>
      <c r="T30" s="73">
        <f t="shared" si="23"/>
        <v>20</v>
      </c>
      <c r="U30" s="74">
        <v>80</v>
      </c>
      <c r="V30" s="75">
        <f t="shared" si="24"/>
        <v>1.2175000000000002</v>
      </c>
      <c r="W30" s="75">
        <f t="shared" si="25"/>
        <v>1.7623616967013325</v>
      </c>
      <c r="AD30" s="79"/>
      <c r="AE30" s="79"/>
      <c r="AR30" s="17">
        <v>0</v>
      </c>
      <c r="AS30" s="17">
        <v>0</v>
      </c>
      <c r="AT30" s="17">
        <v>1</v>
      </c>
      <c r="AU30" s="174">
        <f t="shared" si="20"/>
        <v>1</v>
      </c>
      <c r="AV30" s="174">
        <f t="shared" si="21"/>
        <v>0</v>
      </c>
    </row>
    <row r="31" spans="1:51" x14ac:dyDescent="0.3">
      <c r="A31" s="21">
        <f>A$29</f>
        <v>1.1000000000000001</v>
      </c>
      <c r="B31" s="21">
        <f>2*B$4+B$4*B$17</f>
        <v>1.9052558883257649</v>
      </c>
      <c r="C31" s="21"/>
      <c r="D31" s="83" t="b">
        <v>1</v>
      </c>
      <c r="E31" s="81">
        <v>0</v>
      </c>
      <c r="F31" s="81">
        <v>0.1</v>
      </c>
      <c r="G31" s="81">
        <v>0.9</v>
      </c>
      <c r="I31" s="82">
        <f>$B$5*E31+G31</f>
        <v>0.9</v>
      </c>
      <c r="J31" s="82">
        <f t="shared" ref="J31:J55" si="28">E31*$B$4</f>
        <v>0</v>
      </c>
      <c r="L31" s="82">
        <f>IF($K$2=TRUE,I31,NA())</f>
        <v>0.9</v>
      </c>
      <c r="M31" s="82">
        <f t="shared" ref="M31:M55" si="29">L31+1+$B$17</f>
        <v>2.1</v>
      </c>
      <c r="N31" s="131">
        <f>IF($K$2=TRUE,J31,NA())</f>
        <v>0</v>
      </c>
      <c r="O31" s="82">
        <f t="shared" ref="O31:O54" si="30">IF($K$2=TRUE,I31+$B$5+$B$17/2,NA())</f>
        <v>1.5000000000000002</v>
      </c>
      <c r="P31" s="82">
        <f t="shared" ref="P31:P54" si="31">IF($K$2=TRUE,J31+B$4+$B$4*$B$17,NA())</f>
        <v>1.0392304845413263</v>
      </c>
      <c r="R31" s="73">
        <f t="shared" si="22"/>
        <v>93.5</v>
      </c>
      <c r="S31" s="73">
        <f>X$4</f>
        <v>-3.5000000000000004</v>
      </c>
      <c r="T31" s="73">
        <f t="shared" si="23"/>
        <v>10</v>
      </c>
      <c r="U31" s="74">
        <v>90</v>
      </c>
      <c r="V31" s="75">
        <f>IF($U$1=TRUE,B$5*R31/100+T31/100+$B$5+$B$17/2,NA())</f>
        <v>1.1675000000000004</v>
      </c>
      <c r="W31" s="75">
        <f>IF($U$1=TRUE,R31/100*B$4+B$4+$B$4*$B$17,NA())</f>
        <v>1.8489642370797763</v>
      </c>
      <c r="Y31" s="9" t="s">
        <v>22</v>
      </c>
      <c r="Z31" s="73">
        <f>1-AA31-AB31</f>
        <v>9.9999999999999978E-2</v>
      </c>
      <c r="AA31" s="73">
        <v>0</v>
      </c>
      <c r="AB31" s="73">
        <v>0.9</v>
      </c>
      <c r="AD31" s="77">
        <f>IF($AE$1=TRUE,(COS(RADIANS(60)))*Z31+AB31+$B$5+$B$17/2,NA())</f>
        <v>1.5500000000000003</v>
      </c>
      <c r="AE31" s="77">
        <f>IF($AE$1=TRUE,Z31*(SIN(60*PI()/180)),NA())</f>
        <v>8.6602540378443837E-2</v>
      </c>
      <c r="AF31" s="77">
        <f>IF($AE$1=TRUE,Z31*B$4+B$4+$B$4*$B$17,NA())</f>
        <v>1.1258330249197701</v>
      </c>
      <c r="AR31" s="17">
        <v>0.5</v>
      </c>
      <c r="AS31" s="17">
        <v>0</v>
      </c>
      <c r="AT31" s="17">
        <v>0.5</v>
      </c>
      <c r="AU31" s="174">
        <f t="shared" si="20"/>
        <v>0.75</v>
      </c>
      <c r="AV31" s="174">
        <f t="shared" si="21"/>
        <v>0.4330127018922193</v>
      </c>
    </row>
    <row r="32" spans="1:51" x14ac:dyDescent="0.3">
      <c r="A32" s="21">
        <f>1.5*A$13+B$17/2</f>
        <v>1.6</v>
      </c>
      <c r="B32" s="21">
        <f>B$4+B$29</f>
        <v>1.0392304845413263</v>
      </c>
      <c r="C32" s="21"/>
      <c r="E32" s="81"/>
      <c r="F32" s="81"/>
      <c r="G32" s="81"/>
      <c r="I32" s="19"/>
      <c r="J32" s="82"/>
      <c r="L32" s="84"/>
      <c r="M32" s="82"/>
      <c r="N32" s="132"/>
      <c r="O32" s="82"/>
      <c r="P32" s="82"/>
      <c r="Z32" s="73">
        <f t="shared" ref="Z32:Z56" si="32">1-AA32-AB32</f>
        <v>8.4999999999999964E-2</v>
      </c>
      <c r="AA32" s="73">
        <f>$X$11</f>
        <v>1.4999999999999999E-2</v>
      </c>
      <c r="AB32" s="73">
        <v>0.9</v>
      </c>
      <c r="AD32" s="77">
        <f t="shared" ref="AD32:AD95" si="33">IF($AE$1=TRUE,(COS(RADIANS(60)))*Z32+AB32+$B$5+$B$17/2,NA())</f>
        <v>1.5425000000000002</v>
      </c>
      <c r="AE32" s="77">
        <f>IF($AE$1=TRUE,Z32*(SIN(60*PI()/180)),NA())</f>
        <v>7.3612159321677251E-2</v>
      </c>
      <c r="AF32" s="77">
        <f t="shared" ref="AF32:AF83" si="34">IF($AE$1=TRUE,Z32*B$4+B$4+$B$4*$B$17,NA())</f>
        <v>1.1128426438630035</v>
      </c>
      <c r="AU32" s="24"/>
      <c r="AV32" s="24"/>
    </row>
    <row r="33" spans="1:48" x14ac:dyDescent="0.3">
      <c r="A33" s="21">
        <f>A$29</f>
        <v>1.1000000000000001</v>
      </c>
      <c r="B33" s="21">
        <f>B$29</f>
        <v>0.17320508075688773</v>
      </c>
      <c r="C33" s="21"/>
      <c r="E33" s="81">
        <v>0.8</v>
      </c>
      <c r="F33" s="81">
        <v>0.2</v>
      </c>
      <c r="G33" s="81">
        <v>0</v>
      </c>
      <c r="I33" s="82">
        <f>$B$5*E33+G33</f>
        <v>0.40000000000000013</v>
      </c>
      <c r="J33" s="82">
        <f t="shared" si="28"/>
        <v>0.69282032302755092</v>
      </c>
      <c r="L33" s="82">
        <f>IF($K$2=TRUE,I33,NA())</f>
        <v>0.40000000000000013</v>
      </c>
      <c r="M33" s="82">
        <f t="shared" si="29"/>
        <v>1.6</v>
      </c>
      <c r="N33" s="131">
        <f>IF($K$2=TRUE,J33,NA())</f>
        <v>0.69282032302755092</v>
      </c>
      <c r="O33" s="82">
        <f t="shared" si="30"/>
        <v>1.0000000000000002</v>
      </c>
      <c r="P33" s="82">
        <f t="shared" si="31"/>
        <v>1.7320508075688772</v>
      </c>
      <c r="Q33" s="70" t="s">
        <v>101</v>
      </c>
      <c r="R33" s="73">
        <f>100-S33-T33</f>
        <v>10</v>
      </c>
      <c r="S33" s="73">
        <f>100-U33-T33</f>
        <v>93.5</v>
      </c>
      <c r="T33" s="73">
        <f>X$4</f>
        <v>-3.5000000000000004</v>
      </c>
      <c r="U33" s="74">
        <v>10</v>
      </c>
      <c r="V33" s="75">
        <f>IF($U$1=TRUE,B$5*R33/100+T33/100+$B$5+$B$17/2,NA())</f>
        <v>0.6150000000000001</v>
      </c>
      <c r="W33" s="75">
        <f>IF($U$1=TRUE,-R33/100*B$4+B$4+$B$4*$B$17,NA())</f>
        <v>0.95262794416288243</v>
      </c>
      <c r="X33" s="74"/>
      <c r="Z33" s="73"/>
      <c r="AA33" s="73"/>
      <c r="AB33" s="73"/>
      <c r="AD33" s="77"/>
      <c r="AE33" s="79"/>
      <c r="AF33" s="77"/>
      <c r="AU33" s="24"/>
      <c r="AV33" s="24"/>
    </row>
    <row r="34" spans="1:48" x14ac:dyDescent="0.3">
      <c r="E34" s="81">
        <v>0</v>
      </c>
      <c r="F34" s="81">
        <v>0.2</v>
      </c>
      <c r="G34" s="81">
        <v>0.8</v>
      </c>
      <c r="I34" s="82">
        <f>$B$5*E34+G34</f>
        <v>0.8</v>
      </c>
      <c r="J34" s="82">
        <f t="shared" si="28"/>
        <v>0</v>
      </c>
      <c r="L34" s="82">
        <f>IF($K$2=TRUE,I34,NA())</f>
        <v>0.8</v>
      </c>
      <c r="M34" s="82">
        <f t="shared" si="29"/>
        <v>2</v>
      </c>
      <c r="N34" s="131">
        <f>IF($K$2=TRUE,J34,NA())</f>
        <v>0</v>
      </c>
      <c r="O34" s="82">
        <f t="shared" si="30"/>
        <v>1.4000000000000004</v>
      </c>
      <c r="P34" s="82">
        <f t="shared" si="31"/>
        <v>1.0392304845413263</v>
      </c>
      <c r="R34" s="73">
        <f t="shared" ref="R34:R38" si="35">100-S34-T34</f>
        <v>20</v>
      </c>
      <c r="S34" s="73">
        <f t="shared" ref="S34:S38" si="36">100-U34-T34</f>
        <v>83.5</v>
      </c>
      <c r="T34" s="73">
        <f t="shared" ref="T34:T40" si="37">X$4</f>
        <v>-3.5000000000000004</v>
      </c>
      <c r="U34" s="74">
        <v>20</v>
      </c>
      <c r="V34" s="75">
        <f t="shared" ref="V34:V40" si="38">IF($U$1=TRUE,B$5*R34/100+T34/100+$B$5+$B$17/2,NA())</f>
        <v>0.66500000000000015</v>
      </c>
      <c r="W34" s="75">
        <f t="shared" ref="W34:W40" si="39">IF($U$1=TRUE,-R34/100*B$4+B$4+$B$4*$B$17,NA())</f>
        <v>0.8660254037844386</v>
      </c>
      <c r="X34" s="73"/>
      <c r="Z34" s="73">
        <f t="shared" si="32"/>
        <v>0.19999999999999996</v>
      </c>
      <c r="AA34" s="73">
        <v>0</v>
      </c>
      <c r="AB34" s="73">
        <v>0.8</v>
      </c>
      <c r="AD34" s="77">
        <f t="shared" si="33"/>
        <v>1.5000000000000002</v>
      </c>
      <c r="AE34" s="77">
        <f>IF($AE$1=TRUE,Z34*(SIN(60*PI()/180)),NA())</f>
        <v>0.17320508075688767</v>
      </c>
      <c r="AF34" s="77">
        <f t="shared" si="34"/>
        <v>1.2124355652982139</v>
      </c>
      <c r="AQ34" s="28"/>
      <c r="AU34" s="24"/>
      <c r="AV34" s="24"/>
    </row>
    <row r="35" spans="1:48" x14ac:dyDescent="0.3">
      <c r="E35" s="81"/>
      <c r="F35" s="81"/>
      <c r="G35" s="81"/>
      <c r="I35" s="19"/>
      <c r="J35" s="82"/>
      <c r="L35" s="84"/>
      <c r="M35" s="82"/>
      <c r="N35" s="132"/>
      <c r="O35" s="82"/>
      <c r="P35" s="82"/>
      <c r="R35" s="73">
        <f t="shared" si="35"/>
        <v>30</v>
      </c>
      <c r="S35" s="73">
        <f t="shared" si="36"/>
        <v>73.5</v>
      </c>
      <c r="T35" s="73">
        <f t="shared" si="37"/>
        <v>-3.5000000000000004</v>
      </c>
      <c r="U35" s="74">
        <v>30</v>
      </c>
      <c r="V35" s="75">
        <f t="shared" si="38"/>
        <v>0.71500000000000008</v>
      </c>
      <c r="W35" s="75">
        <f t="shared" si="39"/>
        <v>0.77942286340599476</v>
      </c>
      <c r="X35" s="74"/>
      <c r="Z35" s="73">
        <f t="shared" si="32"/>
        <v>0.18499999999999994</v>
      </c>
      <c r="AA35" s="73">
        <f>$X$11</f>
        <v>1.4999999999999999E-2</v>
      </c>
      <c r="AB35" s="73">
        <v>0.8</v>
      </c>
      <c r="AD35" s="77">
        <f t="shared" si="33"/>
        <v>1.4925000000000002</v>
      </c>
      <c r="AE35" s="77">
        <f>IF($AE$1=TRUE,Z35*(SIN(60*PI()/180)),NA())</f>
        <v>0.16021469970012109</v>
      </c>
      <c r="AF35" s="77">
        <f t="shared" si="34"/>
        <v>1.1994451842414473</v>
      </c>
      <c r="AU35" s="24"/>
      <c r="AV35" s="24"/>
    </row>
    <row r="36" spans="1:48" x14ac:dyDescent="0.3">
      <c r="E36" s="81">
        <v>0.7</v>
      </c>
      <c r="F36" s="81">
        <v>0.3</v>
      </c>
      <c r="G36" s="81">
        <v>0</v>
      </c>
      <c r="I36" s="82">
        <f>$B$5*E36+G36</f>
        <v>0.35000000000000003</v>
      </c>
      <c r="J36" s="82">
        <f t="shared" si="28"/>
        <v>0.60621778264910697</v>
      </c>
      <c r="L36" s="82">
        <f>IF($K$2=TRUE,I36,NA())</f>
        <v>0.35000000000000003</v>
      </c>
      <c r="M36" s="82">
        <f t="shared" si="29"/>
        <v>1.55</v>
      </c>
      <c r="N36" s="131">
        <f>IF($K$2=TRUE,J36,NA())</f>
        <v>0.60621778264910697</v>
      </c>
      <c r="O36" s="82">
        <f t="shared" si="30"/>
        <v>0.95000000000000007</v>
      </c>
      <c r="P36" s="82">
        <f t="shared" si="31"/>
        <v>1.6454482671904334</v>
      </c>
      <c r="R36" s="73">
        <f t="shared" si="35"/>
        <v>40</v>
      </c>
      <c r="S36" s="73">
        <f t="shared" si="36"/>
        <v>63.5</v>
      </c>
      <c r="T36" s="73">
        <f t="shared" si="37"/>
        <v>-3.5000000000000004</v>
      </c>
      <c r="U36" s="74">
        <v>40</v>
      </c>
      <c r="V36" s="75">
        <f t="shared" si="38"/>
        <v>0.76500000000000012</v>
      </c>
      <c r="W36" s="75">
        <f t="shared" si="39"/>
        <v>0.69282032302755092</v>
      </c>
      <c r="X36" s="74"/>
      <c r="Z36" s="73"/>
      <c r="AA36" s="73"/>
      <c r="AB36" s="73"/>
      <c r="AD36" s="77"/>
      <c r="AE36" s="79"/>
      <c r="AF36" s="77"/>
      <c r="AU36" s="24"/>
      <c r="AV36" s="24"/>
    </row>
    <row r="37" spans="1:48" x14ac:dyDescent="0.3">
      <c r="A37" s="11" t="s">
        <v>37</v>
      </c>
      <c r="E37" s="81">
        <v>0</v>
      </c>
      <c r="F37" s="81">
        <v>0.3</v>
      </c>
      <c r="G37" s="81">
        <v>0.7</v>
      </c>
      <c r="I37" s="82">
        <f>$B$5*E37+G37</f>
        <v>0.7</v>
      </c>
      <c r="J37" s="82">
        <f t="shared" si="28"/>
        <v>0</v>
      </c>
      <c r="L37" s="82">
        <f>IF($K$2=TRUE,I37,NA())</f>
        <v>0.7</v>
      </c>
      <c r="M37" s="82">
        <f t="shared" si="29"/>
        <v>1.9</v>
      </c>
      <c r="N37" s="131">
        <f>IF($K$2=TRUE,J37,NA())</f>
        <v>0</v>
      </c>
      <c r="O37" s="82">
        <f t="shared" si="30"/>
        <v>1.3000000000000003</v>
      </c>
      <c r="P37" s="82">
        <f t="shared" si="31"/>
        <v>1.0392304845413263</v>
      </c>
      <c r="R37" s="73">
        <f t="shared" si="35"/>
        <v>50</v>
      </c>
      <c r="S37" s="73">
        <f t="shared" si="36"/>
        <v>53.5</v>
      </c>
      <c r="T37" s="73">
        <f t="shared" si="37"/>
        <v>-3.5000000000000004</v>
      </c>
      <c r="U37" s="74">
        <v>50</v>
      </c>
      <c r="V37" s="75">
        <f t="shared" si="38"/>
        <v>0.81500000000000017</v>
      </c>
      <c r="W37" s="75">
        <f t="shared" si="39"/>
        <v>0.60621778264910708</v>
      </c>
      <c r="X37" s="73"/>
      <c r="Z37" s="73">
        <f t="shared" si="32"/>
        <v>0.30000000000000004</v>
      </c>
      <c r="AA37" s="73">
        <v>0</v>
      </c>
      <c r="AB37" s="73">
        <v>0.7</v>
      </c>
      <c r="AD37" s="77">
        <f t="shared" si="33"/>
        <v>1.4500000000000002</v>
      </c>
      <c r="AE37" s="77">
        <f>IF($AE$1=TRUE,Z37*(SIN(60*PI()/180)),NA())</f>
        <v>0.25980762113533162</v>
      </c>
      <c r="AF37" s="77">
        <f t="shared" si="34"/>
        <v>1.299038105676658</v>
      </c>
      <c r="AU37" s="24"/>
      <c r="AV37" s="24"/>
    </row>
    <row r="38" spans="1:48" x14ac:dyDescent="0.3">
      <c r="A38" s="11" t="s">
        <v>129</v>
      </c>
      <c r="B38" s="12" t="s">
        <v>6</v>
      </c>
      <c r="C38" s="12" t="s">
        <v>7</v>
      </c>
      <c r="E38" s="81"/>
      <c r="F38" s="81"/>
      <c r="G38" s="81"/>
      <c r="I38" s="19"/>
      <c r="J38" s="82"/>
      <c r="L38" s="84"/>
      <c r="M38" s="82"/>
      <c r="N38" s="132"/>
      <c r="O38" s="82"/>
      <c r="P38" s="82"/>
      <c r="R38" s="73">
        <f t="shared" si="35"/>
        <v>60</v>
      </c>
      <c r="S38" s="73">
        <f t="shared" si="36"/>
        <v>43.5</v>
      </c>
      <c r="T38" s="73">
        <f t="shared" si="37"/>
        <v>-3.5000000000000004</v>
      </c>
      <c r="U38" s="74">
        <v>60</v>
      </c>
      <c r="V38" s="75">
        <f t="shared" si="38"/>
        <v>0.8650000000000001</v>
      </c>
      <c r="W38" s="75">
        <f t="shared" si="39"/>
        <v>0.51961524227066325</v>
      </c>
      <c r="X38" s="64"/>
      <c r="Z38" s="73">
        <f t="shared" si="32"/>
        <v>0.28500000000000003</v>
      </c>
      <c r="AA38" s="73">
        <f>$X$11</f>
        <v>1.4999999999999999E-2</v>
      </c>
      <c r="AB38" s="73">
        <v>0.7</v>
      </c>
      <c r="AD38" s="77">
        <f t="shared" si="33"/>
        <v>1.4425000000000003</v>
      </c>
      <c r="AE38" s="77">
        <f>IF($AE$1=TRUE,Z38*(SIN(60*PI()/180)),NA())</f>
        <v>0.24681724007856504</v>
      </c>
      <c r="AF38" s="77">
        <f t="shared" si="34"/>
        <v>1.2860477246198914</v>
      </c>
      <c r="AU38" s="24"/>
      <c r="AV38" s="24"/>
    </row>
    <row r="39" spans="1:48" x14ac:dyDescent="0.3">
      <c r="A39" s="28" t="s">
        <v>2</v>
      </c>
      <c r="B39" s="14">
        <f>A31</f>
        <v>1.1000000000000001</v>
      </c>
      <c r="C39" s="14">
        <f>B31</f>
        <v>1.9052558883257649</v>
      </c>
      <c r="E39" s="81">
        <v>0.6</v>
      </c>
      <c r="F39" s="81">
        <v>0.4</v>
      </c>
      <c r="G39" s="81">
        <v>0</v>
      </c>
      <c r="I39" s="82">
        <f>$B$5*E39+G39</f>
        <v>0.30000000000000004</v>
      </c>
      <c r="J39" s="82">
        <f t="shared" si="28"/>
        <v>0.51961524227066314</v>
      </c>
      <c r="L39" s="82">
        <f>IF($K$2=TRUE,I39,NA())</f>
        <v>0.30000000000000004</v>
      </c>
      <c r="M39" s="82">
        <f t="shared" si="29"/>
        <v>1.5</v>
      </c>
      <c r="N39" s="131">
        <f>IF($K$2=TRUE,J39,NA())</f>
        <v>0.51961524227066314</v>
      </c>
      <c r="O39" s="82">
        <f t="shared" si="30"/>
        <v>0.90000000000000013</v>
      </c>
      <c r="P39" s="82">
        <f t="shared" si="31"/>
        <v>1.5588457268119895</v>
      </c>
      <c r="R39" s="73">
        <f t="shared" ref="R39:R41" si="40">100-S39-T39</f>
        <v>70</v>
      </c>
      <c r="S39" s="73">
        <f t="shared" ref="S39:S41" si="41">100-U39-T39</f>
        <v>33.5</v>
      </c>
      <c r="T39" s="73">
        <f t="shared" si="37"/>
        <v>-3.5000000000000004</v>
      </c>
      <c r="U39" s="74">
        <v>70</v>
      </c>
      <c r="V39" s="75">
        <f t="shared" si="38"/>
        <v>0.91500000000000015</v>
      </c>
      <c r="W39" s="75">
        <f t="shared" si="39"/>
        <v>0.43301270189221935</v>
      </c>
      <c r="X39" s="64"/>
      <c r="Z39" s="73"/>
      <c r="AA39" s="73"/>
      <c r="AB39" s="73"/>
      <c r="AD39" s="77"/>
      <c r="AE39" s="79"/>
      <c r="AF39" s="77"/>
      <c r="AP39" s="11" t="s">
        <v>96</v>
      </c>
      <c r="AQ39" s="28" t="s">
        <v>126</v>
      </c>
      <c r="AR39" s="17">
        <v>1</v>
      </c>
      <c r="AS39" s="17">
        <v>0</v>
      </c>
      <c r="AT39" s="17">
        <v>0</v>
      </c>
      <c r="AU39" s="174">
        <f>IF($AS$11=TRUE,$B$5*AR39+AT39+1+$B$17,NA())</f>
        <v>1.7</v>
      </c>
      <c r="AV39" s="174">
        <f>IF($AS$11=TRUE,AR39*$B$4,NA())</f>
        <v>0.8660254037844386</v>
      </c>
    </row>
    <row r="40" spans="1:48" x14ac:dyDescent="0.3">
      <c r="A40" s="1" t="s">
        <v>3</v>
      </c>
      <c r="B40" s="14">
        <f>A30</f>
        <v>0.60000000000000009</v>
      </c>
      <c r="C40" s="14">
        <f>B30</f>
        <v>1.0392304845413263</v>
      </c>
      <c r="E40" s="81">
        <v>0</v>
      </c>
      <c r="F40" s="81">
        <v>0.4</v>
      </c>
      <c r="G40" s="81">
        <v>0.6</v>
      </c>
      <c r="I40" s="82">
        <f>$B$5*E40+G40</f>
        <v>0.6</v>
      </c>
      <c r="J40" s="82">
        <f t="shared" si="28"/>
        <v>0</v>
      </c>
      <c r="L40" s="82">
        <f>IF($K$2=TRUE,I40,NA())</f>
        <v>0.6</v>
      </c>
      <c r="M40" s="82">
        <f t="shared" si="29"/>
        <v>1.8</v>
      </c>
      <c r="N40" s="131">
        <f>IF($K$2=TRUE,J40,NA())</f>
        <v>0</v>
      </c>
      <c r="O40" s="82">
        <f t="shared" si="30"/>
        <v>1.2000000000000002</v>
      </c>
      <c r="P40" s="82">
        <f t="shared" si="31"/>
        <v>1.0392304845413263</v>
      </c>
      <c r="R40" s="73">
        <f t="shared" si="40"/>
        <v>80</v>
      </c>
      <c r="S40" s="73">
        <f t="shared" si="41"/>
        <v>23.5</v>
      </c>
      <c r="T40" s="73">
        <f t="shared" si="37"/>
        <v>-3.5000000000000004</v>
      </c>
      <c r="U40" s="74">
        <v>80</v>
      </c>
      <c r="V40" s="75">
        <f t="shared" si="38"/>
        <v>0.96500000000000019</v>
      </c>
      <c r="W40" s="75">
        <f t="shared" si="39"/>
        <v>0.34641016151377541</v>
      </c>
      <c r="X40" s="64"/>
      <c r="Z40" s="73">
        <f t="shared" si="32"/>
        <v>0.4</v>
      </c>
      <c r="AA40" s="73">
        <v>0</v>
      </c>
      <c r="AB40" s="73">
        <v>0.6</v>
      </c>
      <c r="AD40" s="77">
        <f t="shared" si="33"/>
        <v>1.4000000000000004</v>
      </c>
      <c r="AE40" s="77">
        <f>IF($AE$1=TRUE,Z40*(SIN(60*PI()/180)),NA())</f>
        <v>0.34641016151377546</v>
      </c>
      <c r="AF40" s="77">
        <f t="shared" si="34"/>
        <v>1.3856406460551018</v>
      </c>
      <c r="AP40" s="11"/>
      <c r="AR40" s="17">
        <v>0.5</v>
      </c>
      <c r="AS40" s="17">
        <v>0.5</v>
      </c>
      <c r="AT40" s="17">
        <v>0</v>
      </c>
      <c r="AU40" s="174">
        <f t="shared" ref="AU40:AU42" si="42">IF($AS$11=TRUE,$B$5*AR40+AT40+1+$B$17,NA())</f>
        <v>1.45</v>
      </c>
      <c r="AV40" s="174">
        <f t="shared" ref="AV40:AV42" si="43">IF($AS$11=TRUE,AR40*$B$4,NA())</f>
        <v>0.4330127018922193</v>
      </c>
    </row>
    <row r="41" spans="1:48" x14ac:dyDescent="0.3">
      <c r="A41" s="1" t="s">
        <v>5</v>
      </c>
      <c r="B41" s="14">
        <f>A29</f>
        <v>1.1000000000000001</v>
      </c>
      <c r="C41" s="14">
        <f>B29</f>
        <v>0.17320508075688773</v>
      </c>
      <c r="E41" s="81"/>
      <c r="F41" s="81"/>
      <c r="G41" s="81"/>
      <c r="I41" s="19"/>
      <c r="J41" s="82"/>
      <c r="L41" s="84"/>
      <c r="M41" s="82"/>
      <c r="N41" s="132"/>
      <c r="O41" s="82"/>
      <c r="P41" s="82"/>
      <c r="R41" s="73">
        <f t="shared" si="40"/>
        <v>90</v>
      </c>
      <c r="S41" s="73">
        <f t="shared" si="41"/>
        <v>13.5</v>
      </c>
      <c r="T41" s="73">
        <f>X$4</f>
        <v>-3.5000000000000004</v>
      </c>
      <c r="U41" s="74">
        <v>90</v>
      </c>
      <c r="V41" s="75">
        <f>IF($U$1=TRUE,B$5*R41/100+T41/100+$B$5+$B$17/2,NA())</f>
        <v>1.0150000000000001</v>
      </c>
      <c r="W41" s="75">
        <f>IF($U$1=TRUE,-R41/100*B$4+B$4+$B$4*$B$17,NA())</f>
        <v>0.25980762113533157</v>
      </c>
      <c r="X41" s="64"/>
      <c r="Z41" s="73">
        <f t="shared" si="32"/>
        <v>0.38500000000000001</v>
      </c>
      <c r="AA41" s="73">
        <f>$X$11</f>
        <v>1.4999999999999999E-2</v>
      </c>
      <c r="AB41" s="73">
        <v>0.6</v>
      </c>
      <c r="AD41" s="77">
        <f t="shared" si="33"/>
        <v>1.3925000000000001</v>
      </c>
      <c r="AE41" s="77">
        <f>IF($AE$1=TRUE,Z41*(SIN(60*PI()/180)),NA())</f>
        <v>0.33341978045700887</v>
      </c>
      <c r="AF41" s="77">
        <f t="shared" si="34"/>
        <v>1.3726502649983352</v>
      </c>
      <c r="AR41" s="17">
        <v>0.5</v>
      </c>
      <c r="AS41" s="17">
        <v>0</v>
      </c>
      <c r="AT41" s="17">
        <v>0.5</v>
      </c>
      <c r="AU41" s="174">
        <f t="shared" si="42"/>
        <v>1.95</v>
      </c>
      <c r="AV41" s="174">
        <f t="shared" si="43"/>
        <v>0.4330127018922193</v>
      </c>
    </row>
    <row r="42" spans="1:48" x14ac:dyDescent="0.3">
      <c r="A42" s="1" t="s">
        <v>4</v>
      </c>
      <c r="B42" s="14">
        <f>A32</f>
        <v>1.6</v>
      </c>
      <c r="C42" s="14">
        <f>B32</f>
        <v>1.0392304845413263</v>
      </c>
      <c r="D42" s="83" t="b">
        <v>1</v>
      </c>
      <c r="E42" s="81">
        <v>0.5</v>
      </c>
      <c r="F42" s="81">
        <v>0.5</v>
      </c>
      <c r="G42" s="81">
        <v>0</v>
      </c>
      <c r="I42" s="82">
        <f>$B$5*E42+G42</f>
        <v>0.25000000000000006</v>
      </c>
      <c r="J42" s="82">
        <f t="shared" si="28"/>
        <v>0.4330127018922193</v>
      </c>
      <c r="L42" s="82">
        <f>IF($K$2=TRUE,I42,NA())</f>
        <v>0.25000000000000006</v>
      </c>
      <c r="M42" s="82">
        <f t="shared" si="29"/>
        <v>1.45</v>
      </c>
      <c r="N42" s="131">
        <f>IF($K$2=TRUE,J42,NA())</f>
        <v>0.4330127018922193</v>
      </c>
      <c r="O42" s="82">
        <f t="shared" si="30"/>
        <v>0.8500000000000002</v>
      </c>
      <c r="P42" s="82">
        <f t="shared" si="31"/>
        <v>1.4722431864335457</v>
      </c>
      <c r="Z42" s="73"/>
      <c r="AA42" s="73"/>
      <c r="AB42" s="73"/>
      <c r="AD42" s="77"/>
      <c r="AE42" s="79"/>
      <c r="AF42" s="77"/>
      <c r="AR42" s="17">
        <v>1</v>
      </c>
      <c r="AS42" s="17">
        <v>0</v>
      </c>
      <c r="AT42" s="17">
        <v>0</v>
      </c>
      <c r="AU42" s="174">
        <f t="shared" si="42"/>
        <v>1.7</v>
      </c>
      <c r="AV42" s="174">
        <f t="shared" si="43"/>
        <v>0.8660254037844386</v>
      </c>
    </row>
    <row r="43" spans="1:48" x14ac:dyDescent="0.3">
      <c r="E43" s="81">
        <v>0</v>
      </c>
      <c r="F43" s="81">
        <v>0.5</v>
      </c>
      <c r="G43" s="81">
        <v>0.5</v>
      </c>
      <c r="I43" s="82">
        <f>$B$5*E43+G43</f>
        <v>0.5</v>
      </c>
      <c r="J43" s="82">
        <f t="shared" si="28"/>
        <v>0</v>
      </c>
      <c r="L43" s="82">
        <f>IF($K$2=TRUE,I43,NA())</f>
        <v>0.5</v>
      </c>
      <c r="M43" s="82">
        <f t="shared" si="29"/>
        <v>1.7</v>
      </c>
      <c r="N43" s="131">
        <f>IF($K$2=TRUE,J43,NA())</f>
        <v>0</v>
      </c>
      <c r="O43" s="82">
        <f t="shared" si="30"/>
        <v>1.1000000000000001</v>
      </c>
      <c r="P43" s="82">
        <f t="shared" si="31"/>
        <v>1.0392304845413263</v>
      </c>
      <c r="Q43" s="70" t="s">
        <v>102</v>
      </c>
      <c r="R43" s="73">
        <f>100-S43-T43</f>
        <v>13.5</v>
      </c>
      <c r="S43" s="73">
        <f>X$4</f>
        <v>-3.5000000000000004</v>
      </c>
      <c r="T43" s="73">
        <f>100-U43</f>
        <v>90</v>
      </c>
      <c r="U43" s="74">
        <v>10</v>
      </c>
      <c r="V43" s="75">
        <f>IF($U$1=TRUE,B$5*R43/100+T43/100+$B$5+$B$17/2,NA())</f>
        <v>1.5675000000000003</v>
      </c>
      <c r="W43" s="75">
        <f>IF($U$1=TRUE,-R43/100*B$4+B$4+$B$4*$B$17,NA())</f>
        <v>0.92231705503042716</v>
      </c>
      <c r="X43" s="74"/>
      <c r="Z43" s="73">
        <f t="shared" si="32"/>
        <v>0.5</v>
      </c>
      <c r="AA43" s="73">
        <v>0</v>
      </c>
      <c r="AB43" s="73">
        <v>0.5</v>
      </c>
      <c r="AD43" s="77">
        <f t="shared" si="33"/>
        <v>1.35</v>
      </c>
      <c r="AE43" s="77">
        <f>IF($AE$1=TRUE,Z43*(SIN(60*PI()/180)),NA())</f>
        <v>0.4330127018922193</v>
      </c>
      <c r="AF43" s="77">
        <f t="shared" si="34"/>
        <v>1.4722431864335457</v>
      </c>
      <c r="AU43" s="24"/>
      <c r="AV43" s="24"/>
    </row>
    <row r="44" spans="1:48" x14ac:dyDescent="0.3">
      <c r="E44" s="81"/>
      <c r="F44" s="81"/>
      <c r="G44" s="81"/>
      <c r="I44" s="19"/>
      <c r="J44" s="82"/>
      <c r="L44" s="84"/>
      <c r="M44" s="82"/>
      <c r="N44" s="132"/>
      <c r="O44" s="82"/>
      <c r="P44" s="82"/>
      <c r="R44" s="73">
        <f t="shared" ref="R44:R51" si="44">100-S44-T44</f>
        <v>23.5</v>
      </c>
      <c r="S44" s="73">
        <f t="shared" ref="S44:S51" si="45">X$4</f>
        <v>-3.5000000000000004</v>
      </c>
      <c r="T44" s="73">
        <f t="shared" ref="T44:T51" si="46">100-U44</f>
        <v>80</v>
      </c>
      <c r="U44" s="74">
        <v>20</v>
      </c>
      <c r="V44" s="75">
        <f t="shared" ref="V44:V50" si="47">IF($U$1=TRUE,B$5*R44/100+T44/100+$B$5+$B$17/2,NA())</f>
        <v>1.5175000000000003</v>
      </c>
      <c r="W44" s="75">
        <f t="shared" ref="W44:W50" si="48">IF($U$1=TRUE,-R44/100*B$4+B$4+$B$4*$B$17,NA())</f>
        <v>0.83571451465198332</v>
      </c>
      <c r="X44" s="73"/>
      <c r="Z44" s="73">
        <f t="shared" si="32"/>
        <v>0.48499999999999999</v>
      </c>
      <c r="AA44" s="73">
        <f>$X$11</f>
        <v>1.4999999999999999E-2</v>
      </c>
      <c r="AB44" s="73">
        <v>0.5</v>
      </c>
      <c r="AD44" s="77">
        <f t="shared" si="33"/>
        <v>1.3425000000000002</v>
      </c>
      <c r="AE44" s="77">
        <f>IF($AE$1=TRUE,Z44*(SIN(60*PI()/180)),NA())</f>
        <v>0.42002232083545271</v>
      </c>
      <c r="AF44" s="77">
        <f t="shared" si="34"/>
        <v>1.459252805376779</v>
      </c>
      <c r="AN44" s="73" t="s">
        <v>133</v>
      </c>
      <c r="AQ44" s="28" t="s">
        <v>127</v>
      </c>
      <c r="AR44" s="17">
        <v>0</v>
      </c>
      <c r="AS44" s="17">
        <v>1</v>
      </c>
      <c r="AT44" s="17">
        <v>0</v>
      </c>
      <c r="AU44" s="174">
        <f t="shared" ref="AU44" si="49">IF($AS$11=TRUE,$B$5*AR44+AT44+1+$B$17,NA())</f>
        <v>1.2</v>
      </c>
      <c r="AV44" s="174">
        <f t="shared" ref="AV44" si="50">IF($AS$11=TRUE,AR44*$B$4,NA())</f>
        <v>0</v>
      </c>
    </row>
    <row r="45" spans="1:48" x14ac:dyDescent="0.3">
      <c r="A45" s="11" t="s">
        <v>95</v>
      </c>
      <c r="B45" s="12" t="s">
        <v>6</v>
      </c>
      <c r="C45" s="12" t="s">
        <v>7</v>
      </c>
      <c r="E45" s="81">
        <v>0.4</v>
      </c>
      <c r="F45" s="81">
        <v>0.6</v>
      </c>
      <c r="G45" s="81">
        <v>0</v>
      </c>
      <c r="I45" s="82">
        <f>$B$5*E45+G45</f>
        <v>0.20000000000000007</v>
      </c>
      <c r="J45" s="82">
        <f t="shared" si="28"/>
        <v>0.34641016151377546</v>
      </c>
      <c r="L45" s="82">
        <f>IF($K$2=TRUE,I45,NA())</f>
        <v>0.20000000000000007</v>
      </c>
      <c r="M45" s="82">
        <f t="shared" si="29"/>
        <v>1.4000000000000001</v>
      </c>
      <c r="N45" s="131">
        <f>IF($K$2=TRUE,J45,NA())</f>
        <v>0.34641016151377546</v>
      </c>
      <c r="O45" s="82">
        <f t="shared" si="30"/>
        <v>0.80000000000000016</v>
      </c>
      <c r="P45" s="82">
        <f t="shared" si="31"/>
        <v>1.3856406460551018</v>
      </c>
      <c r="R45" s="73">
        <f t="shared" si="44"/>
        <v>33.5</v>
      </c>
      <c r="S45" s="73">
        <f t="shared" si="45"/>
        <v>-3.5000000000000004</v>
      </c>
      <c r="T45" s="73">
        <f t="shared" si="46"/>
        <v>70</v>
      </c>
      <c r="U45" s="74">
        <v>30</v>
      </c>
      <c r="V45" s="75">
        <f t="shared" si="47"/>
        <v>1.4675000000000002</v>
      </c>
      <c r="W45" s="75">
        <f t="shared" si="48"/>
        <v>0.74911197427353926</v>
      </c>
      <c r="X45" s="74"/>
      <c r="Z45" s="73"/>
      <c r="AA45" s="73"/>
      <c r="AB45" s="73"/>
      <c r="AD45" s="77"/>
      <c r="AE45" s="79"/>
      <c r="AF45" s="77"/>
      <c r="AM45" s="1"/>
      <c r="AN45" s="64" t="s">
        <v>139</v>
      </c>
      <c r="AR45" s="17">
        <v>0.5</v>
      </c>
      <c r="AS45" s="17">
        <v>0.5</v>
      </c>
      <c r="AT45" s="17">
        <v>0</v>
      </c>
      <c r="AU45" s="174">
        <f t="shared" ref="AU45:AU47" si="51">IF($AS$11=TRUE,$B$5*AR45+AT45+1+$B$17,NA())</f>
        <v>1.45</v>
      </c>
      <c r="AV45" s="174">
        <f t="shared" ref="AV45:AV47" si="52">IF($AS$11=TRUE,AR45*$B$4,NA())</f>
        <v>0.4330127018922193</v>
      </c>
    </row>
    <row r="46" spans="1:48" x14ac:dyDescent="0.3">
      <c r="A46" s="1" t="s">
        <v>54</v>
      </c>
      <c r="B46" s="14">
        <f t="shared" ref="B46:C48" si="53">A11</f>
        <v>0.50000000000000011</v>
      </c>
      <c r="C46" s="14">
        <f t="shared" si="53"/>
        <v>0.8660254037844386</v>
      </c>
      <c r="E46" s="81">
        <v>0</v>
      </c>
      <c r="F46" s="81">
        <v>0.6</v>
      </c>
      <c r="G46" s="81">
        <v>0.4</v>
      </c>
      <c r="I46" s="82">
        <f>$B$5*E46+G46</f>
        <v>0.4</v>
      </c>
      <c r="J46" s="82">
        <f t="shared" si="28"/>
        <v>0</v>
      </c>
      <c r="L46" s="82">
        <f>IF($K$2=TRUE,I46,NA())</f>
        <v>0.4</v>
      </c>
      <c r="M46" s="82">
        <f t="shared" si="29"/>
        <v>1.5999999999999999</v>
      </c>
      <c r="N46" s="131">
        <f>IF($K$2=TRUE,J46,NA())</f>
        <v>0</v>
      </c>
      <c r="O46" s="82">
        <f t="shared" si="30"/>
        <v>1.0000000000000002</v>
      </c>
      <c r="P46" s="82">
        <f t="shared" si="31"/>
        <v>1.0392304845413263</v>
      </c>
      <c r="R46" s="73">
        <f t="shared" si="44"/>
        <v>43.5</v>
      </c>
      <c r="S46" s="73">
        <f t="shared" si="45"/>
        <v>-3.5000000000000004</v>
      </c>
      <c r="T46" s="73">
        <f t="shared" si="46"/>
        <v>60</v>
      </c>
      <c r="U46" s="74">
        <v>40</v>
      </c>
      <c r="V46" s="75">
        <f t="shared" si="47"/>
        <v>1.4175000000000002</v>
      </c>
      <c r="W46" s="75">
        <f t="shared" si="48"/>
        <v>0.66250943389509553</v>
      </c>
      <c r="X46" s="74"/>
      <c r="Z46" s="73">
        <f t="shared" si="32"/>
        <v>0.6</v>
      </c>
      <c r="AA46" s="73">
        <v>0</v>
      </c>
      <c r="AB46" s="73">
        <v>0.4</v>
      </c>
      <c r="AD46" s="77">
        <f t="shared" si="33"/>
        <v>1.3000000000000003</v>
      </c>
      <c r="AE46" s="77">
        <f>IF($AE$1=TRUE,Z46*(SIN(60*PI()/180)),NA())</f>
        <v>0.51961524227066314</v>
      </c>
      <c r="AF46" s="77">
        <f t="shared" si="34"/>
        <v>1.5588457268119895</v>
      </c>
      <c r="AM46" s="73" t="s">
        <v>138</v>
      </c>
      <c r="AR46" s="17">
        <v>0</v>
      </c>
      <c r="AS46" s="17">
        <v>0.5</v>
      </c>
      <c r="AT46" s="17">
        <v>0.5</v>
      </c>
      <c r="AU46" s="174">
        <f t="shared" si="51"/>
        <v>1.7</v>
      </c>
      <c r="AV46" s="174">
        <f t="shared" si="52"/>
        <v>0</v>
      </c>
    </row>
    <row r="47" spans="1:48" x14ac:dyDescent="0.3">
      <c r="A47" s="1" t="s">
        <v>53</v>
      </c>
      <c r="B47" s="14">
        <f t="shared" si="53"/>
        <v>0</v>
      </c>
      <c r="C47" s="14">
        <f t="shared" si="53"/>
        <v>0</v>
      </c>
      <c r="E47" s="81"/>
      <c r="F47" s="81"/>
      <c r="G47" s="81"/>
      <c r="I47" s="19"/>
      <c r="J47" s="82"/>
      <c r="L47" s="84"/>
      <c r="M47" s="82"/>
      <c r="N47" s="132"/>
      <c r="O47" s="82"/>
      <c r="P47" s="82"/>
      <c r="R47" s="73">
        <f t="shared" si="44"/>
        <v>53.5</v>
      </c>
      <c r="S47" s="73">
        <f t="shared" si="45"/>
        <v>-3.5000000000000004</v>
      </c>
      <c r="T47" s="73">
        <f t="shared" si="46"/>
        <v>50</v>
      </c>
      <c r="U47" s="74">
        <v>50</v>
      </c>
      <c r="V47" s="75">
        <f t="shared" si="47"/>
        <v>1.3675000000000002</v>
      </c>
      <c r="W47" s="75">
        <f t="shared" si="48"/>
        <v>0.57590689351665159</v>
      </c>
      <c r="X47" s="73"/>
      <c r="Z47" s="73">
        <f t="shared" si="32"/>
        <v>0.58499999999999996</v>
      </c>
      <c r="AA47" s="73">
        <f>$X$11</f>
        <v>1.4999999999999999E-2</v>
      </c>
      <c r="AB47" s="73">
        <v>0.4</v>
      </c>
      <c r="AD47" s="77">
        <f t="shared" si="33"/>
        <v>1.2925000000000004</v>
      </c>
      <c r="AE47" s="77">
        <f>IF($AE$1=TRUE,Z47*(SIN(60*PI()/180)),NA())</f>
        <v>0.50662486121389649</v>
      </c>
      <c r="AF47" s="77">
        <f t="shared" si="34"/>
        <v>1.5458553457552227</v>
      </c>
      <c r="AR47" s="17">
        <v>0</v>
      </c>
      <c r="AS47" s="17">
        <v>1</v>
      </c>
      <c r="AT47" s="17">
        <v>0</v>
      </c>
      <c r="AU47" s="174">
        <f t="shared" si="51"/>
        <v>1.2</v>
      </c>
      <c r="AV47" s="174">
        <f t="shared" si="52"/>
        <v>0</v>
      </c>
    </row>
    <row r="48" spans="1:48" x14ac:dyDescent="0.3">
      <c r="A48" s="1" t="s">
        <v>58</v>
      </c>
      <c r="B48" s="14">
        <f t="shared" si="53"/>
        <v>1</v>
      </c>
      <c r="C48" s="14">
        <f t="shared" si="53"/>
        <v>0</v>
      </c>
      <c r="E48" s="81">
        <v>0.3</v>
      </c>
      <c r="F48" s="81">
        <v>0.7</v>
      </c>
      <c r="G48" s="81">
        <v>0</v>
      </c>
      <c r="I48" s="82">
        <f>$B$5*E48+G48</f>
        <v>0.15000000000000002</v>
      </c>
      <c r="J48" s="82">
        <f t="shared" si="28"/>
        <v>0.25980762113533157</v>
      </c>
      <c r="L48" s="82">
        <f>IF($K$2=TRUE,I48,NA())</f>
        <v>0.15000000000000002</v>
      </c>
      <c r="M48" s="82">
        <f t="shared" si="29"/>
        <v>1.3499999999999999</v>
      </c>
      <c r="N48" s="131">
        <f>IF($K$2=TRUE,J48,NA())</f>
        <v>0.25980762113533157</v>
      </c>
      <c r="O48" s="82">
        <f t="shared" si="30"/>
        <v>0.75000000000000011</v>
      </c>
      <c r="P48" s="82">
        <f t="shared" si="31"/>
        <v>1.2990381056766578</v>
      </c>
      <c r="R48" s="73">
        <f t="shared" si="44"/>
        <v>63.5</v>
      </c>
      <c r="S48" s="73">
        <f t="shared" si="45"/>
        <v>-3.5000000000000004</v>
      </c>
      <c r="T48" s="73">
        <f t="shared" si="46"/>
        <v>40</v>
      </c>
      <c r="U48" s="74">
        <v>60</v>
      </c>
      <c r="V48" s="75">
        <f t="shared" si="47"/>
        <v>1.3175000000000003</v>
      </c>
      <c r="W48" s="75">
        <f t="shared" si="48"/>
        <v>0.4893043531382078</v>
      </c>
      <c r="Z48" s="73"/>
      <c r="AA48" s="73"/>
      <c r="AB48" s="73"/>
      <c r="AD48" s="77"/>
      <c r="AE48" s="79"/>
      <c r="AF48" s="77"/>
      <c r="AU48" s="24"/>
      <c r="AV48" s="24"/>
    </row>
    <row r="49" spans="1:48" x14ac:dyDescent="0.3">
      <c r="E49" s="81">
        <v>0</v>
      </c>
      <c r="F49" s="81">
        <v>0.7</v>
      </c>
      <c r="G49" s="81">
        <v>0.3</v>
      </c>
      <c r="I49" s="82">
        <f>$B$5*E49+G49</f>
        <v>0.3</v>
      </c>
      <c r="J49" s="82">
        <f t="shared" si="28"/>
        <v>0</v>
      </c>
      <c r="L49" s="82">
        <f>IF($K$2=TRUE,I49,NA())</f>
        <v>0.3</v>
      </c>
      <c r="M49" s="82">
        <f t="shared" si="29"/>
        <v>1.5</v>
      </c>
      <c r="N49" s="131">
        <f>IF($K$2=TRUE,J49,NA())</f>
        <v>0</v>
      </c>
      <c r="O49" s="82">
        <f t="shared" si="30"/>
        <v>0.9</v>
      </c>
      <c r="P49" s="82">
        <f t="shared" si="31"/>
        <v>1.0392304845413263</v>
      </c>
      <c r="R49" s="73">
        <f t="shared" si="44"/>
        <v>73.5</v>
      </c>
      <c r="S49" s="73">
        <f t="shared" si="45"/>
        <v>-3.5000000000000004</v>
      </c>
      <c r="T49" s="73">
        <f t="shared" si="46"/>
        <v>30</v>
      </c>
      <c r="U49" s="74">
        <v>70</v>
      </c>
      <c r="V49" s="75">
        <f t="shared" si="47"/>
        <v>1.2675000000000001</v>
      </c>
      <c r="W49" s="75">
        <f t="shared" si="48"/>
        <v>0.40270181275976397</v>
      </c>
      <c r="Z49" s="73">
        <f t="shared" si="32"/>
        <v>0.7</v>
      </c>
      <c r="AA49" s="73">
        <v>0</v>
      </c>
      <c r="AB49" s="73">
        <v>0.3</v>
      </c>
      <c r="AD49" s="77">
        <f t="shared" si="33"/>
        <v>1.2500000000000002</v>
      </c>
      <c r="AE49" s="77">
        <f>IF($AE$1=TRUE,Z49*(SIN(60*PI()/180)),NA())</f>
        <v>0.60621778264910697</v>
      </c>
      <c r="AF49" s="77">
        <f t="shared" si="34"/>
        <v>1.6454482671904334</v>
      </c>
      <c r="AQ49" s="28" t="s">
        <v>125</v>
      </c>
      <c r="AR49" s="17">
        <v>0.5</v>
      </c>
      <c r="AS49" s="17">
        <v>0.5</v>
      </c>
      <c r="AT49" s="17">
        <v>0</v>
      </c>
      <c r="AU49" s="174">
        <f t="shared" ref="AU49" si="54">IF($AS$11=TRUE,$B$5*AR49+AT49+1+$B$17,NA())</f>
        <v>1.45</v>
      </c>
      <c r="AV49" s="174">
        <f t="shared" ref="AV49" si="55">IF($AS$11=TRUE,AR49*$B$4,NA())</f>
        <v>0.4330127018922193</v>
      </c>
    </row>
    <row r="50" spans="1:48" x14ac:dyDescent="0.3">
      <c r="E50" s="81"/>
      <c r="F50" s="81"/>
      <c r="G50" s="81"/>
      <c r="I50" s="19"/>
      <c r="J50" s="82"/>
      <c r="L50" s="84"/>
      <c r="M50" s="82"/>
      <c r="N50" s="132"/>
      <c r="O50" s="82"/>
      <c r="P50" s="82"/>
      <c r="R50" s="73">
        <f t="shared" si="44"/>
        <v>83.5</v>
      </c>
      <c r="S50" s="73">
        <f t="shared" si="45"/>
        <v>-3.5000000000000004</v>
      </c>
      <c r="T50" s="73">
        <f t="shared" si="46"/>
        <v>20</v>
      </c>
      <c r="U50" s="74">
        <v>80</v>
      </c>
      <c r="V50" s="75">
        <f t="shared" si="47"/>
        <v>1.2175000000000002</v>
      </c>
      <c r="W50" s="75">
        <f t="shared" si="48"/>
        <v>0.31609927238132013</v>
      </c>
      <c r="Z50" s="73">
        <f t="shared" si="32"/>
        <v>0.68500000000000005</v>
      </c>
      <c r="AA50" s="73">
        <f>$X$11</f>
        <v>1.4999999999999999E-2</v>
      </c>
      <c r="AB50" s="73">
        <v>0.3</v>
      </c>
      <c r="AD50" s="77">
        <f t="shared" si="33"/>
        <v>1.2425000000000002</v>
      </c>
      <c r="AE50" s="77">
        <f>IF($AE$1=TRUE,Z50*(SIN(60*PI()/180)),NA())</f>
        <v>0.59322740159234044</v>
      </c>
      <c r="AF50" s="77">
        <f t="shared" si="34"/>
        <v>1.6324578861336667</v>
      </c>
      <c r="AR50" s="17">
        <v>0</v>
      </c>
      <c r="AS50" s="17">
        <v>0.5</v>
      </c>
      <c r="AT50" s="17">
        <v>0.5</v>
      </c>
      <c r="AU50" s="174">
        <f t="shared" ref="AU50:AU52" si="56">IF($AS$11=TRUE,$B$5*AR50+AT50+1+$B$17,NA())</f>
        <v>1.7</v>
      </c>
      <c r="AV50" s="174">
        <f t="shared" ref="AV50:AV52" si="57">IF($AS$11=TRUE,AR50*$B$4,NA())</f>
        <v>0</v>
      </c>
    </row>
    <row r="51" spans="1:48" x14ac:dyDescent="0.3">
      <c r="A51" s="11" t="s">
        <v>96</v>
      </c>
      <c r="B51" s="12" t="s">
        <v>6</v>
      </c>
      <c r="C51" s="12" t="s">
        <v>7</v>
      </c>
      <c r="E51" s="81">
        <v>0.2</v>
      </c>
      <c r="F51" s="81">
        <v>0.8</v>
      </c>
      <c r="G51" s="81">
        <v>0</v>
      </c>
      <c r="I51" s="82">
        <f>$B$5*E51+G51</f>
        <v>0.10000000000000003</v>
      </c>
      <c r="J51" s="82">
        <f t="shared" si="28"/>
        <v>0.17320508075688773</v>
      </c>
      <c r="L51" s="82">
        <f>IF($K$2=TRUE,I51,NA())</f>
        <v>0.10000000000000003</v>
      </c>
      <c r="M51" s="82">
        <f t="shared" si="29"/>
        <v>1.3</v>
      </c>
      <c r="N51" s="131">
        <f>IF($K$2=TRUE,J51,NA())</f>
        <v>0.17320508075688773</v>
      </c>
      <c r="O51" s="82">
        <f t="shared" si="30"/>
        <v>0.70000000000000007</v>
      </c>
      <c r="P51" s="82">
        <f t="shared" si="31"/>
        <v>1.2124355652982139</v>
      </c>
      <c r="R51" s="73">
        <f t="shared" si="44"/>
        <v>93.5</v>
      </c>
      <c r="S51" s="73">
        <f t="shared" si="45"/>
        <v>-3.5000000000000004</v>
      </c>
      <c r="T51" s="73">
        <f t="shared" si="46"/>
        <v>10</v>
      </c>
      <c r="U51" s="74">
        <v>90</v>
      </c>
      <c r="V51" s="75">
        <f>IF($U$1=TRUE,B$5*R51/100+T51/100+$B$5+$B$17/2,NA())</f>
        <v>1.1675000000000004</v>
      </c>
      <c r="W51" s="75">
        <f>IF($U$1=TRUE,-R51/100*B$4+B$4+$B$4*$B$17,NA())</f>
        <v>0.22949673200287618</v>
      </c>
      <c r="Z51" s="73"/>
      <c r="AA51" s="73"/>
      <c r="AB51" s="73"/>
      <c r="AD51" s="77"/>
      <c r="AE51" s="79"/>
      <c r="AF51" s="77"/>
      <c r="AR51" s="17">
        <v>0.5</v>
      </c>
      <c r="AS51" s="17">
        <v>0</v>
      </c>
      <c r="AT51" s="17">
        <v>0.5</v>
      </c>
      <c r="AU51" s="174">
        <f t="shared" si="56"/>
        <v>1.95</v>
      </c>
      <c r="AV51" s="174">
        <f t="shared" si="57"/>
        <v>0.4330127018922193</v>
      </c>
    </row>
    <row r="52" spans="1:48" x14ac:dyDescent="0.3">
      <c r="A52" s="1" t="s">
        <v>57</v>
      </c>
      <c r="B52" s="14">
        <f t="shared" ref="B52:C54" si="58">A19</f>
        <v>1.7</v>
      </c>
      <c r="C52" s="14">
        <f t="shared" si="58"/>
        <v>0.8660254037844386</v>
      </c>
      <c r="E52" s="81">
        <v>0</v>
      </c>
      <c r="F52" s="81">
        <v>0.8</v>
      </c>
      <c r="G52" s="81">
        <v>0.2</v>
      </c>
      <c r="I52" s="82">
        <f>$B$5*E52+G52</f>
        <v>0.2</v>
      </c>
      <c r="J52" s="82">
        <f t="shared" si="28"/>
        <v>0</v>
      </c>
      <c r="L52" s="82">
        <f>IF($K$2=TRUE,I52,NA())</f>
        <v>0.2</v>
      </c>
      <c r="M52" s="82">
        <f t="shared" si="29"/>
        <v>1.4</v>
      </c>
      <c r="N52" s="131">
        <f>IF($K$2=TRUE,J52,NA())</f>
        <v>0</v>
      </c>
      <c r="O52" s="82">
        <f t="shared" si="30"/>
        <v>0.80000000000000016</v>
      </c>
      <c r="P52" s="82">
        <f t="shared" si="31"/>
        <v>1.0392304845413263</v>
      </c>
      <c r="Z52" s="73">
        <f t="shared" si="32"/>
        <v>0.8</v>
      </c>
      <c r="AA52" s="73">
        <v>0</v>
      </c>
      <c r="AB52" s="73">
        <v>0.2</v>
      </c>
      <c r="AD52" s="77">
        <f t="shared" si="33"/>
        <v>1.2000000000000002</v>
      </c>
      <c r="AE52" s="77">
        <f>IF($AE$1=TRUE,Z52*(SIN(60*PI()/180)),NA())</f>
        <v>0.69282032302755092</v>
      </c>
      <c r="AF52" s="77">
        <f t="shared" si="34"/>
        <v>1.7320508075688772</v>
      </c>
      <c r="AR52" s="17">
        <v>0.5</v>
      </c>
      <c r="AS52" s="17">
        <v>0.5</v>
      </c>
      <c r="AT52" s="17">
        <v>0</v>
      </c>
      <c r="AU52" s="174">
        <f t="shared" si="56"/>
        <v>1.45</v>
      </c>
      <c r="AV52" s="174">
        <f t="shared" si="57"/>
        <v>0.4330127018922193</v>
      </c>
    </row>
    <row r="53" spans="1:48" x14ac:dyDescent="0.3">
      <c r="A53" s="1" t="s">
        <v>56</v>
      </c>
      <c r="B53" s="14">
        <f t="shared" si="58"/>
        <v>1.2</v>
      </c>
      <c r="C53" s="14">
        <f t="shared" si="58"/>
        <v>0</v>
      </c>
      <c r="E53" s="81"/>
      <c r="F53" s="81"/>
      <c r="G53" s="81"/>
      <c r="I53" s="19"/>
      <c r="J53" s="82"/>
      <c r="L53" s="84"/>
      <c r="M53" s="82"/>
      <c r="N53" s="132"/>
      <c r="O53" s="82"/>
      <c r="P53" s="82"/>
      <c r="Z53" s="73">
        <f t="shared" si="32"/>
        <v>0.78499999999999992</v>
      </c>
      <c r="AA53" s="73">
        <f>$X$11</f>
        <v>1.4999999999999999E-2</v>
      </c>
      <c r="AB53" s="73">
        <v>0.2</v>
      </c>
      <c r="AD53" s="77">
        <f t="shared" si="33"/>
        <v>1.1925000000000003</v>
      </c>
      <c r="AE53" s="77">
        <f>IF($AE$1=TRUE,Z53*(SIN(60*PI()/180)),NA())</f>
        <v>0.67982994197078428</v>
      </c>
      <c r="AF53" s="77">
        <f t="shared" si="34"/>
        <v>1.7190604265121106</v>
      </c>
      <c r="AU53" s="24"/>
      <c r="AV53" s="24"/>
    </row>
    <row r="54" spans="1:48" x14ac:dyDescent="0.3">
      <c r="A54" s="1" t="s">
        <v>55</v>
      </c>
      <c r="B54" s="14">
        <f t="shared" si="58"/>
        <v>2.2000000000000002</v>
      </c>
      <c r="C54" s="14">
        <f t="shared" si="58"/>
        <v>0</v>
      </c>
      <c r="E54" s="81">
        <v>0.1</v>
      </c>
      <c r="F54" s="81">
        <v>0.9</v>
      </c>
      <c r="G54" s="81">
        <v>0</v>
      </c>
      <c r="I54" s="82">
        <f>$B$5*E54+G54</f>
        <v>5.0000000000000017E-2</v>
      </c>
      <c r="J54" s="82">
        <f t="shared" si="28"/>
        <v>8.6602540378443865E-2</v>
      </c>
      <c r="L54" s="82">
        <f>IF($K$2=TRUE,I54,NA())</f>
        <v>5.0000000000000017E-2</v>
      </c>
      <c r="M54" s="82">
        <f t="shared" si="29"/>
        <v>1.25</v>
      </c>
      <c r="N54" s="131">
        <f>IF($K$2=TRUE,J54,NA())</f>
        <v>8.6602540378443865E-2</v>
      </c>
      <c r="O54" s="82">
        <f t="shared" si="30"/>
        <v>0.65000000000000013</v>
      </c>
      <c r="P54" s="82">
        <f t="shared" si="31"/>
        <v>1.1258330249197701</v>
      </c>
      <c r="Q54" s="9"/>
      <c r="Z54" s="73"/>
      <c r="AA54" s="73"/>
      <c r="AB54" s="73"/>
      <c r="AD54" s="77"/>
      <c r="AE54" s="79"/>
      <c r="AF54" s="77"/>
      <c r="AQ54" s="1" t="s">
        <v>128</v>
      </c>
      <c r="AR54" s="17">
        <v>0.5</v>
      </c>
      <c r="AS54" s="17">
        <v>0</v>
      </c>
      <c r="AT54" s="17">
        <v>0.5</v>
      </c>
      <c r="AU54" s="174">
        <f t="shared" ref="AU54" si="59">IF($AS$11=TRUE,$B$5*AR54+AT54+1+$B$17,NA())</f>
        <v>1.95</v>
      </c>
      <c r="AV54" s="174">
        <f t="shared" ref="AV54" si="60">IF($AS$11=TRUE,AR54*$B$4,NA())</f>
        <v>0.4330127018922193</v>
      </c>
    </row>
    <row r="55" spans="1:48" x14ac:dyDescent="0.3">
      <c r="E55" s="81">
        <v>0</v>
      </c>
      <c r="F55" s="81">
        <v>0.9</v>
      </c>
      <c r="G55" s="81">
        <v>0.1</v>
      </c>
      <c r="I55" s="82">
        <f>$B$5*E55+G55</f>
        <v>0.1</v>
      </c>
      <c r="J55" s="82">
        <f t="shared" si="28"/>
        <v>0</v>
      </c>
      <c r="L55" s="82">
        <f>IF($K$2=TRUE,I55,NA())</f>
        <v>0.1</v>
      </c>
      <c r="M55" s="82">
        <f t="shared" si="29"/>
        <v>1.3</v>
      </c>
      <c r="N55" s="131">
        <f>IF($K$2=TRUE,J55,NA())</f>
        <v>0</v>
      </c>
      <c r="O55" s="82">
        <f>IF($K$2=TRUE,I55+$B$5+$B$17/2,NA())</f>
        <v>0.70000000000000007</v>
      </c>
      <c r="P55" s="82">
        <f>IF($K$2=TRUE,J55+B$4+$B$4*$B$17,NA())</f>
        <v>1.0392304845413263</v>
      </c>
      <c r="Q55" s="70" t="s">
        <v>103</v>
      </c>
      <c r="R55" s="200">
        <f>100-S55-T55</f>
        <v>10</v>
      </c>
      <c r="S55" s="200">
        <f>100-U55-T55</f>
        <v>93.5</v>
      </c>
      <c r="T55" s="200">
        <f>X$4</f>
        <v>-3.5000000000000004</v>
      </c>
      <c r="U55" s="74">
        <v>10</v>
      </c>
      <c r="V55" s="75">
        <f>IF($U$1=TRUE,B$5*R55/100+T55/100+$B$5+$B$17/2,NA())</f>
        <v>0.6150000000000001</v>
      </c>
      <c r="W55" s="75">
        <f>IF($U$1=TRUE,R55/100*B$4+B$4+$B$4*$B$17,NA())</f>
        <v>1.1258330249197701</v>
      </c>
      <c r="X55" s="74"/>
      <c r="Z55" s="73">
        <f t="shared" si="32"/>
        <v>0.9</v>
      </c>
      <c r="AA55" s="73">
        <v>0</v>
      </c>
      <c r="AB55" s="73">
        <v>0.1</v>
      </c>
      <c r="AD55" s="77">
        <f t="shared" si="33"/>
        <v>1.1500000000000004</v>
      </c>
      <c r="AE55" s="77">
        <f>IF($AE$1=TRUE,Z55*(SIN(60*PI()/180)),NA())</f>
        <v>0.77942286340599476</v>
      </c>
      <c r="AF55" s="77">
        <f t="shared" si="34"/>
        <v>1.818653347947321</v>
      </c>
      <c r="AR55" s="17">
        <v>0</v>
      </c>
      <c r="AS55" s="17">
        <v>0.5</v>
      </c>
      <c r="AT55" s="17">
        <v>0.5</v>
      </c>
      <c r="AU55" s="174">
        <f t="shared" ref="AU55:AU57" si="61">IF($AS$11=TRUE,$B$5*AR55+AT55+1+$B$17,NA())</f>
        <v>1.7</v>
      </c>
      <c r="AV55" s="174">
        <f t="shared" ref="AV55:AV57" si="62">IF($AS$11=TRUE,AR55*$B$4,NA())</f>
        <v>0</v>
      </c>
    </row>
    <row r="56" spans="1:48" x14ac:dyDescent="0.3">
      <c r="E56" s="85"/>
      <c r="F56" s="85"/>
      <c r="G56" s="85"/>
      <c r="L56" s="17"/>
      <c r="M56" s="17"/>
      <c r="N56" s="17"/>
      <c r="O56" s="17"/>
      <c r="P56" s="17"/>
      <c r="R56" s="200">
        <f t="shared" ref="R56:R63" si="63">100-S56-T56</f>
        <v>20</v>
      </c>
      <c r="S56" s="200">
        <f t="shared" ref="S56:S63" si="64">100-U56-T56</f>
        <v>83.5</v>
      </c>
      <c r="T56" s="200">
        <f t="shared" ref="T56:T63" si="65">X$4</f>
        <v>-3.5000000000000004</v>
      </c>
      <c r="U56" s="74">
        <v>20</v>
      </c>
      <c r="V56" s="75">
        <f t="shared" ref="V56:V63" si="66">IF($U$1=TRUE,B$5*R56/100+T56/100+$B$5+$B$17/2,NA())</f>
        <v>0.66500000000000015</v>
      </c>
      <c r="W56" s="75">
        <f t="shared" ref="W56:W63" si="67">IF($U$1=TRUE,R56/100*B$4+B$4+$B$4*$B$17,NA())</f>
        <v>1.2124355652982139</v>
      </c>
      <c r="X56" s="73"/>
      <c r="Z56" s="73">
        <f t="shared" si="32"/>
        <v>0.88500000000000001</v>
      </c>
      <c r="AA56" s="73">
        <f>$X$11</f>
        <v>1.4999999999999999E-2</v>
      </c>
      <c r="AB56" s="73">
        <v>0.1</v>
      </c>
      <c r="AD56" s="77">
        <f t="shared" si="33"/>
        <v>1.1425000000000003</v>
      </c>
      <c r="AE56" s="77">
        <f>IF($AE$1=TRUE,Z56*(SIN(60*PI()/180)),NA())</f>
        <v>0.76643248234922812</v>
      </c>
      <c r="AF56" s="77">
        <f t="shared" si="34"/>
        <v>1.8056629668905544</v>
      </c>
      <c r="AR56" s="17">
        <v>0</v>
      </c>
      <c r="AS56" s="17">
        <v>0</v>
      </c>
      <c r="AT56" s="17">
        <v>1</v>
      </c>
      <c r="AU56" s="174">
        <f t="shared" si="61"/>
        <v>2.2000000000000002</v>
      </c>
      <c r="AV56" s="174">
        <f t="shared" si="62"/>
        <v>0</v>
      </c>
    </row>
    <row r="57" spans="1:48" x14ac:dyDescent="0.3">
      <c r="D57" s="80" t="s">
        <v>210</v>
      </c>
      <c r="E57" s="86">
        <v>0.9</v>
      </c>
      <c r="F57" s="86">
        <v>0</v>
      </c>
      <c r="G57" s="86">
        <v>0.1</v>
      </c>
      <c r="I57" s="87">
        <f>$B$5*E57+G57</f>
        <v>0.55000000000000016</v>
      </c>
      <c r="J57" s="87">
        <f>E57*$B$4</f>
        <v>0.77942286340599476</v>
      </c>
      <c r="L57" s="87">
        <f>IF($K$2=TRUE,I57,NA())</f>
        <v>0.55000000000000016</v>
      </c>
      <c r="M57" s="87">
        <f>L57+1+$B$17</f>
        <v>1.7500000000000002</v>
      </c>
      <c r="N57" s="133">
        <f>IF($K$2=TRUE,J57,NA())</f>
        <v>0.77942286340599476</v>
      </c>
      <c r="O57" s="87">
        <f>IF($K$2=TRUE,I57+$B$5+$B$17/2,NA())</f>
        <v>1.1500000000000004</v>
      </c>
      <c r="P57" s="87">
        <f>IF($K$2=TRUE,J57+B$4+$B$4*$B$17,NA())</f>
        <v>1.818653347947321</v>
      </c>
      <c r="R57" s="200">
        <f t="shared" si="63"/>
        <v>30</v>
      </c>
      <c r="S57" s="200">
        <f t="shared" si="64"/>
        <v>73.5</v>
      </c>
      <c r="T57" s="200">
        <f t="shared" si="65"/>
        <v>-3.5000000000000004</v>
      </c>
      <c r="U57" s="74">
        <v>30</v>
      </c>
      <c r="V57" s="75">
        <f t="shared" si="66"/>
        <v>0.71500000000000008</v>
      </c>
      <c r="W57" s="75">
        <f t="shared" si="67"/>
        <v>1.2990381056766578</v>
      </c>
      <c r="X57" s="74"/>
      <c r="AD57" s="77"/>
      <c r="AE57" s="79"/>
      <c r="AF57" s="77"/>
      <c r="AR57" s="17">
        <v>0.5</v>
      </c>
      <c r="AS57" s="17">
        <v>0</v>
      </c>
      <c r="AT57" s="17">
        <v>0.5</v>
      </c>
      <c r="AU57" s="174">
        <f t="shared" si="61"/>
        <v>1.95</v>
      </c>
      <c r="AV57" s="174">
        <f t="shared" si="62"/>
        <v>0.4330127018922193</v>
      </c>
    </row>
    <row r="58" spans="1:48" x14ac:dyDescent="0.3">
      <c r="A58" s="11" t="s">
        <v>27</v>
      </c>
      <c r="B58" s="12"/>
      <c r="C58" s="147"/>
      <c r="E58" s="86">
        <v>0</v>
      </c>
      <c r="F58" s="86">
        <v>0.9</v>
      </c>
      <c r="G58" s="86">
        <v>0.1</v>
      </c>
      <c r="I58" s="87">
        <f>$B$5*E58+G58</f>
        <v>0.1</v>
      </c>
      <c r="J58" s="87">
        <f t="shared" ref="J58:J82" si="68">E58*$B$4</f>
        <v>0</v>
      </c>
      <c r="L58" s="87">
        <f>IF($K$2=TRUE,I58,NA())</f>
        <v>0.1</v>
      </c>
      <c r="M58" s="87">
        <f t="shared" ref="M58:M82" si="69">L58+1+$B$17</f>
        <v>1.3</v>
      </c>
      <c r="N58" s="133">
        <f>IF($K$2=TRUE,J58,NA())</f>
        <v>0</v>
      </c>
      <c r="O58" s="87">
        <f t="shared" ref="O58:O82" si="70">IF($K$2=TRUE,I58+$B$5+$B$17/2,NA())</f>
        <v>0.70000000000000007</v>
      </c>
      <c r="P58" s="87">
        <f t="shared" ref="P58:P81" si="71">IF($K$2=TRUE,J58+B$4+$B$4*$B$17,NA())</f>
        <v>1.0392304845413263</v>
      </c>
      <c r="R58" s="200">
        <f t="shared" si="63"/>
        <v>40</v>
      </c>
      <c r="S58" s="200">
        <f t="shared" si="64"/>
        <v>63.5</v>
      </c>
      <c r="T58" s="200">
        <f t="shared" si="65"/>
        <v>-3.5000000000000004</v>
      </c>
      <c r="U58" s="74">
        <v>40</v>
      </c>
      <c r="V58" s="75">
        <f t="shared" si="66"/>
        <v>0.76500000000000012</v>
      </c>
      <c r="W58" s="75">
        <f t="shared" si="67"/>
        <v>1.3856406460551018</v>
      </c>
      <c r="X58" s="74"/>
      <c r="Y58" s="9" t="s">
        <v>23</v>
      </c>
      <c r="Z58" s="73">
        <v>0.9</v>
      </c>
      <c r="AA58" s="73">
        <f>1-Z58-AB58</f>
        <v>9.9999999999999978E-2</v>
      </c>
      <c r="AB58" s="73">
        <v>0</v>
      </c>
      <c r="AD58" s="77">
        <f t="shared" si="33"/>
        <v>1.0500000000000003</v>
      </c>
      <c r="AE58" s="77">
        <f>IF($AE$1=TRUE,Z58*(SIN(60*PI()/180)),NA())</f>
        <v>0.77942286340599476</v>
      </c>
      <c r="AF58" s="77">
        <f t="shared" si="34"/>
        <v>1.818653347947321</v>
      </c>
      <c r="AR58" s="16"/>
      <c r="AS58" s="16"/>
      <c r="AT58" s="16"/>
      <c r="AU58" s="203"/>
      <c r="AV58" s="24"/>
    </row>
    <row r="59" spans="1:48" x14ac:dyDescent="0.3">
      <c r="A59" s="1" t="str">
        <f>Series_1</f>
        <v>Series 1</v>
      </c>
      <c r="B59" s="1" t="b">
        <v>1</v>
      </c>
      <c r="C59" s="148"/>
      <c r="E59" s="86"/>
      <c r="F59" s="86"/>
      <c r="G59" s="86"/>
      <c r="I59" s="88"/>
      <c r="J59" s="87"/>
      <c r="L59" s="89"/>
      <c r="M59" s="87"/>
      <c r="N59" s="134"/>
      <c r="O59" s="87"/>
      <c r="P59" s="87"/>
      <c r="R59" s="200">
        <f t="shared" si="63"/>
        <v>50</v>
      </c>
      <c r="S59" s="200">
        <f t="shared" si="64"/>
        <v>53.5</v>
      </c>
      <c r="T59" s="200">
        <f t="shared" si="65"/>
        <v>-3.5000000000000004</v>
      </c>
      <c r="U59" s="74">
        <v>50</v>
      </c>
      <c r="V59" s="75">
        <f t="shared" si="66"/>
        <v>0.81500000000000017</v>
      </c>
      <c r="W59" s="75">
        <f t="shared" si="67"/>
        <v>1.4722431864335457</v>
      </c>
      <c r="X59" s="73"/>
      <c r="Z59" s="73">
        <v>0.9</v>
      </c>
      <c r="AA59" s="73">
        <f t="shared" ref="AA59:AA83" si="72">1-Z59-AB59</f>
        <v>8.4999999999999978E-2</v>
      </c>
      <c r="AB59" s="73">
        <f>$X$11</f>
        <v>1.4999999999999999E-2</v>
      </c>
      <c r="AD59" s="77">
        <f t="shared" si="33"/>
        <v>1.0650000000000004</v>
      </c>
      <c r="AE59" s="77">
        <f>IF($AE$1=TRUE,Z59*(SIN(60*PI()/180)),NA())</f>
        <v>0.77942286340599476</v>
      </c>
      <c r="AF59" s="77">
        <f t="shared" si="34"/>
        <v>1.818653347947321</v>
      </c>
      <c r="AP59" s="11" t="s">
        <v>94</v>
      </c>
      <c r="AQ59" s="28" t="s">
        <v>119</v>
      </c>
      <c r="AR59" s="17">
        <v>1</v>
      </c>
      <c r="AS59" s="17">
        <v>0</v>
      </c>
      <c r="AT59" s="17">
        <v>0</v>
      </c>
      <c r="AU59" s="174">
        <f>$B$5*AR59+AT59+$B$5+$B$17/2</f>
        <v>1.1000000000000003</v>
      </c>
      <c r="AV59" s="174">
        <f>IF($AS$11=TRUE,AR59*$B$4+$B$4+$B$4*$B$17,NA())</f>
        <v>1.9052558883257649</v>
      </c>
    </row>
    <row r="60" spans="1:48" x14ac:dyDescent="0.3">
      <c r="A60" s="1" t="str">
        <f>Series_2</f>
        <v>Series 2</v>
      </c>
      <c r="B60" s="1" t="b">
        <v>0</v>
      </c>
      <c r="C60" s="148"/>
      <c r="E60" s="86">
        <v>0.8</v>
      </c>
      <c r="F60" s="86">
        <v>0</v>
      </c>
      <c r="G60" s="86">
        <v>0.2</v>
      </c>
      <c r="I60" s="87">
        <f>$B$5*E60+G60</f>
        <v>0.60000000000000009</v>
      </c>
      <c r="J60" s="87">
        <f t="shared" si="68"/>
        <v>0.69282032302755092</v>
      </c>
      <c r="L60" s="87">
        <f>IF($K$2=TRUE,I60,NA())</f>
        <v>0.60000000000000009</v>
      </c>
      <c r="M60" s="87">
        <f t="shared" si="69"/>
        <v>1.8</v>
      </c>
      <c r="N60" s="133">
        <f>IF($K$2=TRUE,J60,NA())</f>
        <v>0.69282032302755092</v>
      </c>
      <c r="O60" s="87">
        <f t="shared" si="70"/>
        <v>1.2000000000000002</v>
      </c>
      <c r="P60" s="87">
        <f t="shared" si="71"/>
        <v>1.7320508075688772</v>
      </c>
      <c r="R60" s="200">
        <f t="shared" si="63"/>
        <v>60</v>
      </c>
      <c r="S60" s="200">
        <f t="shared" si="64"/>
        <v>43.5</v>
      </c>
      <c r="T60" s="200">
        <f t="shared" si="65"/>
        <v>-3.5000000000000004</v>
      </c>
      <c r="U60" s="74">
        <v>60</v>
      </c>
      <c r="V60" s="75">
        <f t="shared" si="66"/>
        <v>0.8650000000000001</v>
      </c>
      <c r="W60" s="75">
        <f t="shared" si="67"/>
        <v>1.5588457268119895</v>
      </c>
      <c r="X60" s="64"/>
      <c r="Z60" s="73"/>
      <c r="AA60" s="73"/>
      <c r="AB60" s="73"/>
      <c r="AD60" s="77"/>
      <c r="AE60" s="79"/>
      <c r="AF60" s="77"/>
      <c r="AR60" s="17">
        <v>0.5</v>
      </c>
      <c r="AS60" s="17">
        <v>0.5</v>
      </c>
      <c r="AT60" s="17">
        <v>0</v>
      </c>
      <c r="AU60" s="174">
        <f t="shared" ref="AU60:AU62" si="73">$B$5*AR60+AT60+$B$5+$B$17/2</f>
        <v>0.8500000000000002</v>
      </c>
      <c r="AV60" s="174">
        <f t="shared" ref="AV60:AV62" si="74">IF($AS$11=TRUE,AR60*$B$4+$B$4+$B$4*$B$17,NA())</f>
        <v>1.4722431864335457</v>
      </c>
    </row>
    <row r="61" spans="1:48" x14ac:dyDescent="0.3">
      <c r="A61" s="1" t="str">
        <f>Series_3</f>
        <v>Series 3</v>
      </c>
      <c r="B61" s="1" t="b">
        <v>0</v>
      </c>
      <c r="C61" s="148"/>
      <c r="E61" s="86">
        <v>0</v>
      </c>
      <c r="F61" s="86">
        <v>0.8</v>
      </c>
      <c r="G61" s="86">
        <v>0.2</v>
      </c>
      <c r="I61" s="87">
        <f>$B$5*E61+G61</f>
        <v>0.2</v>
      </c>
      <c r="J61" s="87">
        <f t="shared" si="68"/>
        <v>0</v>
      </c>
      <c r="L61" s="87">
        <f>IF($K$2=TRUE,I61,NA())</f>
        <v>0.2</v>
      </c>
      <c r="M61" s="87">
        <f t="shared" si="69"/>
        <v>1.4</v>
      </c>
      <c r="N61" s="133">
        <f>IF($K$2=TRUE,J61,NA())</f>
        <v>0</v>
      </c>
      <c r="O61" s="87">
        <f t="shared" si="70"/>
        <v>0.80000000000000016</v>
      </c>
      <c r="P61" s="87">
        <f t="shared" si="71"/>
        <v>1.0392304845413263</v>
      </c>
      <c r="R61" s="200">
        <f t="shared" si="63"/>
        <v>70</v>
      </c>
      <c r="S61" s="200">
        <f t="shared" si="64"/>
        <v>33.5</v>
      </c>
      <c r="T61" s="200">
        <f t="shared" si="65"/>
        <v>-3.5000000000000004</v>
      </c>
      <c r="U61" s="74">
        <v>70</v>
      </c>
      <c r="V61" s="75">
        <f t="shared" si="66"/>
        <v>0.91500000000000015</v>
      </c>
      <c r="W61" s="75">
        <f t="shared" si="67"/>
        <v>1.6454482671904334</v>
      </c>
      <c r="X61" s="64"/>
      <c r="Z61" s="73">
        <v>0.8</v>
      </c>
      <c r="AA61" s="73">
        <f t="shared" si="72"/>
        <v>0.19999999999999996</v>
      </c>
      <c r="AB61" s="73">
        <v>0</v>
      </c>
      <c r="AD61" s="77">
        <f t="shared" si="33"/>
        <v>1.0000000000000002</v>
      </c>
      <c r="AE61" s="77">
        <f>IF($AE$1=TRUE,Z61*(SIN(60*PI()/180)),NA())</f>
        <v>0.69282032302755092</v>
      </c>
      <c r="AF61" s="77">
        <f t="shared" si="34"/>
        <v>1.7320508075688772</v>
      </c>
      <c r="AR61" s="17">
        <v>0.5</v>
      </c>
      <c r="AS61" s="17">
        <v>0</v>
      </c>
      <c r="AT61" s="17">
        <v>0.5</v>
      </c>
      <c r="AU61" s="174">
        <f t="shared" si="73"/>
        <v>1.35</v>
      </c>
      <c r="AV61" s="174">
        <f t="shared" si="74"/>
        <v>1.4722431864335457</v>
      </c>
    </row>
    <row r="62" spans="1:48" x14ac:dyDescent="0.3">
      <c r="A62" s="1" t="str">
        <f>Series_4</f>
        <v>Series 4</v>
      </c>
      <c r="B62" s="1" t="b">
        <v>0</v>
      </c>
      <c r="C62" s="148"/>
      <c r="E62" s="86"/>
      <c r="F62" s="86"/>
      <c r="G62" s="86"/>
      <c r="I62" s="88"/>
      <c r="J62" s="87"/>
      <c r="L62" s="89"/>
      <c r="M62" s="87"/>
      <c r="N62" s="134"/>
      <c r="O62" s="87"/>
      <c r="P62" s="87"/>
      <c r="R62" s="200">
        <f t="shared" si="63"/>
        <v>80</v>
      </c>
      <c r="S62" s="200">
        <f t="shared" si="64"/>
        <v>23.5</v>
      </c>
      <c r="T62" s="200">
        <f t="shared" si="65"/>
        <v>-3.5000000000000004</v>
      </c>
      <c r="U62" s="74">
        <v>80</v>
      </c>
      <c r="V62" s="75">
        <f t="shared" si="66"/>
        <v>0.96500000000000019</v>
      </c>
      <c r="W62" s="75">
        <f t="shared" si="67"/>
        <v>1.7320508075688772</v>
      </c>
      <c r="X62" s="64"/>
      <c r="Z62" s="73">
        <v>0.8</v>
      </c>
      <c r="AA62" s="73">
        <f t="shared" si="72"/>
        <v>0.18499999999999994</v>
      </c>
      <c r="AB62" s="73">
        <f>$X$11</f>
        <v>1.4999999999999999E-2</v>
      </c>
      <c r="AD62" s="77">
        <f t="shared" si="33"/>
        <v>1.0150000000000003</v>
      </c>
      <c r="AE62" s="77">
        <f>IF($AE$1=TRUE,Z62*(SIN(60*PI()/180)),NA())</f>
        <v>0.69282032302755092</v>
      </c>
      <c r="AF62" s="77">
        <f t="shared" si="34"/>
        <v>1.7320508075688772</v>
      </c>
      <c r="AR62" s="17">
        <v>1</v>
      </c>
      <c r="AS62" s="17">
        <v>0</v>
      </c>
      <c r="AT62" s="17">
        <v>0</v>
      </c>
      <c r="AU62" s="174">
        <f t="shared" si="73"/>
        <v>1.1000000000000003</v>
      </c>
      <c r="AV62" s="174">
        <f t="shared" si="74"/>
        <v>1.9052558883257649</v>
      </c>
    </row>
    <row r="63" spans="1:48" x14ac:dyDescent="0.3">
      <c r="A63" s="1" t="str">
        <f>Series_5</f>
        <v>Series 5</v>
      </c>
      <c r="B63" s="1" t="b">
        <v>0</v>
      </c>
      <c r="C63" s="148"/>
      <c r="E63" s="86">
        <v>0.7</v>
      </c>
      <c r="F63" s="86">
        <v>0</v>
      </c>
      <c r="G63" s="86">
        <v>0.3</v>
      </c>
      <c r="I63" s="87">
        <f>$B$5*E63+G63</f>
        <v>0.65</v>
      </c>
      <c r="J63" s="87">
        <f t="shared" si="68"/>
        <v>0.60621778264910697</v>
      </c>
      <c r="L63" s="87">
        <f>IF($K$2=TRUE,I63,NA())</f>
        <v>0.65</v>
      </c>
      <c r="M63" s="87">
        <f t="shared" si="69"/>
        <v>1.8499999999999999</v>
      </c>
      <c r="N63" s="133">
        <f>IF($K$2=TRUE,J63,NA())</f>
        <v>0.60621778264910697</v>
      </c>
      <c r="O63" s="87">
        <f t="shared" si="70"/>
        <v>1.2500000000000002</v>
      </c>
      <c r="P63" s="87">
        <f t="shared" si="71"/>
        <v>1.6454482671904334</v>
      </c>
      <c r="R63" s="200">
        <f t="shared" si="63"/>
        <v>90</v>
      </c>
      <c r="S63" s="200">
        <f t="shared" si="64"/>
        <v>13.5</v>
      </c>
      <c r="T63" s="200">
        <f t="shared" si="65"/>
        <v>-3.5000000000000004</v>
      </c>
      <c r="U63" s="74">
        <v>90</v>
      </c>
      <c r="V63" s="75">
        <f t="shared" si="66"/>
        <v>1.0150000000000001</v>
      </c>
      <c r="W63" s="75">
        <f t="shared" si="67"/>
        <v>1.818653347947321</v>
      </c>
      <c r="X63" s="64"/>
      <c r="Z63" s="73"/>
      <c r="AA63" s="73"/>
      <c r="AB63" s="73"/>
      <c r="AD63" s="77"/>
      <c r="AE63" s="79"/>
      <c r="AF63" s="77"/>
      <c r="AR63" s="16"/>
      <c r="AS63" s="16"/>
      <c r="AT63" s="16"/>
      <c r="AU63" s="203"/>
      <c r="AV63" s="24"/>
    </row>
    <row r="64" spans="1:48" x14ac:dyDescent="0.3">
      <c r="A64" s="1" t="str">
        <f>Series_6</f>
        <v>Series 6</v>
      </c>
      <c r="B64" s="1" t="b">
        <v>0</v>
      </c>
      <c r="C64" s="148"/>
      <c r="E64" s="86">
        <v>0</v>
      </c>
      <c r="F64" s="86">
        <v>0.7</v>
      </c>
      <c r="G64" s="86">
        <v>0.3</v>
      </c>
      <c r="I64" s="87">
        <f>$B$5*E64+G64</f>
        <v>0.3</v>
      </c>
      <c r="J64" s="87">
        <f t="shared" si="68"/>
        <v>0</v>
      </c>
      <c r="L64" s="87">
        <f>IF($K$2=TRUE,I64,NA())</f>
        <v>0.3</v>
      </c>
      <c r="M64" s="87">
        <f t="shared" si="69"/>
        <v>1.5</v>
      </c>
      <c r="N64" s="133">
        <f>IF($K$2=TRUE,J64,NA())</f>
        <v>0</v>
      </c>
      <c r="O64" s="87">
        <f t="shared" si="70"/>
        <v>0.9</v>
      </c>
      <c r="P64" s="87">
        <f t="shared" si="71"/>
        <v>1.0392304845413263</v>
      </c>
      <c r="Z64" s="73">
        <v>0.7</v>
      </c>
      <c r="AA64" s="73">
        <f t="shared" si="72"/>
        <v>0.30000000000000004</v>
      </c>
      <c r="AB64" s="73">
        <v>0</v>
      </c>
      <c r="AD64" s="77">
        <f t="shared" si="33"/>
        <v>0.95000000000000007</v>
      </c>
      <c r="AE64" s="77">
        <f>IF($AE$1=TRUE,Z64*(SIN(60*PI()/180)),NA())</f>
        <v>0.60621778264910697</v>
      </c>
      <c r="AF64" s="77">
        <f t="shared" si="34"/>
        <v>1.6454482671904334</v>
      </c>
      <c r="AQ64" s="1" t="s">
        <v>122</v>
      </c>
      <c r="AR64" s="17">
        <v>0.5</v>
      </c>
      <c r="AS64" s="17">
        <v>0.5</v>
      </c>
      <c r="AT64" s="17">
        <v>0</v>
      </c>
      <c r="AU64" s="174">
        <f t="shared" ref="AU64" si="75">$B$5*AR64+AT64+$B$5+$B$17/2</f>
        <v>0.8500000000000002</v>
      </c>
      <c r="AV64" s="174">
        <f t="shared" ref="AV64" si="76">IF($AS$11=TRUE,AR64*$B$4+$B$4+$B$4*$B$17,NA())</f>
        <v>1.4722431864335457</v>
      </c>
    </row>
    <row r="65" spans="1:48" x14ac:dyDescent="0.3">
      <c r="A65" s="1" t="str">
        <f>Series_7</f>
        <v>Series 7</v>
      </c>
      <c r="B65" s="1" t="b">
        <v>0</v>
      </c>
      <c r="C65" s="148"/>
      <c r="E65" s="86"/>
      <c r="F65" s="86"/>
      <c r="G65" s="86"/>
      <c r="I65" s="88"/>
      <c r="J65" s="87"/>
      <c r="L65" s="89"/>
      <c r="M65" s="87"/>
      <c r="N65" s="134"/>
      <c r="O65" s="87"/>
      <c r="P65" s="87"/>
      <c r="Q65" s="70"/>
      <c r="R65" s="73"/>
      <c r="S65" s="74"/>
      <c r="T65" s="73"/>
      <c r="U65" s="74"/>
      <c r="V65" s="75"/>
      <c r="W65" s="75"/>
      <c r="X65" s="74"/>
      <c r="Z65" s="73">
        <v>0.7</v>
      </c>
      <c r="AA65" s="73">
        <f t="shared" si="72"/>
        <v>0.28500000000000003</v>
      </c>
      <c r="AB65" s="73">
        <f>$X$11</f>
        <v>1.4999999999999999E-2</v>
      </c>
      <c r="AD65" s="77">
        <f t="shared" si="33"/>
        <v>0.96500000000000019</v>
      </c>
      <c r="AE65" s="77">
        <f>IF($AE$1=TRUE,Z65*(SIN(60*PI()/180)),NA())</f>
        <v>0.60621778264910697</v>
      </c>
      <c r="AF65" s="77">
        <f t="shared" si="34"/>
        <v>1.6454482671904334</v>
      </c>
      <c r="AR65" s="17">
        <v>0</v>
      </c>
      <c r="AS65" s="17">
        <v>0.5</v>
      </c>
      <c r="AT65" s="17">
        <v>0.5</v>
      </c>
      <c r="AU65" s="174">
        <f t="shared" ref="AU65:AU67" si="77">$B$5*AR65+AT65+$B$5+$B$17/2</f>
        <v>1.1000000000000001</v>
      </c>
      <c r="AV65" s="174">
        <f t="shared" ref="AV65:AV67" si="78">IF($AS$11=TRUE,AR65*$B$4+$B$4+$B$4*$B$17,NA())</f>
        <v>1.0392304845413263</v>
      </c>
    </row>
    <row r="66" spans="1:48" x14ac:dyDescent="0.3">
      <c r="A66" s="1" t="str">
        <f>Series_8</f>
        <v>Series 8</v>
      </c>
      <c r="B66" s="1" t="b">
        <v>0</v>
      </c>
      <c r="C66" s="148"/>
      <c r="E66" s="86">
        <v>0.6</v>
      </c>
      <c r="F66" s="86">
        <v>0</v>
      </c>
      <c r="G66" s="86">
        <v>0.4</v>
      </c>
      <c r="I66" s="87">
        <f>$B$5*E66+G66</f>
        <v>0.70000000000000007</v>
      </c>
      <c r="J66" s="87">
        <f t="shared" si="68"/>
        <v>0.51961524227066314</v>
      </c>
      <c r="L66" s="87">
        <f>IF($K$2=TRUE,I66,NA())</f>
        <v>0.70000000000000007</v>
      </c>
      <c r="M66" s="87">
        <f t="shared" si="69"/>
        <v>1.9000000000000001</v>
      </c>
      <c r="N66" s="133">
        <f>IF($K$2=TRUE,J66,NA())</f>
        <v>0.51961524227066314</v>
      </c>
      <c r="O66" s="87">
        <f t="shared" si="70"/>
        <v>1.3000000000000003</v>
      </c>
      <c r="P66" s="87">
        <f t="shared" si="71"/>
        <v>1.5588457268119895</v>
      </c>
      <c r="Q66" s="9"/>
      <c r="R66" s="73"/>
      <c r="S66" s="74"/>
      <c r="T66" s="73"/>
      <c r="U66" s="74"/>
      <c r="V66" s="75"/>
      <c r="W66" s="75"/>
      <c r="X66" s="73"/>
      <c r="Z66" s="73"/>
      <c r="AA66" s="73"/>
      <c r="AB66" s="73"/>
      <c r="AD66" s="77"/>
      <c r="AE66" s="79"/>
      <c r="AF66" s="77"/>
      <c r="AR66" s="17">
        <v>0.5</v>
      </c>
      <c r="AS66" s="17">
        <v>0</v>
      </c>
      <c r="AT66" s="17">
        <v>0.5</v>
      </c>
      <c r="AU66" s="174">
        <f t="shared" si="77"/>
        <v>1.35</v>
      </c>
      <c r="AV66" s="174">
        <f t="shared" si="78"/>
        <v>1.4722431864335457</v>
      </c>
    </row>
    <row r="67" spans="1:48" x14ac:dyDescent="0.3">
      <c r="A67" s="1" t="str">
        <f>Series_9</f>
        <v>Series 9</v>
      </c>
      <c r="B67" s="1" t="b">
        <v>0</v>
      </c>
      <c r="C67" s="148"/>
      <c r="E67" s="86">
        <v>0</v>
      </c>
      <c r="F67" s="86">
        <v>0.6</v>
      </c>
      <c r="G67" s="86">
        <v>0.4</v>
      </c>
      <c r="I67" s="87">
        <f>$B$5*E67+G67</f>
        <v>0.4</v>
      </c>
      <c r="J67" s="87">
        <f t="shared" si="68"/>
        <v>0</v>
      </c>
      <c r="L67" s="87">
        <f>IF($K$2=TRUE,I67,NA())</f>
        <v>0.4</v>
      </c>
      <c r="M67" s="87">
        <f t="shared" si="69"/>
        <v>1.5999999999999999</v>
      </c>
      <c r="N67" s="133">
        <f>IF($K$2=TRUE,J67,NA())</f>
        <v>0</v>
      </c>
      <c r="O67" s="87">
        <f t="shared" si="70"/>
        <v>1.0000000000000002</v>
      </c>
      <c r="P67" s="87">
        <f t="shared" si="71"/>
        <v>1.0392304845413263</v>
      </c>
      <c r="R67" s="73"/>
      <c r="S67" s="74"/>
      <c r="T67" s="73"/>
      <c r="U67" s="74"/>
      <c r="V67" s="75"/>
      <c r="W67" s="75"/>
      <c r="X67" s="74"/>
      <c r="Z67" s="73">
        <v>0.6</v>
      </c>
      <c r="AA67" s="73">
        <f t="shared" si="72"/>
        <v>0.4</v>
      </c>
      <c r="AB67" s="73">
        <v>0</v>
      </c>
      <c r="AD67" s="77">
        <f t="shared" si="33"/>
        <v>0.90000000000000013</v>
      </c>
      <c r="AE67" s="77">
        <f>IF($AE$1=TRUE,Z67*(SIN(60*PI()/180)),NA())</f>
        <v>0.51961524227066314</v>
      </c>
      <c r="AF67" s="77">
        <f t="shared" si="34"/>
        <v>1.5588457268119895</v>
      </c>
      <c r="AR67" s="17">
        <v>0.5</v>
      </c>
      <c r="AS67" s="17">
        <v>0.5</v>
      </c>
      <c r="AT67" s="17">
        <v>0</v>
      </c>
      <c r="AU67" s="174">
        <f t="shared" si="77"/>
        <v>0.8500000000000002</v>
      </c>
      <c r="AV67" s="174">
        <f t="shared" si="78"/>
        <v>1.4722431864335457</v>
      </c>
    </row>
    <row r="68" spans="1:48" x14ac:dyDescent="0.3">
      <c r="A68" s="1" t="str">
        <f>Series_10</f>
        <v>Series 10</v>
      </c>
      <c r="B68" s="1" t="b">
        <v>0</v>
      </c>
      <c r="C68" s="148"/>
      <c r="E68" s="86"/>
      <c r="F68" s="86"/>
      <c r="G68" s="86"/>
      <c r="I68" s="88"/>
      <c r="J68" s="87"/>
      <c r="L68" s="89"/>
      <c r="M68" s="87"/>
      <c r="N68" s="134"/>
      <c r="O68" s="87"/>
      <c r="P68" s="87"/>
      <c r="R68" s="73"/>
      <c r="S68" s="74"/>
      <c r="T68" s="73"/>
      <c r="U68" s="74"/>
      <c r="V68" s="75"/>
      <c r="W68" s="75"/>
      <c r="X68" s="74"/>
      <c r="Z68" s="73">
        <v>0.6</v>
      </c>
      <c r="AA68" s="73">
        <f t="shared" si="72"/>
        <v>0.38500000000000001</v>
      </c>
      <c r="AB68" s="73">
        <f>$X$11</f>
        <v>1.4999999999999999E-2</v>
      </c>
      <c r="AD68" s="77">
        <f t="shared" si="33"/>
        <v>0.91500000000000015</v>
      </c>
      <c r="AE68" s="77">
        <f>IF($AE$1=TRUE,Z68*(SIN(60*PI()/180)),NA())</f>
        <v>0.51961524227066314</v>
      </c>
      <c r="AF68" s="77">
        <f t="shared" si="34"/>
        <v>1.5588457268119895</v>
      </c>
      <c r="AR68" s="16"/>
      <c r="AS68" s="16"/>
      <c r="AT68" s="16"/>
      <c r="AU68" s="203"/>
      <c r="AV68" s="24"/>
    </row>
    <row r="69" spans="1:48" x14ac:dyDescent="0.3">
      <c r="E69" s="86">
        <v>0.5</v>
      </c>
      <c r="F69" s="86">
        <v>0</v>
      </c>
      <c r="G69" s="86">
        <v>0.5</v>
      </c>
      <c r="I69" s="87">
        <f>$B$5*E69+G69</f>
        <v>0.75</v>
      </c>
      <c r="J69" s="87">
        <f t="shared" si="68"/>
        <v>0.4330127018922193</v>
      </c>
      <c r="L69" s="87">
        <f>IF($K$2=TRUE,I69,NA())</f>
        <v>0.75</v>
      </c>
      <c r="M69" s="87">
        <f t="shared" si="69"/>
        <v>1.95</v>
      </c>
      <c r="N69" s="133">
        <f>IF($K$2=TRUE,J69,NA())</f>
        <v>0.4330127018922193</v>
      </c>
      <c r="O69" s="87">
        <f t="shared" si="70"/>
        <v>1.35</v>
      </c>
      <c r="P69" s="87">
        <f t="shared" si="71"/>
        <v>1.4722431864335457</v>
      </c>
      <c r="R69" s="73"/>
      <c r="S69" s="74"/>
      <c r="T69" s="73"/>
      <c r="U69" s="74"/>
      <c r="V69" s="75"/>
      <c r="W69" s="75"/>
      <c r="X69" s="73"/>
      <c r="Z69" s="73"/>
      <c r="AA69" s="73"/>
      <c r="AB69" s="73"/>
      <c r="AD69" s="77"/>
      <c r="AE69" s="79"/>
      <c r="AF69" s="77"/>
      <c r="AQ69" s="28" t="s">
        <v>120</v>
      </c>
      <c r="AR69" s="17">
        <v>0.5</v>
      </c>
      <c r="AS69" s="17">
        <v>0.5</v>
      </c>
      <c r="AT69" s="17">
        <v>0</v>
      </c>
      <c r="AU69" s="174">
        <f>$B$5*AR69+AT69+$B$5+$B$17/2</f>
        <v>0.8500000000000002</v>
      </c>
      <c r="AV69" s="174">
        <f t="shared" ref="AV69" si="79">IF($AS$11=TRUE,AR69*$B$4+$B$4+$B$4*$B$17,NA())</f>
        <v>1.4722431864335457</v>
      </c>
    </row>
    <row r="70" spans="1:48" x14ac:dyDescent="0.3">
      <c r="E70" s="86">
        <v>0</v>
      </c>
      <c r="F70" s="86">
        <v>0.5</v>
      </c>
      <c r="G70" s="86">
        <v>0.5</v>
      </c>
      <c r="I70" s="87">
        <f>$B$5*E70+G70</f>
        <v>0.5</v>
      </c>
      <c r="J70" s="87">
        <f t="shared" si="68"/>
        <v>0</v>
      </c>
      <c r="L70" s="87">
        <f>IF($K$2=TRUE,I70,NA())</f>
        <v>0.5</v>
      </c>
      <c r="M70" s="87">
        <f t="shared" si="69"/>
        <v>1.7</v>
      </c>
      <c r="N70" s="133">
        <f>IF($K$2=TRUE,J70,NA())</f>
        <v>0</v>
      </c>
      <c r="O70" s="87">
        <f t="shared" si="70"/>
        <v>1.1000000000000001</v>
      </c>
      <c r="P70" s="87">
        <f t="shared" si="71"/>
        <v>1.0392304845413263</v>
      </c>
      <c r="R70" s="73"/>
      <c r="S70" s="74"/>
      <c r="T70" s="73"/>
      <c r="U70" s="74"/>
      <c r="V70" s="75"/>
      <c r="W70" s="75"/>
      <c r="X70" s="64"/>
      <c r="Z70" s="73">
        <v>0.5</v>
      </c>
      <c r="AA70" s="73">
        <f t="shared" si="72"/>
        <v>0.5</v>
      </c>
      <c r="AB70" s="73">
        <v>0</v>
      </c>
      <c r="AD70" s="77">
        <f t="shared" si="33"/>
        <v>0.8500000000000002</v>
      </c>
      <c r="AE70" s="77">
        <f>IF($AE$1=TRUE,Z70*(SIN(60*PI()/180)),NA())</f>
        <v>0.4330127018922193</v>
      </c>
      <c r="AF70" s="77">
        <f t="shared" si="34"/>
        <v>1.4722431864335457</v>
      </c>
      <c r="AR70" s="17">
        <v>0</v>
      </c>
      <c r="AS70" s="17">
        <v>1</v>
      </c>
      <c r="AT70" s="17">
        <v>0</v>
      </c>
      <c r="AU70" s="174">
        <f t="shared" ref="AU70:AU73" si="80">$B$5*AR70+AT70+$B$5+$B$17/2</f>
        <v>0.60000000000000009</v>
      </c>
      <c r="AV70" s="174">
        <f t="shared" ref="AV70" si="81">IF($AS$11=TRUE,AR70*$B$4+$B$4+$B$4*$B$17,NA())</f>
        <v>1.0392304845413263</v>
      </c>
    </row>
    <row r="71" spans="1:48" x14ac:dyDescent="0.3">
      <c r="E71" s="86"/>
      <c r="F71" s="86"/>
      <c r="G71" s="86"/>
      <c r="I71" s="88"/>
      <c r="J71" s="87"/>
      <c r="L71" s="89"/>
      <c r="M71" s="87"/>
      <c r="N71" s="134"/>
      <c r="O71" s="87"/>
      <c r="P71" s="87"/>
      <c r="R71" s="73"/>
      <c r="S71" s="74"/>
      <c r="T71" s="73"/>
      <c r="U71" s="74"/>
      <c r="V71" s="75"/>
      <c r="W71" s="75"/>
      <c r="X71" s="64"/>
      <c r="Z71" s="73">
        <v>0.5</v>
      </c>
      <c r="AA71" s="73">
        <f t="shared" si="72"/>
        <v>0.48499999999999999</v>
      </c>
      <c r="AB71" s="73">
        <f>$X$11</f>
        <v>1.4999999999999999E-2</v>
      </c>
      <c r="AD71" s="77">
        <f t="shared" si="33"/>
        <v>0.8650000000000001</v>
      </c>
      <c r="AE71" s="77">
        <f>IF($AE$1=TRUE,Z71*(SIN(60*PI()/180)),NA())</f>
        <v>0.4330127018922193</v>
      </c>
      <c r="AF71" s="77">
        <f t="shared" si="34"/>
        <v>1.4722431864335457</v>
      </c>
      <c r="AR71" s="16">
        <v>0.5</v>
      </c>
      <c r="AS71" s="16">
        <v>0.8</v>
      </c>
      <c r="AT71" s="16">
        <v>0</v>
      </c>
      <c r="AU71" s="174">
        <f t="shared" si="80"/>
        <v>0.8500000000000002</v>
      </c>
      <c r="AV71" s="174">
        <f>IF($AS$11=TRUE,-AR71*$B$4+$B$4+$B$4*$B$17,NA())</f>
        <v>0.60621778264910708</v>
      </c>
    </row>
    <row r="72" spans="1:48" x14ac:dyDescent="0.3">
      <c r="E72" s="86">
        <v>0.4</v>
      </c>
      <c r="F72" s="86">
        <v>0</v>
      </c>
      <c r="G72" s="86">
        <v>0.6</v>
      </c>
      <c r="I72" s="87">
        <f>$B$5*E72+G72</f>
        <v>0.8</v>
      </c>
      <c r="J72" s="87">
        <f t="shared" si="68"/>
        <v>0.34641016151377546</v>
      </c>
      <c r="L72" s="87">
        <f>IF($K$2=TRUE,I72,NA())</f>
        <v>0.8</v>
      </c>
      <c r="M72" s="87">
        <f t="shared" si="69"/>
        <v>2</v>
      </c>
      <c r="N72" s="133">
        <f>IF($K$2=TRUE,J72,NA())</f>
        <v>0.34641016151377546</v>
      </c>
      <c r="O72" s="87">
        <f t="shared" si="70"/>
        <v>1.4000000000000004</v>
      </c>
      <c r="P72" s="87">
        <f t="shared" si="71"/>
        <v>1.3856406460551018</v>
      </c>
      <c r="R72" s="73"/>
      <c r="S72" s="74"/>
      <c r="T72" s="73"/>
      <c r="U72" s="74"/>
      <c r="V72" s="75"/>
      <c r="W72" s="75"/>
      <c r="X72" s="64"/>
      <c r="Z72" s="73"/>
      <c r="AA72" s="73"/>
      <c r="AB72" s="73"/>
      <c r="AD72" s="77"/>
      <c r="AE72" s="79"/>
      <c r="AF72" s="77"/>
      <c r="AR72" s="17">
        <v>0</v>
      </c>
      <c r="AS72" s="17">
        <v>0.5</v>
      </c>
      <c r="AT72" s="17">
        <v>0.5</v>
      </c>
      <c r="AU72" s="174">
        <f t="shared" si="80"/>
        <v>1.1000000000000001</v>
      </c>
      <c r="AV72" s="174">
        <f t="shared" ref="AV72" si="82">IF($AS$11=TRUE,-AR72*$B$4+$B$4+$B$4*$B$17,NA())</f>
        <v>1.0392304845413263</v>
      </c>
    </row>
    <row r="73" spans="1:48" x14ac:dyDescent="0.3">
      <c r="E73" s="86">
        <v>0</v>
      </c>
      <c r="F73" s="86">
        <v>0.4</v>
      </c>
      <c r="G73" s="86">
        <v>0.6</v>
      </c>
      <c r="I73" s="87">
        <f>$B$5*E73+G73</f>
        <v>0.6</v>
      </c>
      <c r="J73" s="87">
        <f t="shared" si="68"/>
        <v>0</v>
      </c>
      <c r="L73" s="87">
        <f>IF($K$2=TRUE,I73,NA())</f>
        <v>0.6</v>
      </c>
      <c r="M73" s="87">
        <f t="shared" si="69"/>
        <v>1.8</v>
      </c>
      <c r="N73" s="133">
        <f>IF($K$2=TRUE,J73,NA())</f>
        <v>0</v>
      </c>
      <c r="O73" s="87">
        <f t="shared" si="70"/>
        <v>1.2000000000000002</v>
      </c>
      <c r="P73" s="87">
        <f t="shared" si="71"/>
        <v>1.0392304845413263</v>
      </c>
      <c r="R73" s="73"/>
      <c r="S73" s="74"/>
      <c r="T73" s="73"/>
      <c r="U73" s="74"/>
      <c r="V73" s="75"/>
      <c r="W73" s="75"/>
      <c r="X73" s="64"/>
      <c r="Z73" s="73">
        <v>0.4</v>
      </c>
      <c r="AA73" s="73">
        <f t="shared" si="72"/>
        <v>0.6</v>
      </c>
      <c r="AB73" s="73">
        <v>0</v>
      </c>
      <c r="AD73" s="77">
        <f t="shared" si="33"/>
        <v>0.80000000000000016</v>
      </c>
      <c r="AE73" s="77">
        <f>IF($AE$1=TRUE,Z73*(SIN(60*PI()/180)),NA())</f>
        <v>0.34641016151377546</v>
      </c>
      <c r="AF73" s="77">
        <f t="shared" si="34"/>
        <v>1.3856406460551018</v>
      </c>
      <c r="AR73" s="17">
        <v>0.5</v>
      </c>
      <c r="AS73" s="17">
        <v>0.5</v>
      </c>
      <c r="AT73" s="17">
        <v>0</v>
      </c>
      <c r="AU73" s="174">
        <f t="shared" si="80"/>
        <v>0.8500000000000002</v>
      </c>
      <c r="AV73" s="174">
        <f t="shared" ref="AV73" si="83">IF($AS$11=TRUE,AR73*$B$4+$B$4+$B$4*$B$17,NA())</f>
        <v>1.4722431864335457</v>
      </c>
    </row>
    <row r="74" spans="1:48" x14ac:dyDescent="0.3">
      <c r="E74" s="86"/>
      <c r="F74" s="86"/>
      <c r="G74" s="86"/>
      <c r="I74" s="88"/>
      <c r="J74" s="87"/>
      <c r="L74" s="89"/>
      <c r="M74" s="87"/>
      <c r="N74" s="134"/>
      <c r="O74" s="87"/>
      <c r="P74" s="87"/>
      <c r="Z74" s="73">
        <v>0.4</v>
      </c>
      <c r="AA74" s="73">
        <f t="shared" si="72"/>
        <v>0.58499999999999996</v>
      </c>
      <c r="AB74" s="73">
        <f>$X$11</f>
        <v>1.4999999999999999E-2</v>
      </c>
      <c r="AD74" s="77">
        <f t="shared" si="33"/>
        <v>0.81500000000000017</v>
      </c>
      <c r="AE74" s="77">
        <f>IF($AE$1=TRUE,Z74*(SIN(60*PI()/180)),NA())</f>
        <v>0.34641016151377546</v>
      </c>
      <c r="AF74" s="77">
        <f t="shared" si="34"/>
        <v>1.3856406460551018</v>
      </c>
    </row>
    <row r="75" spans="1:48" x14ac:dyDescent="0.3">
      <c r="E75" s="86">
        <v>0.3</v>
      </c>
      <c r="F75" s="86">
        <v>0</v>
      </c>
      <c r="G75" s="86">
        <v>0.7</v>
      </c>
      <c r="I75" s="87">
        <f>$B$5*E75+G75</f>
        <v>0.85</v>
      </c>
      <c r="J75" s="87">
        <f t="shared" si="68"/>
        <v>0.25980762113533157</v>
      </c>
      <c r="L75" s="87">
        <f>IF($K$2=TRUE,I75,NA())</f>
        <v>0.85</v>
      </c>
      <c r="M75" s="87">
        <f t="shared" si="69"/>
        <v>2.0500000000000003</v>
      </c>
      <c r="N75" s="133">
        <f>IF($K$2=TRUE,J75,NA())</f>
        <v>0.25980762113533157</v>
      </c>
      <c r="O75" s="87">
        <f t="shared" si="70"/>
        <v>1.4500000000000002</v>
      </c>
      <c r="P75" s="87">
        <f t="shared" si="71"/>
        <v>1.2990381056766578</v>
      </c>
      <c r="Z75" s="73"/>
      <c r="AA75" s="73"/>
      <c r="AB75" s="73"/>
      <c r="AD75" s="77"/>
      <c r="AE75" s="79"/>
      <c r="AF75" s="77"/>
      <c r="AQ75" s="28" t="s">
        <v>121</v>
      </c>
      <c r="AR75" s="17">
        <v>0.5</v>
      </c>
      <c r="AS75" s="17">
        <v>0</v>
      </c>
      <c r="AT75" s="17">
        <v>0.5</v>
      </c>
      <c r="AU75" s="174">
        <f>$B$5*AR75+AT75+$B$5+$B$17/2</f>
        <v>1.35</v>
      </c>
      <c r="AV75" s="174">
        <f t="shared" ref="AV75" si="84">IF($AS$11=TRUE,AR75*$B$4+$B$4+$B$4*$B$17,NA())</f>
        <v>1.4722431864335457</v>
      </c>
    </row>
    <row r="76" spans="1:48" x14ac:dyDescent="0.3">
      <c r="E76" s="86">
        <v>0</v>
      </c>
      <c r="F76" s="86">
        <v>0.3</v>
      </c>
      <c r="G76" s="86">
        <v>0.7</v>
      </c>
      <c r="I76" s="87">
        <f>$B$5*E76+G76</f>
        <v>0.7</v>
      </c>
      <c r="J76" s="87">
        <f t="shared" si="68"/>
        <v>0</v>
      </c>
      <c r="L76" s="87">
        <f>IF($K$2=TRUE,I76,NA())</f>
        <v>0.7</v>
      </c>
      <c r="M76" s="87">
        <f t="shared" si="69"/>
        <v>1.9</v>
      </c>
      <c r="N76" s="133">
        <f>IF($K$2=TRUE,J76,NA())</f>
        <v>0</v>
      </c>
      <c r="O76" s="87">
        <f t="shared" si="70"/>
        <v>1.3000000000000003</v>
      </c>
      <c r="P76" s="87">
        <f t="shared" si="71"/>
        <v>1.0392304845413263</v>
      </c>
      <c r="Z76" s="73">
        <v>0.3</v>
      </c>
      <c r="AA76" s="73">
        <f t="shared" si="72"/>
        <v>0.7</v>
      </c>
      <c r="AB76" s="73">
        <v>0</v>
      </c>
      <c r="AD76" s="77">
        <f t="shared" si="33"/>
        <v>0.75000000000000011</v>
      </c>
      <c r="AE76" s="77">
        <f>IF($AE$1=TRUE,Z76*(SIN(60*PI()/180)),NA())</f>
        <v>0.25980762113533157</v>
      </c>
      <c r="AF76" s="77">
        <f t="shared" si="34"/>
        <v>1.2990381056766578</v>
      </c>
      <c r="AR76" s="17">
        <v>0</v>
      </c>
      <c r="AS76" s="17">
        <v>0.5</v>
      </c>
      <c r="AT76" s="17">
        <v>0.5</v>
      </c>
      <c r="AU76" s="174">
        <f t="shared" ref="AU76:AU79" si="85">$B$5*AR76+AT76+$B$5+$B$17/2</f>
        <v>1.1000000000000001</v>
      </c>
      <c r="AV76" s="174">
        <f t="shared" ref="AV76" si="86">IF($AS$11=TRUE,AR76*$B$4+$B$4+$B$4*$B$17,NA())</f>
        <v>1.0392304845413263</v>
      </c>
    </row>
    <row r="77" spans="1:48" x14ac:dyDescent="0.3">
      <c r="E77" s="86"/>
      <c r="F77" s="86"/>
      <c r="G77" s="86"/>
      <c r="I77" s="88"/>
      <c r="J77" s="87"/>
      <c r="L77" s="89"/>
      <c r="M77" s="87"/>
      <c r="N77" s="134"/>
      <c r="O77" s="87"/>
      <c r="P77" s="87"/>
      <c r="Z77" s="73">
        <v>0.3</v>
      </c>
      <c r="AA77" s="73">
        <f t="shared" si="72"/>
        <v>0.68499999999999994</v>
      </c>
      <c r="AB77" s="73">
        <f>$X$11</f>
        <v>1.4999999999999999E-2</v>
      </c>
      <c r="AD77" s="77">
        <f t="shared" si="33"/>
        <v>0.76500000000000012</v>
      </c>
      <c r="AE77" s="77">
        <f>IF($AE$1=TRUE,Z77*(SIN(60*PI()/180)),NA())</f>
        <v>0.25980762113533157</v>
      </c>
      <c r="AF77" s="77">
        <f t="shared" si="34"/>
        <v>1.2990381056766578</v>
      </c>
      <c r="AR77" s="16">
        <v>0.5</v>
      </c>
      <c r="AS77" s="16">
        <v>0</v>
      </c>
      <c r="AT77" s="16">
        <v>0.5</v>
      </c>
      <c r="AU77" s="174">
        <f t="shared" si="85"/>
        <v>1.35</v>
      </c>
      <c r="AV77" s="174">
        <f>IF($AS$11=TRUE,-AR77*$B$4+$B$4+$B$4*$B$17,NA())</f>
        <v>0.60621778264910708</v>
      </c>
    </row>
    <row r="78" spans="1:48" x14ac:dyDescent="0.3">
      <c r="E78" s="86">
        <v>0.2</v>
      </c>
      <c r="F78" s="86">
        <v>0</v>
      </c>
      <c r="G78" s="86">
        <v>0.8</v>
      </c>
      <c r="I78" s="87">
        <f>$B$5*E78+G78</f>
        <v>0.90000000000000013</v>
      </c>
      <c r="J78" s="87">
        <f t="shared" si="68"/>
        <v>0.17320508075688773</v>
      </c>
      <c r="L78" s="87">
        <f>IF($K$2=TRUE,I78,NA())</f>
        <v>0.90000000000000013</v>
      </c>
      <c r="M78" s="87">
        <f t="shared" si="69"/>
        <v>2.1</v>
      </c>
      <c r="N78" s="133">
        <f>IF($K$2=TRUE,J78,NA())</f>
        <v>0.17320508075688773</v>
      </c>
      <c r="O78" s="87">
        <f t="shared" si="70"/>
        <v>1.5000000000000004</v>
      </c>
      <c r="P78" s="87">
        <f t="shared" si="71"/>
        <v>1.2124355652982139</v>
      </c>
      <c r="Z78" s="73"/>
      <c r="AA78" s="73"/>
      <c r="AB78" s="73"/>
      <c r="AD78" s="77"/>
      <c r="AE78" s="79"/>
      <c r="AF78" s="77"/>
      <c r="AR78" s="17">
        <v>0</v>
      </c>
      <c r="AS78" s="17">
        <v>0</v>
      </c>
      <c r="AT78" s="17">
        <v>1</v>
      </c>
      <c r="AU78" s="174">
        <f t="shared" si="85"/>
        <v>1.6</v>
      </c>
      <c r="AV78" s="174">
        <f t="shared" ref="AV78:AV79" si="87">IF($AS$11=TRUE,-AR78*$B$4+$B$4+$B$4*$B$17,NA())</f>
        <v>1.0392304845413263</v>
      </c>
    </row>
    <row r="79" spans="1:48" x14ac:dyDescent="0.3">
      <c r="E79" s="86">
        <v>0</v>
      </c>
      <c r="F79" s="86">
        <v>0.2</v>
      </c>
      <c r="G79" s="86">
        <v>0.8</v>
      </c>
      <c r="I79" s="87">
        <f>$B$5*E79+G79</f>
        <v>0.8</v>
      </c>
      <c r="J79" s="87">
        <f t="shared" si="68"/>
        <v>0</v>
      </c>
      <c r="L79" s="87">
        <f>IF($K$2=TRUE,I79,NA())</f>
        <v>0.8</v>
      </c>
      <c r="M79" s="87">
        <f t="shared" si="69"/>
        <v>2</v>
      </c>
      <c r="N79" s="133">
        <f>IF($K$2=TRUE,J79,NA())</f>
        <v>0</v>
      </c>
      <c r="O79" s="87">
        <f t="shared" si="70"/>
        <v>1.4000000000000004</v>
      </c>
      <c r="P79" s="87">
        <f t="shared" si="71"/>
        <v>1.0392304845413263</v>
      </c>
      <c r="Z79" s="73">
        <v>0.2</v>
      </c>
      <c r="AA79" s="73">
        <f t="shared" si="72"/>
        <v>0.8</v>
      </c>
      <c r="AB79" s="73">
        <v>0</v>
      </c>
      <c r="AD79" s="77">
        <f t="shared" si="33"/>
        <v>0.70000000000000007</v>
      </c>
      <c r="AE79" s="77">
        <f>IF($AE$1=TRUE,Z79*(SIN(60*PI()/180)),NA())</f>
        <v>0.17320508075688773</v>
      </c>
      <c r="AF79" s="77">
        <f t="shared" si="34"/>
        <v>1.2124355652982139</v>
      </c>
      <c r="AR79" s="17">
        <v>0.5</v>
      </c>
      <c r="AS79" s="17">
        <v>0</v>
      </c>
      <c r="AT79" s="17">
        <v>0.5</v>
      </c>
      <c r="AU79" s="174">
        <f t="shared" si="85"/>
        <v>1.35</v>
      </c>
      <c r="AV79" s="174">
        <f t="shared" si="87"/>
        <v>0.60621778264910708</v>
      </c>
    </row>
    <row r="80" spans="1:48" x14ac:dyDescent="0.3">
      <c r="E80" s="86"/>
      <c r="F80" s="86"/>
      <c r="G80" s="86"/>
      <c r="I80" s="88"/>
      <c r="J80" s="87"/>
      <c r="L80" s="89"/>
      <c r="M80" s="87"/>
      <c r="N80" s="134"/>
      <c r="O80" s="87"/>
      <c r="P80" s="87"/>
      <c r="Z80" s="73">
        <v>0.2</v>
      </c>
      <c r="AA80" s="73">
        <f t="shared" si="72"/>
        <v>0.78500000000000003</v>
      </c>
      <c r="AB80" s="73">
        <f>$X$11</f>
        <v>1.4999999999999999E-2</v>
      </c>
      <c r="AD80" s="77">
        <f t="shared" si="33"/>
        <v>0.71500000000000008</v>
      </c>
      <c r="AE80" s="77">
        <f>IF($AE$1=TRUE,Z80*(SIN(60*PI()/180)),NA())</f>
        <v>0.17320508075688773</v>
      </c>
      <c r="AF80" s="77">
        <f t="shared" si="34"/>
        <v>1.2124355652982139</v>
      </c>
    </row>
    <row r="81" spans="4:48" x14ac:dyDescent="0.3">
      <c r="E81" s="86">
        <v>0.1</v>
      </c>
      <c r="F81" s="86">
        <v>0</v>
      </c>
      <c r="G81" s="86">
        <v>0.9</v>
      </c>
      <c r="I81" s="87">
        <f>$B$5*E81+G81</f>
        <v>0.95000000000000007</v>
      </c>
      <c r="J81" s="87">
        <f t="shared" si="68"/>
        <v>8.6602540378443865E-2</v>
      </c>
      <c r="L81" s="87">
        <f>IF($K$2=TRUE,I81,NA())</f>
        <v>0.95000000000000007</v>
      </c>
      <c r="M81" s="87">
        <f t="shared" si="69"/>
        <v>2.1500000000000004</v>
      </c>
      <c r="N81" s="133">
        <f>IF($K$2=TRUE,J81,NA())</f>
        <v>8.6602540378443865E-2</v>
      </c>
      <c r="O81" s="87">
        <f t="shared" si="70"/>
        <v>1.5500000000000003</v>
      </c>
      <c r="P81" s="87">
        <f t="shared" si="71"/>
        <v>1.1258330249197701</v>
      </c>
      <c r="Z81" s="73"/>
      <c r="AA81" s="73"/>
      <c r="AB81" s="73"/>
      <c r="AD81" s="77"/>
      <c r="AE81" s="79"/>
      <c r="AF81" s="77"/>
      <c r="AQ81" s="1" t="s">
        <v>122</v>
      </c>
      <c r="AR81" s="17">
        <v>0</v>
      </c>
      <c r="AS81" s="17">
        <v>0.5</v>
      </c>
      <c r="AT81" s="17">
        <v>0.5</v>
      </c>
      <c r="AU81" s="174">
        <f>$B$5*AR81+AT81+$B$5+$B$17/2</f>
        <v>1.1000000000000001</v>
      </c>
      <c r="AV81" s="174">
        <f t="shared" ref="AV81" si="88">IF($AS$11=TRUE,AR81*$B$4+$B$4+$B$4*$B$17,NA())</f>
        <v>1.0392304845413263</v>
      </c>
    </row>
    <row r="82" spans="4:48" x14ac:dyDescent="0.3">
      <c r="E82" s="86">
        <v>0</v>
      </c>
      <c r="F82" s="86">
        <v>0.1</v>
      </c>
      <c r="G82" s="86">
        <v>0.9</v>
      </c>
      <c r="I82" s="87">
        <f>$B$5*E82+G82</f>
        <v>0.9</v>
      </c>
      <c r="J82" s="87">
        <f t="shared" si="68"/>
        <v>0</v>
      </c>
      <c r="L82" s="87">
        <f>IF($K$2=TRUE,I82,NA())</f>
        <v>0.9</v>
      </c>
      <c r="M82" s="87">
        <f t="shared" si="69"/>
        <v>2.1</v>
      </c>
      <c r="N82" s="133">
        <f>IF($K$2=TRUE,J82,NA())</f>
        <v>0</v>
      </c>
      <c r="O82" s="87">
        <f t="shared" si="70"/>
        <v>1.5000000000000002</v>
      </c>
      <c r="P82" s="87">
        <f>IF($K$2=TRUE,J82+B$4+$B$4*$B$17,NA())</f>
        <v>1.0392304845413263</v>
      </c>
      <c r="Z82" s="73">
        <v>0.1</v>
      </c>
      <c r="AA82" s="73">
        <f t="shared" si="72"/>
        <v>0.9</v>
      </c>
      <c r="AB82" s="73">
        <v>0</v>
      </c>
      <c r="AD82" s="77">
        <f t="shared" si="33"/>
        <v>0.65000000000000013</v>
      </c>
      <c r="AE82" s="77">
        <f>IF($AE$1=TRUE,Z82*(SIN(60*PI()/180)),NA())</f>
        <v>8.6602540378443865E-2</v>
      </c>
      <c r="AF82" s="77">
        <f t="shared" si="34"/>
        <v>1.1258330249197701</v>
      </c>
      <c r="AR82" s="16">
        <v>0.5</v>
      </c>
      <c r="AS82" s="16">
        <v>0.5</v>
      </c>
      <c r="AT82" s="16">
        <v>0</v>
      </c>
      <c r="AU82" s="174">
        <f t="shared" ref="AU82:AU84" si="89">$B$5*AR82+AT82+$B$5+$B$17/2</f>
        <v>0.8500000000000002</v>
      </c>
      <c r="AV82" s="174">
        <f t="shared" ref="AV82:AV84" si="90">IF($AS$11=TRUE,AR82*$B$4+$B$4+$B$4*$B$17,NA())</f>
        <v>1.4722431864335457</v>
      </c>
    </row>
    <row r="83" spans="4:48" x14ac:dyDescent="0.3">
      <c r="Q83" s="9"/>
      <c r="V83" s="68"/>
      <c r="W83" s="68"/>
      <c r="Z83" s="73">
        <v>0.1</v>
      </c>
      <c r="AA83" s="73">
        <f t="shared" si="72"/>
        <v>0.88500000000000001</v>
      </c>
      <c r="AB83" s="73">
        <f>$X$11</f>
        <v>1.4999999999999999E-2</v>
      </c>
      <c r="AD83" s="77">
        <f t="shared" si="33"/>
        <v>0.66500000000000015</v>
      </c>
      <c r="AE83" s="77">
        <f>IF($AE$1=TRUE,Z83*(SIN(60*PI()/180)),NA())</f>
        <v>8.6602540378443865E-2</v>
      </c>
      <c r="AF83" s="77">
        <f t="shared" si="34"/>
        <v>1.1258330249197701</v>
      </c>
      <c r="AR83" s="16">
        <v>0.5</v>
      </c>
      <c r="AS83" s="16">
        <v>0</v>
      </c>
      <c r="AT83" s="16">
        <v>0.5</v>
      </c>
      <c r="AU83" s="174">
        <f t="shared" si="89"/>
        <v>1.35</v>
      </c>
      <c r="AV83" s="174">
        <f t="shared" si="90"/>
        <v>1.4722431864335457</v>
      </c>
    </row>
    <row r="84" spans="4:48" x14ac:dyDescent="0.3">
      <c r="D84" s="80" t="s">
        <v>211</v>
      </c>
      <c r="E84" s="136">
        <v>0</v>
      </c>
      <c r="F84" s="136">
        <v>1</v>
      </c>
      <c r="G84" s="136">
        <v>0</v>
      </c>
      <c r="I84" s="72">
        <f>$B$5*E84+G84</f>
        <v>0</v>
      </c>
      <c r="J84" s="72">
        <f>-E84*$B$4</f>
        <v>0</v>
      </c>
      <c r="L84" s="15"/>
      <c r="M84" s="15"/>
      <c r="N84" s="137"/>
      <c r="O84" s="72">
        <f>IF($K$2=TRUE,I84+$B$5+$B$17/2,NA())</f>
        <v>0.60000000000000009</v>
      </c>
      <c r="P84" s="72">
        <f>IF($K$2=TRUE,J84+B$4+$B$4*$B$17,NA())</f>
        <v>1.0392304845413263</v>
      </c>
      <c r="Q84" s="70"/>
      <c r="R84" s="73"/>
      <c r="S84" s="73"/>
      <c r="T84" s="73"/>
      <c r="U84" s="74"/>
      <c r="V84" s="75"/>
      <c r="W84" s="75"/>
      <c r="X84" s="74"/>
      <c r="Z84" s="73"/>
      <c r="AA84" s="73"/>
      <c r="AB84" s="73"/>
      <c r="AD84" s="77"/>
      <c r="AE84" s="77"/>
      <c r="AF84" s="77"/>
      <c r="AR84" s="17">
        <v>0</v>
      </c>
      <c r="AS84" s="17">
        <v>0.5</v>
      </c>
      <c r="AT84" s="17">
        <v>0.5</v>
      </c>
      <c r="AU84" s="174">
        <f t="shared" si="89"/>
        <v>1.1000000000000001</v>
      </c>
      <c r="AV84" s="174">
        <f t="shared" si="90"/>
        <v>1.0392304845413263</v>
      </c>
    </row>
    <row r="85" spans="4:48" x14ac:dyDescent="0.3">
      <c r="E85" s="136">
        <v>0</v>
      </c>
      <c r="F85" s="136">
        <v>0</v>
      </c>
      <c r="G85" s="136">
        <v>1</v>
      </c>
      <c r="I85" s="72">
        <f>$B$5*E85+G85</f>
        <v>1</v>
      </c>
      <c r="J85" s="72">
        <f>-E85*$B$4</f>
        <v>0</v>
      </c>
      <c r="L85" s="15"/>
      <c r="M85" s="15"/>
      <c r="N85" s="137"/>
      <c r="O85" s="72">
        <f t="shared" ref="O85" si="91">IF($K$2=TRUE,I85+$B$5+$B$17/2,NA())</f>
        <v>1.6</v>
      </c>
      <c r="P85" s="72">
        <f>IF($K$2=TRUE,J85+B$4+$B$4*$B$17,NA())</f>
        <v>1.0392304845413263</v>
      </c>
      <c r="Q85" s="64"/>
      <c r="R85" s="73"/>
      <c r="S85" s="73"/>
      <c r="T85" s="73"/>
      <c r="U85" s="74"/>
      <c r="V85" s="75"/>
      <c r="W85" s="75"/>
      <c r="X85" s="73"/>
      <c r="Z85" s="73"/>
      <c r="AA85" s="73"/>
      <c r="AB85" s="73"/>
      <c r="AD85" s="77"/>
      <c r="AE85" s="77"/>
      <c r="AF85" s="77"/>
    </row>
    <row r="86" spans="4:48" x14ac:dyDescent="0.3">
      <c r="E86" s="136"/>
      <c r="F86" s="136"/>
      <c r="G86" s="136"/>
      <c r="I86" s="15"/>
      <c r="J86" s="15"/>
      <c r="L86" s="15"/>
      <c r="M86" s="15"/>
      <c r="N86" s="137"/>
      <c r="O86" s="15"/>
      <c r="P86" s="15"/>
      <c r="Q86" s="64"/>
      <c r="R86" s="73"/>
      <c r="S86" s="73"/>
      <c r="T86" s="73"/>
      <c r="U86" s="74"/>
      <c r="V86" s="75"/>
      <c r="W86" s="75"/>
      <c r="X86" s="74"/>
      <c r="Z86" s="73"/>
      <c r="AA86" s="73"/>
      <c r="AB86" s="73"/>
      <c r="AD86" s="77"/>
      <c r="AE86" s="77"/>
      <c r="AF86" s="77"/>
      <c r="AQ86" s="1" t="s">
        <v>123</v>
      </c>
      <c r="AR86" s="16">
        <v>0.5</v>
      </c>
      <c r="AS86" s="16">
        <v>0.5</v>
      </c>
      <c r="AT86" s="16">
        <v>0</v>
      </c>
      <c r="AU86" s="175">
        <f>$B$5*AR86+AT86+$B$5+$B$17/2</f>
        <v>0.8500000000000002</v>
      </c>
      <c r="AV86" s="174">
        <f>IF($AS$11=TRUE,-AR86*$B$4+$B$4+$B$4*$B$17,NA())</f>
        <v>0.60621778264910708</v>
      </c>
    </row>
    <row r="87" spans="4:48" x14ac:dyDescent="0.3">
      <c r="E87" s="71">
        <v>0.1</v>
      </c>
      <c r="F87" s="71">
        <v>0.9</v>
      </c>
      <c r="G87" s="71">
        <v>0</v>
      </c>
      <c r="H87" s="63"/>
      <c r="I87" s="72">
        <f>$B$5*E87+G87</f>
        <v>5.0000000000000017E-2</v>
      </c>
      <c r="J87" s="72">
        <f>-E87*$B$4</f>
        <v>-8.6602540378443865E-2</v>
      </c>
      <c r="L87" s="72"/>
      <c r="M87" s="72"/>
      <c r="N87" s="122">
        <f>IF($K$2=TRUE,J87,NA())</f>
        <v>-8.6602540378443865E-2</v>
      </c>
      <c r="O87" s="72">
        <f>IF($K$2=TRUE,I87+$B$5+$B$17/2,NA())</f>
        <v>0.65000000000000013</v>
      </c>
      <c r="P87" s="72">
        <f>IF($K$2=TRUE,J87+B$4+$B$4*$B$17,NA())</f>
        <v>0.95262794416288243</v>
      </c>
      <c r="R87" s="73"/>
      <c r="S87" s="73"/>
      <c r="T87" s="73"/>
      <c r="U87" s="74"/>
      <c r="V87" s="75"/>
      <c r="W87" s="75"/>
      <c r="X87" s="74"/>
      <c r="AD87" s="77"/>
      <c r="AF87" s="77"/>
      <c r="AR87" s="16">
        <v>1</v>
      </c>
      <c r="AS87" s="16">
        <v>0</v>
      </c>
      <c r="AT87" s="16">
        <v>0</v>
      </c>
      <c r="AU87" s="175">
        <f t="shared" ref="AU87:AU89" si="92">$B$5*AR87+AT87+$B$5+$B$17/2</f>
        <v>1.1000000000000003</v>
      </c>
      <c r="AV87" s="174">
        <f t="shared" ref="AV87:AV89" si="93">IF($AS$11=TRUE,-AR87*$B$4+$B$4+$B$4*$B$17,NA())</f>
        <v>0.17320508075688773</v>
      </c>
    </row>
    <row r="88" spans="4:48" x14ac:dyDescent="0.3">
      <c r="E88" s="71">
        <v>0.1</v>
      </c>
      <c r="F88" s="71">
        <v>0</v>
      </c>
      <c r="G88" s="71">
        <v>0.9</v>
      </c>
      <c r="H88" s="63"/>
      <c r="I88" s="72">
        <f>$B$5*E88+G88</f>
        <v>0.95000000000000007</v>
      </c>
      <c r="J88" s="72">
        <f t="shared" ref="J88:J112" si="94">-E88*$B$4</f>
        <v>-8.6602540378443865E-2</v>
      </c>
      <c r="L88" s="72"/>
      <c r="M88" s="72"/>
      <c r="N88" s="122">
        <f>IF($K$2=TRUE,J88,NA())</f>
        <v>-8.6602540378443865E-2</v>
      </c>
      <c r="O88" s="72">
        <f t="shared" ref="O88:O112" si="95">IF($K$2=TRUE,I88+$B$5+$B$17/2,NA())</f>
        <v>1.5500000000000003</v>
      </c>
      <c r="P88" s="72">
        <f t="shared" ref="P88:P112" si="96">IF($K$2=TRUE,J88+B$4+$B$4*$B$17,NA())</f>
        <v>0.95262794416288243</v>
      </c>
      <c r="Q88" s="64"/>
      <c r="R88" s="73"/>
      <c r="S88" s="73"/>
      <c r="T88" s="73"/>
      <c r="U88" s="74"/>
      <c r="V88" s="75"/>
      <c r="W88" s="75"/>
      <c r="X88" s="73"/>
      <c r="Y88" s="9" t="s">
        <v>24</v>
      </c>
      <c r="Z88" s="73">
        <f>1-AA88-AB88</f>
        <v>9.9999999999999978E-2</v>
      </c>
      <c r="AA88" s="73">
        <v>0</v>
      </c>
      <c r="AB88" s="73">
        <v>0.9</v>
      </c>
      <c r="AD88" s="77">
        <f t="shared" si="33"/>
        <v>1.5500000000000003</v>
      </c>
      <c r="AE88" s="77">
        <f>IF($AE$1=TRUE,-Z88*(SIN(60*PI()/180)),NA())</f>
        <v>-8.6602540378443837E-2</v>
      </c>
      <c r="AF88" s="77">
        <f>IF($AE$1=TRUE,-Z88*B$4+B$4+$B$4*$B$17,NA())</f>
        <v>0.95262794416288243</v>
      </c>
      <c r="AR88" s="16">
        <v>0.5</v>
      </c>
      <c r="AS88" s="16">
        <v>0</v>
      </c>
      <c r="AT88" s="16">
        <v>0.5</v>
      </c>
      <c r="AU88" s="175">
        <f t="shared" si="92"/>
        <v>1.35</v>
      </c>
      <c r="AV88" s="174">
        <f t="shared" si="93"/>
        <v>0.60621778264910708</v>
      </c>
    </row>
    <row r="89" spans="4:48" x14ac:dyDescent="0.3">
      <c r="E89" s="71"/>
      <c r="F89" s="71"/>
      <c r="G89" s="71"/>
      <c r="H89" s="63"/>
      <c r="I89" s="78"/>
      <c r="J89" s="72"/>
      <c r="L89" s="29"/>
      <c r="M89" s="29"/>
      <c r="N89" s="123"/>
      <c r="O89" s="72"/>
      <c r="P89" s="72"/>
      <c r="Q89" s="64"/>
      <c r="R89" s="73"/>
      <c r="S89" s="73"/>
      <c r="T89" s="73"/>
      <c r="U89" s="74"/>
      <c r="V89" s="75"/>
      <c r="W89" s="75"/>
      <c r="X89" s="64"/>
      <c r="Z89" s="73">
        <f t="shared" ref="Z89:Z113" si="97">1-AA89-AB89</f>
        <v>8.4999999999999964E-2</v>
      </c>
      <c r="AA89" s="73">
        <f>$X$11</f>
        <v>1.4999999999999999E-2</v>
      </c>
      <c r="AB89" s="73">
        <v>0.9</v>
      </c>
      <c r="AD89" s="77">
        <f t="shared" si="33"/>
        <v>1.5425000000000002</v>
      </c>
      <c r="AE89" s="77">
        <f>IF($AE$1=TRUE,-Z89*(SIN(60*PI()/180)),NA())</f>
        <v>-7.3612159321677251E-2</v>
      </c>
      <c r="AF89" s="77">
        <f t="shared" ref="AF89:AF140" si="98">IF($AE$1=TRUE,-Z89*B$4+B$4+$B$4*$B$17,NA())</f>
        <v>0.96561832521964908</v>
      </c>
      <c r="AR89" s="16">
        <v>0.5</v>
      </c>
      <c r="AS89" s="16">
        <v>0.5</v>
      </c>
      <c r="AT89" s="16">
        <v>0</v>
      </c>
      <c r="AU89" s="175">
        <f t="shared" si="92"/>
        <v>0.8500000000000002</v>
      </c>
      <c r="AV89" s="174">
        <f t="shared" si="93"/>
        <v>0.60621778264910708</v>
      </c>
    </row>
    <row r="90" spans="4:48" x14ac:dyDescent="0.3">
      <c r="E90" s="71">
        <v>0.2</v>
      </c>
      <c r="F90" s="71">
        <v>0.8</v>
      </c>
      <c r="G90" s="71">
        <v>0</v>
      </c>
      <c r="H90" s="63"/>
      <c r="I90" s="72">
        <f>$B$5*E90+G90</f>
        <v>0.10000000000000003</v>
      </c>
      <c r="J90" s="72">
        <f t="shared" si="94"/>
        <v>-0.17320508075688773</v>
      </c>
      <c r="L90" s="72"/>
      <c r="M90" s="72"/>
      <c r="N90" s="122">
        <f>IF($K$2=TRUE,J90,NA())</f>
        <v>-0.17320508075688773</v>
      </c>
      <c r="O90" s="72">
        <f t="shared" si="95"/>
        <v>0.70000000000000007</v>
      </c>
      <c r="P90" s="72">
        <f t="shared" si="96"/>
        <v>0.8660254037844386</v>
      </c>
      <c r="Q90" s="64"/>
      <c r="R90" s="73"/>
      <c r="S90" s="73"/>
      <c r="T90" s="73"/>
      <c r="U90" s="74"/>
      <c r="V90" s="75"/>
      <c r="W90" s="75"/>
      <c r="X90" s="64"/>
      <c r="Z90" s="73"/>
      <c r="AA90" s="73"/>
      <c r="AB90" s="73"/>
      <c r="AD90" s="77"/>
      <c r="AE90" s="79"/>
      <c r="AF90" s="77"/>
    </row>
    <row r="91" spans="4:48" x14ac:dyDescent="0.3">
      <c r="E91" s="71">
        <v>0.2</v>
      </c>
      <c r="F91" s="71">
        <v>0</v>
      </c>
      <c r="G91" s="71">
        <v>0.8</v>
      </c>
      <c r="H91" s="63"/>
      <c r="I91" s="72">
        <f>$B$5*E91+G91</f>
        <v>0.90000000000000013</v>
      </c>
      <c r="J91" s="72">
        <f t="shared" si="94"/>
        <v>-0.17320508075688773</v>
      </c>
      <c r="L91" s="72"/>
      <c r="M91" s="72"/>
      <c r="N91" s="122">
        <f>IF($K$2=TRUE,J91,NA())</f>
        <v>-0.17320508075688773</v>
      </c>
      <c r="O91" s="72">
        <f t="shared" si="95"/>
        <v>1.5000000000000004</v>
      </c>
      <c r="P91" s="72">
        <f t="shared" si="96"/>
        <v>0.8660254037844386</v>
      </c>
      <c r="Q91" s="64"/>
      <c r="R91" s="73"/>
      <c r="S91" s="73"/>
      <c r="T91" s="73"/>
      <c r="U91" s="74"/>
      <c r="V91" s="75"/>
      <c r="W91" s="75"/>
      <c r="X91" s="64"/>
      <c r="Z91" s="73">
        <f t="shared" si="97"/>
        <v>0.19999999999999996</v>
      </c>
      <c r="AA91" s="73">
        <v>0</v>
      </c>
      <c r="AB91" s="73">
        <v>0.8</v>
      </c>
      <c r="AD91" s="77">
        <f t="shared" si="33"/>
        <v>1.5000000000000002</v>
      </c>
      <c r="AE91" s="77">
        <f>IF($AE$1=TRUE,-Z91*(SIN(60*PI()/180)),NA())</f>
        <v>-0.17320508075688767</v>
      </c>
      <c r="AF91" s="77">
        <f t="shared" si="98"/>
        <v>0.8660254037844386</v>
      </c>
    </row>
    <row r="92" spans="4:48" x14ac:dyDescent="0.3">
      <c r="E92" s="71"/>
      <c r="F92" s="71"/>
      <c r="G92" s="71"/>
      <c r="H92" s="63"/>
      <c r="I92" s="78"/>
      <c r="J92" s="72"/>
      <c r="L92" s="29"/>
      <c r="M92" s="29"/>
      <c r="N92" s="123"/>
      <c r="O92" s="72"/>
      <c r="P92" s="72"/>
      <c r="Q92" s="64"/>
      <c r="R92" s="73"/>
      <c r="S92" s="73"/>
      <c r="T92" s="73"/>
      <c r="U92" s="74"/>
      <c r="V92" s="75"/>
      <c r="W92" s="75"/>
      <c r="X92" s="64"/>
      <c r="Z92" s="73">
        <f t="shared" si="97"/>
        <v>0.18499999999999994</v>
      </c>
      <c r="AA92" s="73">
        <f>$X$11</f>
        <v>1.4999999999999999E-2</v>
      </c>
      <c r="AB92" s="73">
        <v>0.8</v>
      </c>
      <c r="AD92" s="77">
        <f t="shared" si="33"/>
        <v>1.4925000000000002</v>
      </c>
      <c r="AE92" s="77">
        <f>IF($AE$1=TRUE,-Z92*(SIN(60*PI()/180)),NA())</f>
        <v>-0.16021469970012109</v>
      </c>
      <c r="AF92" s="77">
        <f t="shared" si="98"/>
        <v>0.87901578484120524</v>
      </c>
    </row>
    <row r="93" spans="4:48" x14ac:dyDescent="0.3">
      <c r="E93" s="71">
        <v>0.3</v>
      </c>
      <c r="F93" s="71">
        <v>0.7</v>
      </c>
      <c r="G93" s="71">
        <v>0</v>
      </c>
      <c r="H93" s="63"/>
      <c r="I93" s="72">
        <f>$B$5*E93+G93</f>
        <v>0.15000000000000002</v>
      </c>
      <c r="J93" s="72">
        <f t="shared" si="94"/>
        <v>-0.25980762113533157</v>
      </c>
      <c r="L93" s="72"/>
      <c r="M93" s="72"/>
      <c r="N93" s="122">
        <f>IF($K$2=TRUE,J93,NA())</f>
        <v>-0.25980762113533157</v>
      </c>
      <c r="O93" s="72">
        <f t="shared" si="95"/>
        <v>0.75000000000000011</v>
      </c>
      <c r="P93" s="72">
        <f t="shared" si="96"/>
        <v>0.77942286340599476</v>
      </c>
      <c r="Q93" s="64"/>
      <c r="X93" s="64"/>
      <c r="Z93" s="73"/>
      <c r="AA93" s="73"/>
      <c r="AB93" s="73"/>
      <c r="AD93" s="77"/>
      <c r="AE93" s="79"/>
      <c r="AF93" s="77"/>
    </row>
    <row r="94" spans="4:48" x14ac:dyDescent="0.3">
      <c r="E94" s="71">
        <v>0.3</v>
      </c>
      <c r="F94" s="71">
        <v>0</v>
      </c>
      <c r="G94" s="71">
        <v>0.7</v>
      </c>
      <c r="H94" s="63"/>
      <c r="I94" s="72">
        <f>$B$5*E94+G94</f>
        <v>0.85</v>
      </c>
      <c r="J94" s="72">
        <f t="shared" si="94"/>
        <v>-0.25980762113533157</v>
      </c>
      <c r="L94" s="72"/>
      <c r="M94" s="72"/>
      <c r="N94" s="122">
        <f>IF($K$2=TRUE,J94,NA())</f>
        <v>-0.25980762113533157</v>
      </c>
      <c r="O94" s="72">
        <f t="shared" si="95"/>
        <v>1.4500000000000002</v>
      </c>
      <c r="P94" s="72">
        <f t="shared" si="96"/>
        <v>0.77942286340599476</v>
      </c>
      <c r="Q94" s="70"/>
      <c r="R94" s="73"/>
      <c r="S94" s="74"/>
      <c r="T94" s="73"/>
      <c r="U94" s="74"/>
      <c r="V94" s="75"/>
      <c r="W94" s="75"/>
      <c r="X94" s="74"/>
      <c r="Z94" s="73">
        <f t="shared" si="97"/>
        <v>0.30000000000000004</v>
      </c>
      <c r="AA94" s="73">
        <v>0</v>
      </c>
      <c r="AB94" s="73">
        <v>0.7</v>
      </c>
      <c r="AD94" s="77">
        <f t="shared" si="33"/>
        <v>1.4500000000000002</v>
      </c>
      <c r="AE94" s="77">
        <f>IF($AE$1=TRUE,-Z94*(SIN(60*PI()/180)),NA())</f>
        <v>-0.25980762113533162</v>
      </c>
      <c r="AF94" s="77">
        <f t="shared" si="98"/>
        <v>0.77942286340599476</v>
      </c>
    </row>
    <row r="95" spans="4:48" x14ac:dyDescent="0.3">
      <c r="E95" s="71"/>
      <c r="F95" s="71"/>
      <c r="G95" s="71"/>
      <c r="H95" s="63"/>
      <c r="I95" s="78"/>
      <c r="J95" s="72"/>
      <c r="L95" s="29"/>
      <c r="M95" s="29"/>
      <c r="N95" s="123"/>
      <c r="O95" s="72"/>
      <c r="P95" s="72"/>
      <c r="R95" s="73"/>
      <c r="S95" s="74"/>
      <c r="T95" s="73"/>
      <c r="U95" s="74"/>
      <c r="V95" s="75"/>
      <c r="W95" s="75"/>
      <c r="X95" s="73"/>
      <c r="Z95" s="73">
        <f t="shared" si="97"/>
        <v>0.28500000000000003</v>
      </c>
      <c r="AA95" s="73">
        <f>$X$11</f>
        <v>1.4999999999999999E-2</v>
      </c>
      <c r="AB95" s="73">
        <v>0.7</v>
      </c>
      <c r="AD95" s="77">
        <f t="shared" si="33"/>
        <v>1.4425000000000003</v>
      </c>
      <c r="AE95" s="77">
        <f>IF($AE$1=TRUE,-Z95*(SIN(60*PI()/180)),NA())</f>
        <v>-0.24681724007856504</v>
      </c>
      <c r="AF95" s="77">
        <f t="shared" si="98"/>
        <v>0.79241324446276118</v>
      </c>
    </row>
    <row r="96" spans="4:48" x14ac:dyDescent="0.3">
      <c r="E96" s="71">
        <v>0.4</v>
      </c>
      <c r="F96" s="71">
        <v>0.6</v>
      </c>
      <c r="G96" s="71">
        <v>0</v>
      </c>
      <c r="H96" s="63"/>
      <c r="I96" s="72">
        <f>$B$5*E96+G96</f>
        <v>0.20000000000000007</v>
      </c>
      <c r="J96" s="72">
        <f t="shared" si="94"/>
        <v>-0.34641016151377546</v>
      </c>
      <c r="L96" s="72"/>
      <c r="M96" s="72"/>
      <c r="N96" s="122">
        <f>IF($K$2=TRUE,J96,NA())</f>
        <v>-0.34641016151377546</v>
      </c>
      <c r="O96" s="72">
        <f t="shared" si="95"/>
        <v>0.80000000000000016</v>
      </c>
      <c r="P96" s="72">
        <f t="shared" si="96"/>
        <v>0.69282032302755092</v>
      </c>
      <c r="R96" s="73"/>
      <c r="S96" s="74"/>
      <c r="T96" s="73"/>
      <c r="U96" s="74"/>
      <c r="V96" s="75"/>
      <c r="W96" s="75"/>
      <c r="X96" s="74"/>
      <c r="Z96" s="73"/>
      <c r="AA96" s="73"/>
      <c r="AB96" s="73"/>
      <c r="AD96" s="77"/>
      <c r="AE96" s="79"/>
      <c r="AF96" s="77"/>
    </row>
    <row r="97" spans="5:32" x14ac:dyDescent="0.3">
      <c r="E97" s="71">
        <v>0.4</v>
      </c>
      <c r="F97" s="71">
        <v>0</v>
      </c>
      <c r="G97" s="71">
        <v>0.6</v>
      </c>
      <c r="H97" s="63"/>
      <c r="I97" s="72">
        <f>$B$5*E97+G97</f>
        <v>0.8</v>
      </c>
      <c r="J97" s="72">
        <f t="shared" si="94"/>
        <v>-0.34641016151377546</v>
      </c>
      <c r="L97" s="72"/>
      <c r="M97" s="72"/>
      <c r="N97" s="122">
        <f>IF($K$2=TRUE,J97,NA())</f>
        <v>-0.34641016151377546</v>
      </c>
      <c r="O97" s="72">
        <f t="shared" si="95"/>
        <v>1.4000000000000004</v>
      </c>
      <c r="P97" s="72">
        <f t="shared" si="96"/>
        <v>0.69282032302755092</v>
      </c>
      <c r="R97" s="73"/>
      <c r="S97" s="74"/>
      <c r="T97" s="73"/>
      <c r="U97" s="74"/>
      <c r="V97" s="75"/>
      <c r="W97" s="75"/>
      <c r="X97" s="74"/>
      <c r="Z97" s="73">
        <f t="shared" si="97"/>
        <v>0.4</v>
      </c>
      <c r="AA97" s="73">
        <v>0</v>
      </c>
      <c r="AB97" s="73">
        <v>0.6</v>
      </c>
      <c r="AD97" s="77">
        <f t="shared" ref="AD97:AD158" si="99">IF($AE$1=TRUE,(COS(RADIANS(60)))*Z97+AB97+$B$5+$B$17/2,NA())</f>
        <v>1.4000000000000004</v>
      </c>
      <c r="AE97" s="77">
        <f>IF($AE$1=TRUE,-Z97*(SIN(60*PI()/180)),NA())</f>
        <v>-0.34641016151377546</v>
      </c>
      <c r="AF97" s="77">
        <f t="shared" si="98"/>
        <v>0.69282032302755092</v>
      </c>
    </row>
    <row r="98" spans="5:32" x14ac:dyDescent="0.3">
      <c r="E98" s="71"/>
      <c r="F98" s="71"/>
      <c r="G98" s="71"/>
      <c r="H98" s="63"/>
      <c r="I98" s="78"/>
      <c r="J98" s="72"/>
      <c r="L98" s="29"/>
      <c r="M98" s="29"/>
      <c r="N98" s="123"/>
      <c r="O98" s="72"/>
      <c r="P98" s="72"/>
      <c r="R98" s="73"/>
      <c r="S98" s="74"/>
      <c r="T98" s="73"/>
      <c r="U98" s="74"/>
      <c r="V98" s="75"/>
      <c r="W98" s="75"/>
      <c r="X98" s="73"/>
      <c r="Z98" s="73">
        <f t="shared" si="97"/>
        <v>0.38500000000000001</v>
      </c>
      <c r="AA98" s="73">
        <f>$X$11</f>
        <v>1.4999999999999999E-2</v>
      </c>
      <c r="AB98" s="73">
        <v>0.6</v>
      </c>
      <c r="AD98" s="77">
        <f t="shared" si="99"/>
        <v>1.3925000000000001</v>
      </c>
      <c r="AE98" s="77">
        <f>IF($AE$1=TRUE,-Z98*(SIN(60*PI()/180)),NA())</f>
        <v>-0.33341978045700887</v>
      </c>
      <c r="AF98" s="77">
        <f t="shared" si="98"/>
        <v>0.70581070408431734</v>
      </c>
    </row>
    <row r="99" spans="5:32" x14ac:dyDescent="0.3">
      <c r="E99" s="71">
        <v>0.5</v>
      </c>
      <c r="F99" s="71">
        <v>0.5</v>
      </c>
      <c r="G99" s="71">
        <v>0</v>
      </c>
      <c r="H99" s="63"/>
      <c r="I99" s="72">
        <f>$B$5*E99+G99</f>
        <v>0.25000000000000006</v>
      </c>
      <c r="J99" s="72">
        <f t="shared" si="94"/>
        <v>-0.4330127018922193</v>
      </c>
      <c r="L99" s="72"/>
      <c r="M99" s="72"/>
      <c r="N99" s="122">
        <f>IF($K$2=TRUE,J99,NA())</f>
        <v>-0.4330127018922193</v>
      </c>
      <c r="O99" s="72">
        <f t="shared" si="95"/>
        <v>0.8500000000000002</v>
      </c>
      <c r="P99" s="72">
        <f t="shared" si="96"/>
        <v>0.60621778264910708</v>
      </c>
      <c r="R99" s="73"/>
      <c r="S99" s="74"/>
      <c r="T99" s="73"/>
      <c r="U99" s="74"/>
      <c r="V99" s="75"/>
      <c r="W99" s="75"/>
      <c r="X99" s="64"/>
      <c r="Z99" s="73"/>
      <c r="AA99" s="73"/>
      <c r="AB99" s="73"/>
      <c r="AD99" s="77"/>
      <c r="AE99" s="79"/>
      <c r="AF99" s="77"/>
    </row>
    <row r="100" spans="5:32" x14ac:dyDescent="0.3">
      <c r="E100" s="71">
        <v>0.5</v>
      </c>
      <c r="F100" s="71">
        <v>0</v>
      </c>
      <c r="G100" s="71">
        <v>0.5</v>
      </c>
      <c r="H100" s="63"/>
      <c r="I100" s="72">
        <f>$B$5*E100+G100</f>
        <v>0.75</v>
      </c>
      <c r="J100" s="72">
        <f t="shared" si="94"/>
        <v>-0.4330127018922193</v>
      </c>
      <c r="L100" s="72"/>
      <c r="M100" s="72"/>
      <c r="N100" s="122">
        <f>IF($K$2=TRUE,J100,NA())</f>
        <v>-0.4330127018922193</v>
      </c>
      <c r="O100" s="72">
        <f t="shared" si="95"/>
        <v>1.35</v>
      </c>
      <c r="P100" s="72">
        <f t="shared" si="96"/>
        <v>0.60621778264910708</v>
      </c>
      <c r="S100" s="74"/>
      <c r="T100" s="73"/>
      <c r="U100" s="74"/>
      <c r="V100" s="75"/>
      <c r="W100" s="75"/>
      <c r="X100" s="64"/>
      <c r="Z100" s="73">
        <f t="shared" si="97"/>
        <v>0.5</v>
      </c>
      <c r="AA100" s="73">
        <v>0</v>
      </c>
      <c r="AB100" s="73">
        <v>0.5</v>
      </c>
      <c r="AD100" s="77">
        <f t="shared" si="99"/>
        <v>1.35</v>
      </c>
      <c r="AE100" s="77">
        <f>IF($AE$1=TRUE,-Z100*(SIN(60*PI()/180)),NA())</f>
        <v>-0.4330127018922193</v>
      </c>
      <c r="AF100" s="77">
        <f t="shared" si="98"/>
        <v>0.60621778264910708</v>
      </c>
    </row>
    <row r="101" spans="5:32" x14ac:dyDescent="0.3">
      <c r="E101" s="71"/>
      <c r="F101" s="71"/>
      <c r="G101" s="71"/>
      <c r="H101" s="63"/>
      <c r="I101" s="78"/>
      <c r="J101" s="72"/>
      <c r="L101" s="29"/>
      <c r="M101" s="29"/>
      <c r="N101" s="123"/>
      <c r="O101" s="72"/>
      <c r="P101" s="72"/>
      <c r="R101" s="73"/>
      <c r="S101" s="74"/>
      <c r="T101" s="73"/>
      <c r="U101" s="74"/>
      <c r="V101" s="75"/>
      <c r="W101" s="75"/>
      <c r="X101" s="64"/>
      <c r="Z101" s="73">
        <f t="shared" si="97"/>
        <v>0.48499999999999999</v>
      </c>
      <c r="AA101" s="73">
        <f>$X$11</f>
        <v>1.4999999999999999E-2</v>
      </c>
      <c r="AB101" s="73">
        <v>0.5</v>
      </c>
      <c r="AD101" s="77">
        <f t="shared" si="99"/>
        <v>1.3425000000000002</v>
      </c>
      <c r="AE101" s="77">
        <f>IF($AE$1=TRUE,-Z101*(SIN(60*PI()/180)),NA())</f>
        <v>-0.42002232083545271</v>
      </c>
      <c r="AF101" s="77">
        <f t="shared" si="98"/>
        <v>0.61920816370587362</v>
      </c>
    </row>
    <row r="102" spans="5:32" x14ac:dyDescent="0.3">
      <c r="E102" s="71">
        <v>0.6</v>
      </c>
      <c r="F102" s="71">
        <v>0.4</v>
      </c>
      <c r="G102" s="71">
        <v>0</v>
      </c>
      <c r="H102" s="63"/>
      <c r="I102" s="72">
        <f>$B$5*E102+G102</f>
        <v>0.30000000000000004</v>
      </c>
      <c r="J102" s="72">
        <f t="shared" si="94"/>
        <v>-0.51961524227066314</v>
      </c>
      <c r="L102" s="72"/>
      <c r="M102" s="72"/>
      <c r="N102" s="122">
        <f>IF($K$2=TRUE,J102,NA())</f>
        <v>-0.51961524227066314</v>
      </c>
      <c r="O102" s="72">
        <f t="shared" si="95"/>
        <v>0.90000000000000013</v>
      </c>
      <c r="P102" s="72">
        <f t="shared" si="96"/>
        <v>0.51961524227066325</v>
      </c>
      <c r="R102" s="73"/>
      <c r="S102" s="74"/>
      <c r="T102" s="73"/>
      <c r="U102" s="74"/>
      <c r="V102" s="75"/>
      <c r="W102" s="75"/>
      <c r="X102" s="64"/>
      <c r="Z102" s="73"/>
      <c r="AA102" s="73"/>
      <c r="AB102" s="73"/>
      <c r="AD102" s="77"/>
      <c r="AE102" s="79"/>
      <c r="AF102" s="77"/>
    </row>
    <row r="103" spans="5:32" x14ac:dyDescent="0.3">
      <c r="E103" s="71">
        <v>0.6</v>
      </c>
      <c r="F103" s="71">
        <v>0</v>
      </c>
      <c r="G103" s="71">
        <v>0.4</v>
      </c>
      <c r="H103" s="63"/>
      <c r="I103" s="72">
        <f>$B$5*E103+G103</f>
        <v>0.70000000000000007</v>
      </c>
      <c r="J103" s="72">
        <f t="shared" si="94"/>
        <v>-0.51961524227066314</v>
      </c>
      <c r="L103" s="72"/>
      <c r="M103" s="72"/>
      <c r="N103" s="122">
        <f>IF($K$2=TRUE,J103,NA())</f>
        <v>-0.51961524227066314</v>
      </c>
      <c r="O103" s="72">
        <f t="shared" si="95"/>
        <v>1.3000000000000003</v>
      </c>
      <c r="P103" s="72">
        <f t="shared" si="96"/>
        <v>0.51961524227066325</v>
      </c>
      <c r="X103" s="64"/>
      <c r="Z103" s="73">
        <f t="shared" si="97"/>
        <v>0.6</v>
      </c>
      <c r="AA103" s="73">
        <v>0</v>
      </c>
      <c r="AB103" s="73">
        <v>0.4</v>
      </c>
      <c r="AD103" s="77">
        <f t="shared" si="99"/>
        <v>1.3000000000000003</v>
      </c>
      <c r="AE103" s="77">
        <f>IF($AE$1=TRUE,-Z103*(SIN(60*PI()/180)),NA())</f>
        <v>-0.51961524227066314</v>
      </c>
      <c r="AF103" s="77">
        <f t="shared" si="98"/>
        <v>0.51961524227066325</v>
      </c>
    </row>
    <row r="104" spans="5:32" x14ac:dyDescent="0.3">
      <c r="E104" s="71"/>
      <c r="F104" s="71"/>
      <c r="G104" s="71"/>
      <c r="H104" s="63"/>
      <c r="I104" s="78"/>
      <c r="J104" s="72"/>
      <c r="L104" s="29"/>
      <c r="M104" s="29"/>
      <c r="N104" s="123"/>
      <c r="O104" s="72"/>
      <c r="P104" s="72"/>
      <c r="Q104" s="70"/>
      <c r="R104" s="73"/>
      <c r="S104" s="74"/>
      <c r="T104" s="73"/>
      <c r="U104" s="74"/>
      <c r="V104" s="75"/>
      <c r="W104" s="75"/>
      <c r="X104" s="74"/>
      <c r="Z104" s="73">
        <f t="shared" si="97"/>
        <v>0.58499999999999996</v>
      </c>
      <c r="AA104" s="73">
        <f>$X$11</f>
        <v>1.4999999999999999E-2</v>
      </c>
      <c r="AB104" s="73">
        <v>0.4</v>
      </c>
      <c r="AD104" s="77">
        <f t="shared" si="99"/>
        <v>1.2925000000000004</v>
      </c>
      <c r="AE104" s="77">
        <f>IF($AE$1=TRUE,-Z104*(SIN(60*PI()/180)),NA())</f>
        <v>-0.50662486121389649</v>
      </c>
      <c r="AF104" s="77">
        <f t="shared" si="98"/>
        <v>0.53260562332742989</v>
      </c>
    </row>
    <row r="105" spans="5:32" x14ac:dyDescent="0.3">
      <c r="E105" s="71">
        <v>0.7</v>
      </c>
      <c r="F105" s="71">
        <v>0.3</v>
      </c>
      <c r="G105" s="71">
        <v>0</v>
      </c>
      <c r="H105" s="63"/>
      <c r="I105" s="72">
        <f>$B$5*E105+G105</f>
        <v>0.35000000000000003</v>
      </c>
      <c r="J105" s="72">
        <f t="shared" si="94"/>
        <v>-0.60621778264910697</v>
      </c>
      <c r="L105" s="72"/>
      <c r="M105" s="72"/>
      <c r="N105" s="122">
        <f>IF($K$2=TRUE,J105,NA())</f>
        <v>-0.60621778264910697</v>
      </c>
      <c r="O105" s="72">
        <f t="shared" si="95"/>
        <v>0.95000000000000007</v>
      </c>
      <c r="P105" s="72">
        <f t="shared" si="96"/>
        <v>0.43301270189221935</v>
      </c>
      <c r="R105" s="73"/>
      <c r="S105" s="74"/>
      <c r="T105" s="73"/>
      <c r="U105" s="74"/>
      <c r="V105" s="75"/>
      <c r="W105" s="75"/>
      <c r="X105" s="73"/>
      <c r="Z105" s="73"/>
      <c r="AA105" s="73"/>
      <c r="AB105" s="73"/>
      <c r="AD105" s="77"/>
      <c r="AE105" s="79"/>
      <c r="AF105" s="77"/>
    </row>
    <row r="106" spans="5:32" x14ac:dyDescent="0.3">
      <c r="E106" s="71">
        <v>0.7</v>
      </c>
      <c r="F106" s="71">
        <v>0</v>
      </c>
      <c r="G106" s="71">
        <v>0.3</v>
      </c>
      <c r="H106" s="63"/>
      <c r="I106" s="72">
        <f>$B$5*E106+G106</f>
        <v>0.65</v>
      </c>
      <c r="J106" s="72">
        <f t="shared" si="94"/>
        <v>-0.60621778264910697</v>
      </c>
      <c r="L106" s="72"/>
      <c r="M106" s="72"/>
      <c r="N106" s="122">
        <f>IF($K$2=TRUE,J106,NA())</f>
        <v>-0.60621778264910697</v>
      </c>
      <c r="O106" s="72">
        <f t="shared" si="95"/>
        <v>1.2500000000000002</v>
      </c>
      <c r="P106" s="72">
        <f t="shared" si="96"/>
        <v>0.43301270189221935</v>
      </c>
      <c r="R106" s="73"/>
      <c r="S106" s="74"/>
      <c r="T106" s="73"/>
      <c r="U106" s="74"/>
      <c r="V106" s="75"/>
      <c r="W106" s="75"/>
      <c r="X106" s="74"/>
      <c r="Z106" s="73">
        <f t="shared" si="97"/>
        <v>0.7</v>
      </c>
      <c r="AA106" s="73">
        <v>0</v>
      </c>
      <c r="AB106" s="73">
        <v>0.3</v>
      </c>
      <c r="AD106" s="77">
        <f t="shared" si="99"/>
        <v>1.2500000000000002</v>
      </c>
      <c r="AE106" s="77">
        <f>IF($AE$1=TRUE,-Z106*(SIN(60*PI()/180)),NA())</f>
        <v>-0.60621778264910697</v>
      </c>
      <c r="AF106" s="77">
        <f t="shared" si="98"/>
        <v>0.43301270189221935</v>
      </c>
    </row>
    <row r="107" spans="5:32" x14ac:dyDescent="0.3">
      <c r="E107" s="71"/>
      <c r="F107" s="71"/>
      <c r="G107" s="71"/>
      <c r="H107" s="63"/>
      <c r="I107" s="78"/>
      <c r="J107" s="72"/>
      <c r="L107" s="29"/>
      <c r="M107" s="29"/>
      <c r="N107" s="123"/>
      <c r="O107" s="72"/>
      <c r="P107" s="72"/>
      <c r="R107" s="73"/>
      <c r="S107" s="74"/>
      <c r="T107" s="73"/>
      <c r="U107" s="74"/>
      <c r="V107" s="75"/>
      <c r="W107" s="75"/>
      <c r="X107" s="74"/>
      <c r="Z107" s="73">
        <f t="shared" si="97"/>
        <v>0.68500000000000005</v>
      </c>
      <c r="AA107" s="73">
        <f>$X$11</f>
        <v>1.4999999999999999E-2</v>
      </c>
      <c r="AB107" s="73">
        <v>0.3</v>
      </c>
      <c r="AD107" s="77">
        <f t="shared" si="99"/>
        <v>1.2425000000000002</v>
      </c>
      <c r="AE107" s="77">
        <f>IF($AE$1=TRUE,-Z107*(SIN(60*PI()/180)),NA())</f>
        <v>-0.59322740159234044</v>
      </c>
      <c r="AF107" s="77">
        <f t="shared" si="98"/>
        <v>0.44600308294898589</v>
      </c>
    </row>
    <row r="108" spans="5:32" x14ac:dyDescent="0.3">
      <c r="E108" s="71">
        <v>0.8</v>
      </c>
      <c r="F108" s="71">
        <v>0.2</v>
      </c>
      <c r="G108" s="71">
        <v>0</v>
      </c>
      <c r="H108" s="63"/>
      <c r="I108" s="72">
        <f>$B$5*E108+G108</f>
        <v>0.40000000000000013</v>
      </c>
      <c r="J108" s="72">
        <f t="shared" si="94"/>
        <v>-0.69282032302755092</v>
      </c>
      <c r="L108" s="72"/>
      <c r="M108" s="72"/>
      <c r="N108" s="122">
        <f>IF($K$2=TRUE,J108,NA())</f>
        <v>-0.69282032302755092</v>
      </c>
      <c r="O108" s="72">
        <f t="shared" si="95"/>
        <v>1.0000000000000002</v>
      </c>
      <c r="P108" s="72">
        <f t="shared" si="96"/>
        <v>0.34641016151377541</v>
      </c>
      <c r="R108" s="73"/>
      <c r="S108" s="74"/>
      <c r="T108" s="73"/>
      <c r="U108" s="74"/>
      <c r="V108" s="75"/>
      <c r="W108" s="75"/>
      <c r="X108" s="73"/>
      <c r="Z108" s="73"/>
      <c r="AA108" s="73"/>
      <c r="AB108" s="73"/>
      <c r="AD108" s="77"/>
      <c r="AE108" s="79"/>
      <c r="AF108" s="77"/>
    </row>
    <row r="109" spans="5:32" x14ac:dyDescent="0.3">
      <c r="E109" s="71">
        <v>0.8</v>
      </c>
      <c r="F109" s="71">
        <v>0</v>
      </c>
      <c r="G109" s="71">
        <v>0.2</v>
      </c>
      <c r="H109" s="63"/>
      <c r="I109" s="72">
        <f>$B$5*E109+G109</f>
        <v>0.60000000000000009</v>
      </c>
      <c r="J109" s="72">
        <f t="shared" si="94"/>
        <v>-0.69282032302755092</v>
      </c>
      <c r="L109" s="72"/>
      <c r="M109" s="72"/>
      <c r="N109" s="122">
        <f>IF($K$2=TRUE,J109,NA())</f>
        <v>-0.69282032302755092</v>
      </c>
      <c r="O109" s="72">
        <f t="shared" si="95"/>
        <v>1.2000000000000002</v>
      </c>
      <c r="P109" s="72">
        <f t="shared" si="96"/>
        <v>0.34641016151377541</v>
      </c>
      <c r="R109" s="73"/>
      <c r="S109" s="74"/>
      <c r="T109" s="73"/>
      <c r="U109" s="74"/>
      <c r="V109" s="75"/>
      <c r="W109" s="75"/>
      <c r="Z109" s="73">
        <f t="shared" si="97"/>
        <v>0.8</v>
      </c>
      <c r="AA109" s="73">
        <v>0</v>
      </c>
      <c r="AB109" s="73">
        <v>0.2</v>
      </c>
      <c r="AD109" s="77">
        <f t="shared" si="99"/>
        <v>1.2000000000000002</v>
      </c>
      <c r="AE109" s="77">
        <f>IF($AE$1=TRUE,-Z109*(SIN(60*PI()/180)),NA())</f>
        <v>-0.69282032302755092</v>
      </c>
      <c r="AF109" s="77">
        <f t="shared" si="98"/>
        <v>0.34641016151377541</v>
      </c>
    </row>
    <row r="110" spans="5:32" x14ac:dyDescent="0.3">
      <c r="E110" s="71"/>
      <c r="F110" s="71"/>
      <c r="G110" s="71"/>
      <c r="H110" s="63"/>
      <c r="I110" s="78"/>
      <c r="J110" s="72"/>
      <c r="L110" s="29"/>
      <c r="M110" s="29"/>
      <c r="N110" s="123"/>
      <c r="O110" s="72"/>
      <c r="P110" s="72"/>
      <c r="R110" s="73"/>
      <c r="S110" s="74"/>
      <c r="T110" s="73"/>
      <c r="U110" s="74"/>
      <c r="V110" s="75"/>
      <c r="W110" s="75"/>
      <c r="Z110" s="73">
        <f t="shared" si="97"/>
        <v>0.78499999999999992</v>
      </c>
      <c r="AA110" s="73">
        <f>$X$11</f>
        <v>1.4999999999999999E-2</v>
      </c>
      <c r="AB110" s="73">
        <v>0.2</v>
      </c>
      <c r="AD110" s="77">
        <f t="shared" si="99"/>
        <v>1.1925000000000003</v>
      </c>
      <c r="AE110" s="77">
        <f>IF($AE$1=TRUE,-Z110*(SIN(60*PI()/180)),NA())</f>
        <v>-0.67982994197078428</v>
      </c>
      <c r="AF110" s="77">
        <f t="shared" si="98"/>
        <v>0.35940054257054205</v>
      </c>
    </row>
    <row r="111" spans="5:32" x14ac:dyDescent="0.3">
      <c r="E111" s="71">
        <v>0.9</v>
      </c>
      <c r="F111" s="71">
        <v>0.1</v>
      </c>
      <c r="G111" s="71">
        <v>0</v>
      </c>
      <c r="H111" s="63"/>
      <c r="I111" s="72">
        <f>$B$5*E111+G111</f>
        <v>0.45000000000000012</v>
      </c>
      <c r="J111" s="72">
        <f t="shared" si="94"/>
        <v>-0.77942286340599476</v>
      </c>
      <c r="L111" s="72"/>
      <c r="M111" s="72"/>
      <c r="N111" s="122">
        <f>IF($K$2=TRUE,J111,NA())</f>
        <v>-0.77942286340599476</v>
      </c>
      <c r="O111" s="72">
        <f t="shared" si="95"/>
        <v>1.0500000000000003</v>
      </c>
      <c r="P111" s="72">
        <f t="shared" si="96"/>
        <v>0.25980762113533157</v>
      </c>
      <c r="S111" s="74"/>
      <c r="T111" s="73"/>
      <c r="U111" s="74"/>
      <c r="V111" s="75"/>
      <c r="W111" s="75"/>
      <c r="Z111" s="73"/>
      <c r="AA111" s="73"/>
      <c r="AB111" s="73"/>
      <c r="AD111" s="77"/>
      <c r="AE111" s="79"/>
      <c r="AF111" s="77"/>
    </row>
    <row r="112" spans="5:32" x14ac:dyDescent="0.3">
      <c r="E112" s="71">
        <v>0.9</v>
      </c>
      <c r="F112" s="71">
        <v>0</v>
      </c>
      <c r="G112" s="71">
        <v>0.1</v>
      </c>
      <c r="H112" s="63"/>
      <c r="I112" s="72">
        <f>$B$5*E112+G112</f>
        <v>0.55000000000000016</v>
      </c>
      <c r="J112" s="72">
        <f t="shared" si="94"/>
        <v>-0.77942286340599476</v>
      </c>
      <c r="L112" s="72"/>
      <c r="M112" s="72"/>
      <c r="N112" s="122">
        <f>IF($K$2=TRUE,J112,NA())</f>
        <v>-0.77942286340599476</v>
      </c>
      <c r="O112" s="72">
        <f t="shared" si="95"/>
        <v>1.1500000000000004</v>
      </c>
      <c r="P112" s="72">
        <f t="shared" si="96"/>
        <v>0.25980762113533157</v>
      </c>
      <c r="R112" s="73"/>
      <c r="S112" s="74"/>
      <c r="T112" s="73"/>
      <c r="U112" s="74"/>
      <c r="V112" s="75"/>
      <c r="W112" s="75"/>
      <c r="Z112" s="73">
        <f t="shared" si="97"/>
        <v>0.9</v>
      </c>
      <c r="AA112" s="73">
        <v>0</v>
      </c>
      <c r="AB112" s="73">
        <v>0.1</v>
      </c>
      <c r="AD112" s="77">
        <f t="shared" si="99"/>
        <v>1.1500000000000004</v>
      </c>
      <c r="AE112" s="77">
        <f>IF($AE$1=TRUE,-Z112*(SIN(60*PI()/180)),NA())</f>
        <v>-0.77942286340599476</v>
      </c>
      <c r="AF112" s="77">
        <f t="shared" si="98"/>
        <v>0.25980762113533157</v>
      </c>
    </row>
    <row r="113" spans="4:32" x14ac:dyDescent="0.3">
      <c r="E113" s="85"/>
      <c r="F113" s="85"/>
      <c r="G113" s="85"/>
      <c r="L113" s="17"/>
      <c r="M113" s="17"/>
      <c r="N113" s="124"/>
      <c r="O113" s="17"/>
      <c r="P113" s="17"/>
      <c r="Z113" s="73">
        <f t="shared" si="97"/>
        <v>0.88500000000000001</v>
      </c>
      <c r="AA113" s="73">
        <f>$X$11</f>
        <v>1.4999999999999999E-2</v>
      </c>
      <c r="AB113" s="73">
        <v>0.1</v>
      </c>
      <c r="AD113" s="77">
        <f t="shared" si="99"/>
        <v>1.1425000000000003</v>
      </c>
      <c r="AE113" s="77">
        <f>IF($AE$1=TRUE,-Z113*(SIN(60*PI()/180)),NA())</f>
        <v>-0.76643248234922812</v>
      </c>
      <c r="AF113" s="77">
        <f t="shared" si="98"/>
        <v>0.27279800219209821</v>
      </c>
    </row>
    <row r="114" spans="4:32" x14ac:dyDescent="0.3">
      <c r="D114" s="80" t="s">
        <v>212</v>
      </c>
      <c r="E114" s="81">
        <v>0.9</v>
      </c>
      <c r="F114" s="81">
        <v>0.1</v>
      </c>
      <c r="G114" s="81">
        <v>0</v>
      </c>
      <c r="I114" s="82">
        <f>$B$5*E114+G114</f>
        <v>0.45000000000000012</v>
      </c>
      <c r="J114" s="82">
        <f>-E114*$B$4</f>
        <v>-0.77942286340599476</v>
      </c>
      <c r="L114" s="82"/>
      <c r="M114" s="82"/>
      <c r="N114" s="125">
        <f>IF($K$2=TRUE,J114,NA())</f>
        <v>-0.77942286340599476</v>
      </c>
      <c r="O114" s="82">
        <f>IF($K$2=TRUE,I114+$B$5+$B$17/2,NA())</f>
        <v>1.0500000000000003</v>
      </c>
      <c r="P114" s="82">
        <f>IF($K$2=TRUE,J114+B$4+$B$4*$B$17,NA())</f>
        <v>0.25980762113533157</v>
      </c>
      <c r="AD114" s="77"/>
      <c r="AE114" s="79"/>
      <c r="AF114" s="77"/>
    </row>
    <row r="115" spans="4:32" x14ac:dyDescent="0.3">
      <c r="E115" s="81">
        <v>0</v>
      </c>
      <c r="F115" s="81">
        <v>0.1</v>
      </c>
      <c r="G115" s="81">
        <v>0.9</v>
      </c>
      <c r="I115" s="82">
        <f>$B$5*E115+G115</f>
        <v>0.9</v>
      </c>
      <c r="J115" s="82">
        <f t="shared" ref="J115:J139" si="100">-E115*$B$4</f>
        <v>0</v>
      </c>
      <c r="L115" s="82"/>
      <c r="M115" s="82"/>
      <c r="N115" s="125">
        <f>IF($K$2=TRUE,J115,NA())</f>
        <v>0</v>
      </c>
      <c r="O115" s="82">
        <f t="shared" ref="O115:O138" si="101">IF($K$2=TRUE,I115+$B$5+$B$17/2,NA())</f>
        <v>1.5000000000000002</v>
      </c>
      <c r="P115" s="82">
        <f t="shared" ref="P115:P138" si="102">IF($K$2=TRUE,J115+B$4+$B$4*$B$17,NA())</f>
        <v>1.0392304845413263</v>
      </c>
      <c r="Y115" s="9" t="s">
        <v>25</v>
      </c>
      <c r="Z115" s="73">
        <v>0.9</v>
      </c>
      <c r="AA115" s="73">
        <f>1-Z115-AB115</f>
        <v>9.9999999999999978E-2</v>
      </c>
      <c r="AB115" s="73">
        <v>0</v>
      </c>
      <c r="AD115" s="77">
        <f t="shared" si="99"/>
        <v>1.0500000000000003</v>
      </c>
      <c r="AE115" s="77">
        <f>IF($AE$1=TRUE,-Z115*(SIN(60*PI()/180)),NA())</f>
        <v>-0.77942286340599476</v>
      </c>
      <c r="AF115" s="77">
        <f t="shared" si="98"/>
        <v>0.25980762113533157</v>
      </c>
    </row>
    <row r="116" spans="4:32" x14ac:dyDescent="0.3">
      <c r="E116" s="81"/>
      <c r="F116" s="81"/>
      <c r="G116" s="81"/>
      <c r="I116" s="19"/>
      <c r="J116" s="82"/>
      <c r="L116" s="84"/>
      <c r="M116" s="84"/>
      <c r="N116" s="126"/>
      <c r="O116" s="82"/>
      <c r="P116" s="82"/>
      <c r="Z116" s="73">
        <v>0.9</v>
      </c>
      <c r="AA116" s="73">
        <f t="shared" ref="AA116:AA140" si="103">1-Z116-AB116</f>
        <v>8.4999999999999978E-2</v>
      </c>
      <c r="AB116" s="73">
        <f>$X$11</f>
        <v>1.4999999999999999E-2</v>
      </c>
      <c r="AD116" s="77">
        <f t="shared" si="99"/>
        <v>1.0650000000000004</v>
      </c>
      <c r="AE116" s="77">
        <f>IF($AE$1=TRUE,-Z116*(SIN(60*PI()/180)),NA())</f>
        <v>-0.77942286340599476</v>
      </c>
      <c r="AF116" s="77">
        <f t="shared" si="98"/>
        <v>0.25980762113533157</v>
      </c>
    </row>
    <row r="117" spans="4:32" x14ac:dyDescent="0.3">
      <c r="E117" s="81">
        <v>0.8</v>
      </c>
      <c r="F117" s="81">
        <v>0.2</v>
      </c>
      <c r="G117" s="81">
        <v>0</v>
      </c>
      <c r="I117" s="82">
        <f>$B$5*E117+G117</f>
        <v>0.40000000000000013</v>
      </c>
      <c r="J117" s="82">
        <f t="shared" si="100"/>
        <v>-0.69282032302755092</v>
      </c>
      <c r="L117" s="82"/>
      <c r="M117" s="82"/>
      <c r="N117" s="125">
        <f>IF($K$2=TRUE,J117,NA())</f>
        <v>-0.69282032302755092</v>
      </c>
      <c r="O117" s="82">
        <f t="shared" si="101"/>
        <v>1.0000000000000002</v>
      </c>
      <c r="P117" s="82">
        <f t="shared" si="102"/>
        <v>0.34641016151377541</v>
      </c>
      <c r="Z117" s="73"/>
      <c r="AA117" s="73"/>
      <c r="AB117" s="73"/>
      <c r="AD117" s="77"/>
      <c r="AE117" s="79"/>
      <c r="AF117" s="77"/>
    </row>
    <row r="118" spans="4:32" x14ac:dyDescent="0.3">
      <c r="E118" s="81">
        <v>0</v>
      </c>
      <c r="F118" s="81">
        <v>0.2</v>
      </c>
      <c r="G118" s="81">
        <v>0.8</v>
      </c>
      <c r="I118" s="82">
        <f>$B$5*E118+G118</f>
        <v>0.8</v>
      </c>
      <c r="J118" s="82">
        <f t="shared" si="100"/>
        <v>0</v>
      </c>
      <c r="L118" s="82"/>
      <c r="M118" s="82"/>
      <c r="N118" s="125">
        <f>IF($K$2=TRUE,J118,NA())</f>
        <v>0</v>
      </c>
      <c r="O118" s="82">
        <f t="shared" si="101"/>
        <v>1.4000000000000004</v>
      </c>
      <c r="P118" s="82">
        <f t="shared" si="102"/>
        <v>1.0392304845413263</v>
      </c>
      <c r="Z118" s="73">
        <v>0.8</v>
      </c>
      <c r="AA118" s="73">
        <f t="shared" si="103"/>
        <v>0.19999999999999996</v>
      </c>
      <c r="AB118" s="73">
        <v>0</v>
      </c>
      <c r="AD118" s="77">
        <f t="shared" si="99"/>
        <v>1.0000000000000002</v>
      </c>
      <c r="AE118" s="77">
        <f>IF($AE$1=TRUE,-Z118*(SIN(60*PI()/180)),NA())</f>
        <v>-0.69282032302755092</v>
      </c>
      <c r="AF118" s="77">
        <f t="shared" si="98"/>
        <v>0.34641016151377541</v>
      </c>
    </row>
    <row r="119" spans="4:32" x14ac:dyDescent="0.3">
      <c r="E119" s="81"/>
      <c r="F119" s="81"/>
      <c r="G119" s="81"/>
      <c r="I119" s="19"/>
      <c r="J119" s="82"/>
      <c r="L119" s="84"/>
      <c r="M119" s="84"/>
      <c r="N119" s="126"/>
      <c r="O119" s="82"/>
      <c r="P119" s="82"/>
      <c r="Z119" s="73">
        <v>0.8</v>
      </c>
      <c r="AA119" s="73">
        <f t="shared" si="103"/>
        <v>0.18499999999999994</v>
      </c>
      <c r="AB119" s="73">
        <f>$X$11</f>
        <v>1.4999999999999999E-2</v>
      </c>
      <c r="AD119" s="77">
        <f t="shared" si="99"/>
        <v>1.0150000000000003</v>
      </c>
      <c r="AE119" s="77">
        <f>IF($AE$1=TRUE,-Z119*(SIN(60*PI()/180)),NA())</f>
        <v>-0.69282032302755092</v>
      </c>
      <c r="AF119" s="77">
        <f t="shared" si="98"/>
        <v>0.34641016151377541</v>
      </c>
    </row>
    <row r="120" spans="4:32" x14ac:dyDescent="0.3">
      <c r="E120" s="81">
        <v>0.7</v>
      </c>
      <c r="F120" s="81">
        <v>0.3</v>
      </c>
      <c r="G120" s="81">
        <v>0</v>
      </c>
      <c r="I120" s="82">
        <f>$B$5*E120+G120</f>
        <v>0.35000000000000003</v>
      </c>
      <c r="J120" s="82">
        <f t="shared" si="100"/>
        <v>-0.60621778264910697</v>
      </c>
      <c r="L120" s="82"/>
      <c r="M120" s="82"/>
      <c r="N120" s="125">
        <f>IF($K$2=TRUE,J120,NA())</f>
        <v>-0.60621778264910697</v>
      </c>
      <c r="O120" s="82">
        <f t="shared" si="101"/>
        <v>0.95000000000000007</v>
      </c>
      <c r="P120" s="82">
        <f t="shared" si="102"/>
        <v>0.43301270189221935</v>
      </c>
      <c r="Z120" s="73"/>
      <c r="AA120" s="73"/>
      <c r="AB120" s="73"/>
      <c r="AD120" s="77"/>
      <c r="AE120" s="79"/>
      <c r="AF120" s="77"/>
    </row>
    <row r="121" spans="4:32" x14ac:dyDescent="0.3">
      <c r="E121" s="81">
        <v>0</v>
      </c>
      <c r="F121" s="81">
        <v>0.3</v>
      </c>
      <c r="G121" s="81">
        <v>0.7</v>
      </c>
      <c r="I121" s="82">
        <f>$B$5*E121+G121</f>
        <v>0.7</v>
      </c>
      <c r="J121" s="82">
        <f t="shared" si="100"/>
        <v>0</v>
      </c>
      <c r="L121" s="82"/>
      <c r="M121" s="82"/>
      <c r="N121" s="125">
        <f>IF($K$2=TRUE,J121,NA())</f>
        <v>0</v>
      </c>
      <c r="O121" s="82">
        <f t="shared" si="101"/>
        <v>1.3000000000000003</v>
      </c>
      <c r="P121" s="82">
        <f t="shared" si="102"/>
        <v>1.0392304845413263</v>
      </c>
      <c r="Z121" s="73">
        <v>0.7</v>
      </c>
      <c r="AA121" s="73">
        <f t="shared" si="103"/>
        <v>0.30000000000000004</v>
      </c>
      <c r="AB121" s="73">
        <v>0</v>
      </c>
      <c r="AD121" s="77">
        <f t="shared" si="99"/>
        <v>0.95000000000000007</v>
      </c>
      <c r="AE121" s="77">
        <f>IF($AE$1=TRUE,-Z121*(SIN(60*PI()/180)),NA())</f>
        <v>-0.60621778264910697</v>
      </c>
      <c r="AF121" s="77">
        <f t="shared" si="98"/>
        <v>0.43301270189221935</v>
      </c>
    </row>
    <row r="122" spans="4:32" x14ac:dyDescent="0.3">
      <c r="E122" s="81"/>
      <c r="F122" s="81"/>
      <c r="G122" s="81"/>
      <c r="I122" s="19"/>
      <c r="J122" s="82"/>
      <c r="L122" s="84"/>
      <c r="M122" s="84"/>
      <c r="N122" s="126"/>
      <c r="O122" s="82"/>
      <c r="P122" s="82"/>
      <c r="Z122" s="73">
        <v>0.7</v>
      </c>
      <c r="AA122" s="73">
        <f t="shared" si="103"/>
        <v>0.28500000000000003</v>
      </c>
      <c r="AB122" s="73">
        <f>$X$11</f>
        <v>1.4999999999999999E-2</v>
      </c>
      <c r="AD122" s="77">
        <f t="shared" si="99"/>
        <v>0.96500000000000019</v>
      </c>
      <c r="AE122" s="77">
        <f>IF($AE$1=TRUE,-Z122*(SIN(60*PI()/180)),NA())</f>
        <v>-0.60621778264910697</v>
      </c>
      <c r="AF122" s="77">
        <f t="shared" si="98"/>
        <v>0.43301270189221935</v>
      </c>
    </row>
    <row r="123" spans="4:32" x14ac:dyDescent="0.3">
      <c r="E123" s="81">
        <v>0.6</v>
      </c>
      <c r="F123" s="81">
        <v>0.4</v>
      </c>
      <c r="G123" s="81">
        <v>0</v>
      </c>
      <c r="I123" s="82">
        <f>$B$5*E123+G123</f>
        <v>0.30000000000000004</v>
      </c>
      <c r="J123" s="82">
        <f t="shared" si="100"/>
        <v>-0.51961524227066314</v>
      </c>
      <c r="L123" s="82"/>
      <c r="M123" s="82"/>
      <c r="N123" s="125">
        <f>IF($K$2=TRUE,J123,NA())</f>
        <v>-0.51961524227066314</v>
      </c>
      <c r="O123" s="82">
        <f t="shared" si="101"/>
        <v>0.90000000000000013</v>
      </c>
      <c r="P123" s="82">
        <f t="shared" si="102"/>
        <v>0.51961524227066325</v>
      </c>
      <c r="Z123" s="73"/>
      <c r="AA123" s="73"/>
      <c r="AB123" s="73"/>
      <c r="AD123" s="77"/>
      <c r="AE123" s="79"/>
      <c r="AF123" s="77"/>
    </row>
    <row r="124" spans="4:32" x14ac:dyDescent="0.3">
      <c r="E124" s="81">
        <v>0</v>
      </c>
      <c r="F124" s="81">
        <v>0.4</v>
      </c>
      <c r="G124" s="81">
        <v>0.6</v>
      </c>
      <c r="I124" s="82">
        <f>$B$5*E124+G124</f>
        <v>0.6</v>
      </c>
      <c r="J124" s="82">
        <f t="shared" si="100"/>
        <v>0</v>
      </c>
      <c r="L124" s="82"/>
      <c r="M124" s="82"/>
      <c r="N124" s="125">
        <f>IF($K$2=TRUE,J124,NA())</f>
        <v>0</v>
      </c>
      <c r="O124" s="82">
        <f t="shared" si="101"/>
        <v>1.2000000000000002</v>
      </c>
      <c r="P124" s="82">
        <f t="shared" si="102"/>
        <v>1.0392304845413263</v>
      </c>
      <c r="Z124" s="73">
        <v>0.6</v>
      </c>
      <c r="AA124" s="73">
        <f t="shared" si="103"/>
        <v>0.4</v>
      </c>
      <c r="AB124" s="73">
        <v>0</v>
      </c>
      <c r="AD124" s="77">
        <f t="shared" si="99"/>
        <v>0.90000000000000013</v>
      </c>
      <c r="AE124" s="77">
        <f>IF($AE$1=TRUE,-Z124*(SIN(60*PI()/180)),NA())</f>
        <v>-0.51961524227066314</v>
      </c>
      <c r="AF124" s="77">
        <f t="shared" si="98"/>
        <v>0.51961524227066325</v>
      </c>
    </row>
    <row r="125" spans="4:32" x14ac:dyDescent="0.3">
      <c r="E125" s="81"/>
      <c r="F125" s="81"/>
      <c r="G125" s="81"/>
      <c r="I125" s="19"/>
      <c r="J125" s="82"/>
      <c r="L125" s="84"/>
      <c r="M125" s="84"/>
      <c r="N125" s="126"/>
      <c r="O125" s="82"/>
      <c r="P125" s="82"/>
      <c r="Z125" s="73">
        <v>0.6</v>
      </c>
      <c r="AA125" s="73">
        <f t="shared" si="103"/>
        <v>0.38500000000000001</v>
      </c>
      <c r="AB125" s="73">
        <f>$X$11</f>
        <v>1.4999999999999999E-2</v>
      </c>
      <c r="AD125" s="77">
        <f t="shared" si="99"/>
        <v>0.91500000000000015</v>
      </c>
      <c r="AE125" s="77">
        <f>IF($AE$1=TRUE,-Z125*(SIN(60*PI()/180)),NA())</f>
        <v>-0.51961524227066314</v>
      </c>
      <c r="AF125" s="77">
        <f t="shared" si="98"/>
        <v>0.51961524227066325</v>
      </c>
    </row>
    <row r="126" spans="4:32" x14ac:dyDescent="0.3">
      <c r="E126" s="81">
        <v>0.5</v>
      </c>
      <c r="F126" s="81">
        <v>0.5</v>
      </c>
      <c r="G126" s="81">
        <v>0</v>
      </c>
      <c r="I126" s="82">
        <f>$B$5*E126+G126</f>
        <v>0.25000000000000006</v>
      </c>
      <c r="J126" s="82">
        <f t="shared" si="100"/>
        <v>-0.4330127018922193</v>
      </c>
      <c r="L126" s="82"/>
      <c r="M126" s="82"/>
      <c r="N126" s="125">
        <f>IF($K$2=TRUE,J126,NA())</f>
        <v>-0.4330127018922193</v>
      </c>
      <c r="O126" s="82">
        <f t="shared" si="101"/>
        <v>0.8500000000000002</v>
      </c>
      <c r="P126" s="82">
        <f t="shared" si="102"/>
        <v>0.60621778264910708</v>
      </c>
      <c r="Z126" s="73"/>
      <c r="AA126" s="73"/>
      <c r="AB126" s="73"/>
      <c r="AD126" s="77"/>
      <c r="AE126" s="79"/>
      <c r="AF126" s="77"/>
    </row>
    <row r="127" spans="4:32" x14ac:dyDescent="0.3">
      <c r="E127" s="81">
        <v>0</v>
      </c>
      <c r="F127" s="81">
        <v>0.5</v>
      </c>
      <c r="G127" s="81">
        <v>0.5</v>
      </c>
      <c r="I127" s="82">
        <f>$B$5*E127+G127</f>
        <v>0.5</v>
      </c>
      <c r="J127" s="82">
        <f t="shared" si="100"/>
        <v>0</v>
      </c>
      <c r="L127" s="82"/>
      <c r="M127" s="82"/>
      <c r="N127" s="125">
        <f>IF($K$2=TRUE,J127,NA())</f>
        <v>0</v>
      </c>
      <c r="O127" s="82">
        <f t="shared" si="101"/>
        <v>1.1000000000000001</v>
      </c>
      <c r="P127" s="82">
        <f t="shared" si="102"/>
        <v>1.0392304845413263</v>
      </c>
      <c r="Z127" s="73">
        <v>0.5</v>
      </c>
      <c r="AA127" s="73">
        <f t="shared" si="103"/>
        <v>0.5</v>
      </c>
      <c r="AB127" s="73">
        <v>0</v>
      </c>
      <c r="AD127" s="77">
        <f t="shared" si="99"/>
        <v>0.8500000000000002</v>
      </c>
      <c r="AE127" s="77">
        <f>IF($AE$1=TRUE,-Z127*(SIN(60*PI()/180)),NA())</f>
        <v>-0.4330127018922193</v>
      </c>
      <c r="AF127" s="77">
        <f t="shared" si="98"/>
        <v>0.60621778264910708</v>
      </c>
    </row>
    <row r="128" spans="4:32" x14ac:dyDescent="0.3">
      <c r="E128" s="81"/>
      <c r="F128" s="81"/>
      <c r="G128" s="81"/>
      <c r="I128" s="19"/>
      <c r="J128" s="82"/>
      <c r="L128" s="84"/>
      <c r="M128" s="84"/>
      <c r="N128" s="126"/>
      <c r="O128" s="82"/>
      <c r="P128" s="82"/>
      <c r="Z128" s="73">
        <v>0.5</v>
      </c>
      <c r="AA128" s="73">
        <f t="shared" si="103"/>
        <v>0.48499999999999999</v>
      </c>
      <c r="AB128" s="73">
        <f>$X$11</f>
        <v>1.4999999999999999E-2</v>
      </c>
      <c r="AD128" s="77">
        <f t="shared" si="99"/>
        <v>0.8650000000000001</v>
      </c>
      <c r="AE128" s="77">
        <f>IF($AE$1=TRUE,-Z128*(SIN(60*PI()/180)),NA())</f>
        <v>-0.4330127018922193</v>
      </c>
      <c r="AF128" s="77">
        <f t="shared" si="98"/>
        <v>0.60621778264910708</v>
      </c>
    </row>
    <row r="129" spans="4:32" x14ac:dyDescent="0.3">
      <c r="E129" s="81">
        <v>0.4</v>
      </c>
      <c r="F129" s="81">
        <v>0.6</v>
      </c>
      <c r="G129" s="81">
        <v>0</v>
      </c>
      <c r="I129" s="82">
        <f>$B$5*E129+G129</f>
        <v>0.20000000000000007</v>
      </c>
      <c r="J129" s="82">
        <f t="shared" si="100"/>
        <v>-0.34641016151377546</v>
      </c>
      <c r="L129" s="82"/>
      <c r="M129" s="82"/>
      <c r="N129" s="125">
        <f>IF($K$2=TRUE,J129,NA())</f>
        <v>-0.34641016151377546</v>
      </c>
      <c r="O129" s="82">
        <f t="shared" si="101"/>
        <v>0.80000000000000016</v>
      </c>
      <c r="P129" s="82">
        <f t="shared" si="102"/>
        <v>0.69282032302755092</v>
      </c>
      <c r="Z129" s="73"/>
      <c r="AA129" s="73"/>
      <c r="AB129" s="73"/>
      <c r="AD129" s="77"/>
      <c r="AE129" s="79"/>
      <c r="AF129" s="77"/>
    </row>
    <row r="130" spans="4:32" x14ac:dyDescent="0.3">
      <c r="E130" s="81">
        <v>0</v>
      </c>
      <c r="F130" s="81">
        <v>0.6</v>
      </c>
      <c r="G130" s="81">
        <v>0.4</v>
      </c>
      <c r="I130" s="82">
        <f>$B$5*E130+G130</f>
        <v>0.4</v>
      </c>
      <c r="J130" s="82">
        <f t="shared" si="100"/>
        <v>0</v>
      </c>
      <c r="L130" s="82"/>
      <c r="M130" s="82"/>
      <c r="N130" s="125">
        <f>IF($K$2=TRUE,J130,NA())</f>
        <v>0</v>
      </c>
      <c r="O130" s="82">
        <f t="shared" si="101"/>
        <v>1.0000000000000002</v>
      </c>
      <c r="P130" s="82">
        <f t="shared" si="102"/>
        <v>1.0392304845413263</v>
      </c>
      <c r="Z130" s="73">
        <v>0.4</v>
      </c>
      <c r="AA130" s="73">
        <f t="shared" si="103"/>
        <v>0.6</v>
      </c>
      <c r="AB130" s="73">
        <v>0</v>
      </c>
      <c r="AD130" s="77">
        <f t="shared" si="99"/>
        <v>0.80000000000000016</v>
      </c>
      <c r="AE130" s="77">
        <f>IF($AE$1=TRUE,-Z130*(SIN(60*PI()/180)),NA())</f>
        <v>-0.34641016151377546</v>
      </c>
      <c r="AF130" s="77">
        <f t="shared" si="98"/>
        <v>0.69282032302755092</v>
      </c>
    </row>
    <row r="131" spans="4:32" x14ac:dyDescent="0.3">
      <c r="E131" s="81"/>
      <c r="F131" s="81"/>
      <c r="G131" s="81"/>
      <c r="I131" s="19"/>
      <c r="J131" s="82"/>
      <c r="L131" s="84"/>
      <c r="M131" s="84"/>
      <c r="N131" s="126"/>
      <c r="O131" s="82"/>
      <c r="P131" s="82"/>
      <c r="Z131" s="73">
        <v>0.4</v>
      </c>
      <c r="AA131" s="73">
        <f t="shared" si="103"/>
        <v>0.58499999999999996</v>
      </c>
      <c r="AB131" s="73">
        <f>$X$11</f>
        <v>1.4999999999999999E-2</v>
      </c>
      <c r="AD131" s="77">
        <f t="shared" si="99"/>
        <v>0.81500000000000017</v>
      </c>
      <c r="AE131" s="77">
        <f>IF($AE$1=TRUE,-Z131*(SIN(60*PI()/180)),NA())</f>
        <v>-0.34641016151377546</v>
      </c>
      <c r="AF131" s="77">
        <f t="shared" si="98"/>
        <v>0.69282032302755092</v>
      </c>
    </row>
    <row r="132" spans="4:32" x14ac:dyDescent="0.3">
      <c r="E132" s="81">
        <v>0.3</v>
      </c>
      <c r="F132" s="81">
        <v>0.7</v>
      </c>
      <c r="G132" s="81">
        <v>0</v>
      </c>
      <c r="I132" s="82">
        <f>$B$5*E132+G132</f>
        <v>0.15000000000000002</v>
      </c>
      <c r="J132" s="82">
        <f t="shared" si="100"/>
        <v>-0.25980762113533157</v>
      </c>
      <c r="L132" s="82"/>
      <c r="M132" s="82"/>
      <c r="N132" s="125">
        <f>IF($K$2=TRUE,J132,NA())</f>
        <v>-0.25980762113533157</v>
      </c>
      <c r="O132" s="82">
        <f t="shared" si="101"/>
        <v>0.75000000000000011</v>
      </c>
      <c r="P132" s="82">
        <f t="shared" si="102"/>
        <v>0.77942286340599476</v>
      </c>
      <c r="Z132" s="73"/>
      <c r="AA132" s="73"/>
      <c r="AB132" s="73"/>
      <c r="AD132" s="77"/>
      <c r="AE132" s="79"/>
      <c r="AF132" s="77"/>
    </row>
    <row r="133" spans="4:32" x14ac:dyDescent="0.3">
      <c r="E133" s="81">
        <v>0</v>
      </c>
      <c r="F133" s="81">
        <v>0.7</v>
      </c>
      <c r="G133" s="81">
        <v>0.3</v>
      </c>
      <c r="I133" s="82">
        <f>$B$5*E133+G133</f>
        <v>0.3</v>
      </c>
      <c r="J133" s="82">
        <f t="shared" si="100"/>
        <v>0</v>
      </c>
      <c r="L133" s="82"/>
      <c r="M133" s="82"/>
      <c r="N133" s="125">
        <f>IF($K$2=TRUE,J133,NA())</f>
        <v>0</v>
      </c>
      <c r="O133" s="82">
        <f t="shared" si="101"/>
        <v>0.9</v>
      </c>
      <c r="P133" s="82">
        <f t="shared" si="102"/>
        <v>1.0392304845413263</v>
      </c>
      <c r="Z133" s="73">
        <v>0.3</v>
      </c>
      <c r="AA133" s="73">
        <f t="shared" si="103"/>
        <v>0.7</v>
      </c>
      <c r="AB133" s="73">
        <v>0</v>
      </c>
      <c r="AD133" s="77">
        <f t="shared" si="99"/>
        <v>0.75000000000000011</v>
      </c>
      <c r="AE133" s="77">
        <f>IF($AE$1=TRUE,-Z133*(SIN(60*PI()/180)),NA())</f>
        <v>-0.25980762113533157</v>
      </c>
      <c r="AF133" s="77">
        <f t="shared" si="98"/>
        <v>0.77942286340599476</v>
      </c>
    </row>
    <row r="134" spans="4:32" x14ac:dyDescent="0.3">
      <c r="E134" s="81"/>
      <c r="F134" s="81"/>
      <c r="G134" s="81"/>
      <c r="I134" s="19"/>
      <c r="J134" s="82"/>
      <c r="L134" s="84"/>
      <c r="M134" s="84"/>
      <c r="N134" s="126"/>
      <c r="O134" s="82"/>
      <c r="P134" s="82"/>
      <c r="Z134" s="73">
        <v>0.3</v>
      </c>
      <c r="AA134" s="73">
        <f t="shared" si="103"/>
        <v>0.68499999999999994</v>
      </c>
      <c r="AB134" s="73">
        <f>$X$11</f>
        <v>1.4999999999999999E-2</v>
      </c>
      <c r="AD134" s="77">
        <f t="shared" si="99"/>
        <v>0.76500000000000012</v>
      </c>
      <c r="AE134" s="77">
        <f>IF($AE$1=TRUE,-Z134*(SIN(60*PI()/180)),NA())</f>
        <v>-0.25980762113533157</v>
      </c>
      <c r="AF134" s="77">
        <f t="shared" si="98"/>
        <v>0.77942286340599476</v>
      </c>
    </row>
    <row r="135" spans="4:32" x14ac:dyDescent="0.3">
      <c r="E135" s="81">
        <v>0.2</v>
      </c>
      <c r="F135" s="81">
        <v>0.8</v>
      </c>
      <c r="G135" s="81">
        <v>0</v>
      </c>
      <c r="I135" s="82">
        <f>$B$5*E135+G135</f>
        <v>0.10000000000000003</v>
      </c>
      <c r="J135" s="82">
        <f t="shared" si="100"/>
        <v>-0.17320508075688773</v>
      </c>
      <c r="L135" s="82"/>
      <c r="M135" s="82"/>
      <c r="N135" s="125">
        <f>IF($K$2=TRUE,J135,NA())</f>
        <v>-0.17320508075688773</v>
      </c>
      <c r="O135" s="82">
        <f t="shared" si="101"/>
        <v>0.70000000000000007</v>
      </c>
      <c r="P135" s="82">
        <f t="shared" si="102"/>
        <v>0.8660254037844386</v>
      </c>
      <c r="Z135" s="73"/>
      <c r="AA135" s="73"/>
      <c r="AB135" s="73"/>
      <c r="AD135" s="77"/>
      <c r="AE135" s="79"/>
      <c r="AF135" s="77"/>
    </row>
    <row r="136" spans="4:32" x14ac:dyDescent="0.3">
      <c r="E136" s="81">
        <v>0</v>
      </c>
      <c r="F136" s="81">
        <v>0.8</v>
      </c>
      <c r="G136" s="81">
        <v>0.2</v>
      </c>
      <c r="I136" s="82">
        <f>$B$5*E136+G136</f>
        <v>0.2</v>
      </c>
      <c r="J136" s="82">
        <f t="shared" si="100"/>
        <v>0</v>
      </c>
      <c r="L136" s="82"/>
      <c r="M136" s="82"/>
      <c r="N136" s="125">
        <f>IF($K$2=TRUE,J136,NA())</f>
        <v>0</v>
      </c>
      <c r="O136" s="82">
        <f t="shared" si="101"/>
        <v>0.80000000000000016</v>
      </c>
      <c r="P136" s="82">
        <f t="shared" si="102"/>
        <v>1.0392304845413263</v>
      </c>
      <c r="Z136" s="73">
        <v>0.2</v>
      </c>
      <c r="AA136" s="73">
        <f t="shared" si="103"/>
        <v>0.8</v>
      </c>
      <c r="AB136" s="73">
        <v>0</v>
      </c>
      <c r="AD136" s="77">
        <f t="shared" si="99"/>
        <v>0.70000000000000007</v>
      </c>
      <c r="AE136" s="77">
        <f>IF($AE$1=TRUE,-Z136*(SIN(60*PI()/180)),NA())</f>
        <v>-0.17320508075688773</v>
      </c>
      <c r="AF136" s="77">
        <f t="shared" si="98"/>
        <v>0.8660254037844386</v>
      </c>
    </row>
    <row r="137" spans="4:32" x14ac:dyDescent="0.3">
      <c r="E137" s="81"/>
      <c r="F137" s="81"/>
      <c r="G137" s="81"/>
      <c r="I137" s="19"/>
      <c r="J137" s="82"/>
      <c r="L137" s="84"/>
      <c r="M137" s="84"/>
      <c r="N137" s="126"/>
      <c r="O137" s="82"/>
      <c r="P137" s="82"/>
      <c r="Z137" s="73">
        <v>0.2</v>
      </c>
      <c r="AA137" s="73">
        <f t="shared" si="103"/>
        <v>0.78500000000000003</v>
      </c>
      <c r="AB137" s="73">
        <f>$X$11</f>
        <v>1.4999999999999999E-2</v>
      </c>
      <c r="AD137" s="77">
        <f t="shared" si="99"/>
        <v>0.71500000000000008</v>
      </c>
      <c r="AE137" s="77">
        <f>IF($AE$1=TRUE,-Z137*(SIN(60*PI()/180)),NA())</f>
        <v>-0.17320508075688773</v>
      </c>
      <c r="AF137" s="77">
        <f t="shared" si="98"/>
        <v>0.8660254037844386</v>
      </c>
    </row>
    <row r="138" spans="4:32" x14ac:dyDescent="0.3">
      <c r="E138" s="81">
        <v>0.1</v>
      </c>
      <c r="F138" s="81">
        <v>0.9</v>
      </c>
      <c r="G138" s="81">
        <v>0</v>
      </c>
      <c r="I138" s="82">
        <f>$B$5*E138+G138</f>
        <v>5.0000000000000017E-2</v>
      </c>
      <c r="J138" s="82">
        <f t="shared" si="100"/>
        <v>-8.6602540378443865E-2</v>
      </c>
      <c r="L138" s="82"/>
      <c r="M138" s="82"/>
      <c r="N138" s="125">
        <f>IF($K$2=TRUE,J138,NA())</f>
        <v>-8.6602540378443865E-2</v>
      </c>
      <c r="O138" s="82">
        <f t="shared" si="101"/>
        <v>0.65000000000000013</v>
      </c>
      <c r="P138" s="82">
        <f t="shared" si="102"/>
        <v>0.95262794416288243</v>
      </c>
      <c r="Z138" s="73"/>
      <c r="AA138" s="73"/>
      <c r="AB138" s="73"/>
      <c r="AD138" s="77"/>
      <c r="AE138" s="79"/>
      <c r="AF138" s="77"/>
    </row>
    <row r="139" spans="4:32" x14ac:dyDescent="0.3">
      <c r="E139" s="81">
        <v>0</v>
      </c>
      <c r="F139" s="81">
        <v>0.9</v>
      </c>
      <c r="G139" s="81">
        <v>0.1</v>
      </c>
      <c r="I139" s="82">
        <f>$B$5*E139+G139</f>
        <v>0.1</v>
      </c>
      <c r="J139" s="82">
        <f t="shared" si="100"/>
        <v>0</v>
      </c>
      <c r="L139" s="82"/>
      <c r="M139" s="82"/>
      <c r="N139" s="125">
        <f>IF($K$2=TRUE,J139,NA())</f>
        <v>0</v>
      </c>
      <c r="O139" s="82">
        <f>IF($K$2=TRUE,I139+$B$5+$B$17/2,NA())</f>
        <v>0.70000000000000007</v>
      </c>
      <c r="P139" s="82">
        <f>IF($K$2=TRUE,J139+B$4+$B$4*$B$17,NA())</f>
        <v>1.0392304845413263</v>
      </c>
      <c r="Z139" s="73">
        <v>0.1</v>
      </c>
      <c r="AA139" s="73">
        <f t="shared" si="103"/>
        <v>0.9</v>
      </c>
      <c r="AB139" s="73">
        <v>0</v>
      </c>
      <c r="AD139" s="77">
        <f t="shared" si="99"/>
        <v>0.65000000000000013</v>
      </c>
      <c r="AE139" s="77">
        <f>IF($AE$1=TRUE,-Z139*(SIN(60*PI()/180)),NA())</f>
        <v>-8.6602540378443865E-2</v>
      </c>
      <c r="AF139" s="77">
        <f t="shared" si="98"/>
        <v>0.95262794416288243</v>
      </c>
    </row>
    <row r="140" spans="4:32" x14ac:dyDescent="0.3">
      <c r="E140" s="85"/>
      <c r="F140" s="85"/>
      <c r="G140" s="85"/>
      <c r="L140" s="17"/>
      <c r="M140" s="17"/>
      <c r="N140" s="124"/>
      <c r="O140" s="17"/>
      <c r="P140" s="17"/>
      <c r="Z140" s="73">
        <v>0.1</v>
      </c>
      <c r="AA140" s="73">
        <f t="shared" si="103"/>
        <v>0.88500000000000001</v>
      </c>
      <c r="AB140" s="73">
        <f>$X$11</f>
        <v>1.4999999999999999E-2</v>
      </c>
      <c r="AD140" s="77">
        <f t="shared" si="99"/>
        <v>0.66500000000000015</v>
      </c>
      <c r="AE140" s="77">
        <f>IF($AE$1=TRUE,-Z140*(SIN(60*PI()/180)),NA())</f>
        <v>-8.6602540378443865E-2</v>
      </c>
      <c r="AF140" s="77">
        <f t="shared" si="98"/>
        <v>0.95262794416288243</v>
      </c>
    </row>
    <row r="141" spans="4:32" x14ac:dyDescent="0.3">
      <c r="D141" s="80" t="s">
        <v>210</v>
      </c>
      <c r="E141" s="86">
        <v>0.9</v>
      </c>
      <c r="F141" s="86">
        <v>0</v>
      </c>
      <c r="G141" s="86">
        <v>0.1</v>
      </c>
      <c r="I141" s="87">
        <f>$B$5*E141+G141</f>
        <v>0.55000000000000016</v>
      </c>
      <c r="J141" s="87">
        <f>-E141*$B$4</f>
        <v>-0.77942286340599476</v>
      </c>
      <c r="L141" s="87"/>
      <c r="M141" s="87"/>
      <c r="N141" s="127">
        <f>IF($K$2=TRUE,J141,NA())</f>
        <v>-0.77942286340599476</v>
      </c>
      <c r="O141" s="87">
        <f>IF($K$2=TRUE,I141+$B$5+$B$17/2,NA())</f>
        <v>1.1500000000000004</v>
      </c>
      <c r="P141" s="87">
        <f>IF($K$2=TRUE,J141+B$4+$B$4*$B$17,NA())</f>
        <v>0.25980762113533157</v>
      </c>
      <c r="Q141" s="9"/>
      <c r="V141" s="68"/>
      <c r="W141" s="68"/>
      <c r="AD141" s="77"/>
      <c r="AE141" s="79"/>
      <c r="AF141" s="77"/>
    </row>
    <row r="142" spans="4:32" x14ac:dyDescent="0.3">
      <c r="E142" s="86">
        <v>0</v>
      </c>
      <c r="F142" s="86">
        <v>0.9</v>
      </c>
      <c r="G142" s="86">
        <v>0.1</v>
      </c>
      <c r="I142" s="87">
        <f>$B$5*E142+G142</f>
        <v>0.1</v>
      </c>
      <c r="J142" s="87">
        <f t="shared" ref="J142:J166" si="104">-E142*$B$4</f>
        <v>0</v>
      </c>
      <c r="L142" s="87"/>
      <c r="M142" s="87"/>
      <c r="N142" s="127">
        <f>IF($K$2=TRUE,J142,NA())</f>
        <v>0</v>
      </c>
      <c r="O142" s="87">
        <f t="shared" ref="O142:O166" si="105">IF($K$2=TRUE,I142+$B$5+$B$17/2,NA())</f>
        <v>0.70000000000000007</v>
      </c>
      <c r="P142" s="87">
        <f t="shared" ref="P142:P166" si="106">IF($K$2=TRUE,J142+B$4+$B$4*$B$17,NA())</f>
        <v>1.0392304845413263</v>
      </c>
      <c r="Q142" s="70"/>
      <c r="R142" s="73"/>
      <c r="S142" s="74"/>
      <c r="T142" s="73"/>
      <c r="U142" s="74"/>
      <c r="V142" s="75"/>
      <c r="W142" s="75"/>
      <c r="X142" s="74"/>
      <c r="Y142" s="9" t="s">
        <v>26</v>
      </c>
      <c r="Z142" s="73">
        <f>1-AA142-AB142</f>
        <v>9.9999999999999978E-2</v>
      </c>
      <c r="AA142" s="73">
        <v>0.9</v>
      </c>
      <c r="AB142" s="73">
        <v>0</v>
      </c>
      <c r="AD142" s="77">
        <f t="shared" si="99"/>
        <v>0.65000000000000013</v>
      </c>
      <c r="AE142" s="77">
        <f>IF($AE$1=TRUE,Z142*(SIN(60*PI()/180)),NA())</f>
        <v>8.6602540378443837E-2</v>
      </c>
      <c r="AF142" s="77">
        <f t="shared" ref="AF142:AF158" si="107">IF($AE$1=TRUE,Z142*B$4+B$4+$B$4*$B$17,NA())</f>
        <v>1.1258330249197701</v>
      </c>
    </row>
    <row r="143" spans="4:32" x14ac:dyDescent="0.3">
      <c r="E143" s="86"/>
      <c r="F143" s="86"/>
      <c r="G143" s="86"/>
      <c r="I143" s="88"/>
      <c r="J143" s="87"/>
      <c r="L143" s="89"/>
      <c r="M143" s="89"/>
      <c r="N143" s="128"/>
      <c r="O143" s="87"/>
      <c r="P143" s="87"/>
      <c r="Q143" s="64"/>
      <c r="R143" s="73"/>
      <c r="S143" s="74"/>
      <c r="T143" s="73"/>
      <c r="U143" s="74"/>
      <c r="V143" s="75"/>
      <c r="W143" s="75"/>
      <c r="X143" s="73"/>
      <c r="Y143" s="1" t="s">
        <v>13</v>
      </c>
      <c r="Z143" s="73">
        <f t="shared" ref="Z143:Z167" si="108">1-AA143-AB143</f>
        <v>8.4999999999999978E-2</v>
      </c>
      <c r="AA143" s="73">
        <v>0.9</v>
      </c>
      <c r="AB143" s="73">
        <f>$X$11</f>
        <v>1.4999999999999999E-2</v>
      </c>
      <c r="AD143" s="77">
        <f t="shared" si="99"/>
        <v>0.65750000000000008</v>
      </c>
      <c r="AE143" s="77">
        <f>IF($AE$1=TRUE,Z143*(SIN(60*PI()/180)),NA())</f>
        <v>7.3612159321677265E-2</v>
      </c>
      <c r="AF143" s="77">
        <f t="shared" si="107"/>
        <v>1.1128426438630037</v>
      </c>
    </row>
    <row r="144" spans="4:32" x14ac:dyDescent="0.3">
      <c r="E144" s="86">
        <v>0.8</v>
      </c>
      <c r="F144" s="86">
        <v>0</v>
      </c>
      <c r="G144" s="86">
        <v>0.2</v>
      </c>
      <c r="I144" s="87">
        <f>$B$5*E144+G144</f>
        <v>0.60000000000000009</v>
      </c>
      <c r="J144" s="87">
        <f t="shared" si="104"/>
        <v>-0.69282032302755092</v>
      </c>
      <c r="L144" s="87"/>
      <c r="M144" s="87"/>
      <c r="N144" s="127">
        <f>IF($K$2=TRUE,J144,NA())</f>
        <v>-0.69282032302755092</v>
      </c>
      <c r="O144" s="87">
        <f t="shared" si="105"/>
        <v>1.2000000000000002</v>
      </c>
      <c r="P144" s="87">
        <f t="shared" si="106"/>
        <v>0.34641016151377541</v>
      </c>
      <c r="Q144" s="64"/>
      <c r="R144" s="73"/>
      <c r="S144" s="74"/>
      <c r="T144" s="73"/>
      <c r="U144" s="74"/>
      <c r="V144" s="75"/>
      <c r="W144" s="75"/>
      <c r="X144" s="74"/>
      <c r="Z144" s="73"/>
      <c r="AA144" s="73"/>
      <c r="AB144" s="73"/>
      <c r="AD144" s="77"/>
      <c r="AE144" s="79"/>
      <c r="AF144" s="77"/>
    </row>
    <row r="145" spans="5:32" x14ac:dyDescent="0.3">
      <c r="E145" s="86">
        <v>0</v>
      </c>
      <c r="F145" s="86">
        <v>0.8</v>
      </c>
      <c r="G145" s="86">
        <v>0.2</v>
      </c>
      <c r="I145" s="87">
        <f>$B$5*E145+G145</f>
        <v>0.2</v>
      </c>
      <c r="J145" s="87">
        <f t="shared" si="104"/>
        <v>0</v>
      </c>
      <c r="L145" s="87"/>
      <c r="M145" s="87"/>
      <c r="N145" s="127">
        <f>IF($K$2=TRUE,J145,NA())</f>
        <v>0</v>
      </c>
      <c r="O145" s="87">
        <f t="shared" si="105"/>
        <v>0.80000000000000016</v>
      </c>
      <c r="P145" s="87">
        <f t="shared" si="106"/>
        <v>1.0392304845413263</v>
      </c>
      <c r="Q145" s="64"/>
      <c r="R145" s="73"/>
      <c r="S145" s="74"/>
      <c r="T145" s="73"/>
      <c r="U145" s="74"/>
      <c r="V145" s="75"/>
      <c r="W145" s="75"/>
      <c r="X145" s="74"/>
      <c r="Z145" s="73">
        <f t="shared" si="108"/>
        <v>0.19999999999999996</v>
      </c>
      <c r="AA145" s="73">
        <v>0.8</v>
      </c>
      <c r="AB145" s="73">
        <v>0</v>
      </c>
      <c r="AD145" s="77">
        <f t="shared" si="99"/>
        <v>0.70000000000000007</v>
      </c>
      <c r="AE145" s="77">
        <f>IF($AE$1=TRUE,Z145*(SIN(60*PI()/180)),NA())</f>
        <v>0.17320508075688767</v>
      </c>
      <c r="AF145" s="77">
        <f t="shared" si="107"/>
        <v>1.2124355652982139</v>
      </c>
    </row>
    <row r="146" spans="5:32" x14ac:dyDescent="0.3">
      <c r="E146" s="86"/>
      <c r="F146" s="86"/>
      <c r="G146" s="86"/>
      <c r="I146" s="88"/>
      <c r="J146" s="87"/>
      <c r="L146" s="89"/>
      <c r="M146" s="89"/>
      <c r="N146" s="128"/>
      <c r="O146" s="87"/>
      <c r="P146" s="87"/>
      <c r="Q146" s="64"/>
      <c r="R146" s="73"/>
      <c r="S146" s="74"/>
      <c r="T146" s="73"/>
      <c r="U146" s="74"/>
      <c r="V146" s="75"/>
      <c r="W146" s="75"/>
      <c r="X146" s="73"/>
      <c r="Z146" s="73">
        <f t="shared" si="108"/>
        <v>0.18499999999999994</v>
      </c>
      <c r="AA146" s="73">
        <v>0.8</v>
      </c>
      <c r="AB146" s="73">
        <f>$X$11</f>
        <v>1.4999999999999999E-2</v>
      </c>
      <c r="AD146" s="77">
        <f t="shared" si="99"/>
        <v>0.70750000000000013</v>
      </c>
      <c r="AE146" s="77">
        <f>IF($AE$1=TRUE,Z146*(SIN(60*PI()/180)),NA())</f>
        <v>0.16021469970012109</v>
      </c>
      <c r="AF146" s="77">
        <f t="shared" si="107"/>
        <v>1.1994451842414473</v>
      </c>
    </row>
    <row r="147" spans="5:32" x14ac:dyDescent="0.3">
      <c r="E147" s="86">
        <v>0.7</v>
      </c>
      <c r="F147" s="86">
        <v>0</v>
      </c>
      <c r="G147" s="86">
        <v>0.3</v>
      </c>
      <c r="I147" s="87">
        <f>$B$5*E147+G147</f>
        <v>0.65</v>
      </c>
      <c r="J147" s="87">
        <f t="shared" si="104"/>
        <v>-0.60621778264910697</v>
      </c>
      <c r="L147" s="87"/>
      <c r="M147" s="87"/>
      <c r="N147" s="127">
        <f>IF($K$2=TRUE,J147,NA())</f>
        <v>-0.60621778264910697</v>
      </c>
      <c r="O147" s="87">
        <f t="shared" si="105"/>
        <v>1.2500000000000002</v>
      </c>
      <c r="P147" s="87">
        <f t="shared" si="106"/>
        <v>0.43301270189221935</v>
      </c>
      <c r="Q147" s="64"/>
      <c r="R147" s="73"/>
      <c r="S147" s="74"/>
      <c r="T147" s="73"/>
      <c r="U147" s="74"/>
      <c r="V147" s="75"/>
      <c r="W147" s="75"/>
      <c r="X147" s="64"/>
      <c r="Z147" s="73"/>
      <c r="AA147" s="73"/>
      <c r="AB147" s="73"/>
      <c r="AD147" s="77"/>
      <c r="AE147" s="79"/>
      <c r="AF147" s="77"/>
    </row>
    <row r="148" spans="5:32" x14ac:dyDescent="0.3">
      <c r="E148" s="86">
        <v>0</v>
      </c>
      <c r="F148" s="86">
        <v>0.7</v>
      </c>
      <c r="G148" s="86">
        <v>0.3</v>
      </c>
      <c r="I148" s="87">
        <f>$B$5*E148+G148</f>
        <v>0.3</v>
      </c>
      <c r="J148" s="87">
        <f t="shared" si="104"/>
        <v>0</v>
      </c>
      <c r="L148" s="87"/>
      <c r="M148" s="87"/>
      <c r="N148" s="127">
        <f>IF($K$2=TRUE,J148,NA())</f>
        <v>0</v>
      </c>
      <c r="O148" s="87">
        <f t="shared" si="105"/>
        <v>0.9</v>
      </c>
      <c r="P148" s="87">
        <f t="shared" si="106"/>
        <v>1.0392304845413263</v>
      </c>
      <c r="Q148" s="64"/>
      <c r="R148" s="73"/>
      <c r="S148" s="74"/>
      <c r="T148" s="73"/>
      <c r="U148" s="74"/>
      <c r="V148" s="75"/>
      <c r="W148" s="75"/>
      <c r="X148" s="64"/>
      <c r="Z148" s="73">
        <f t="shared" si="108"/>
        <v>0.30000000000000004</v>
      </c>
      <c r="AA148" s="73">
        <v>0.7</v>
      </c>
      <c r="AB148" s="73">
        <v>0</v>
      </c>
      <c r="AD148" s="77">
        <f t="shared" si="99"/>
        <v>0.75000000000000011</v>
      </c>
      <c r="AE148" s="77">
        <f>IF($AE$1=TRUE,Z148*(SIN(60*PI()/180)),NA())</f>
        <v>0.25980762113533162</v>
      </c>
      <c r="AF148" s="77">
        <f t="shared" si="107"/>
        <v>1.299038105676658</v>
      </c>
    </row>
    <row r="149" spans="5:32" x14ac:dyDescent="0.3">
      <c r="E149" s="86"/>
      <c r="F149" s="86"/>
      <c r="G149" s="86"/>
      <c r="I149" s="88"/>
      <c r="J149" s="87"/>
      <c r="L149" s="89"/>
      <c r="M149" s="89"/>
      <c r="N149" s="128"/>
      <c r="O149" s="87"/>
      <c r="P149" s="87"/>
      <c r="Q149" s="64"/>
      <c r="R149" s="73"/>
      <c r="S149" s="74"/>
      <c r="T149" s="73"/>
      <c r="U149" s="74"/>
      <c r="V149" s="75"/>
      <c r="W149" s="75"/>
      <c r="X149" s="64"/>
      <c r="Z149" s="73">
        <f t="shared" si="108"/>
        <v>0.28500000000000003</v>
      </c>
      <c r="AA149" s="73">
        <v>0.7</v>
      </c>
      <c r="AB149" s="73">
        <f>$X$11</f>
        <v>1.4999999999999999E-2</v>
      </c>
      <c r="AD149" s="77">
        <f t="shared" si="99"/>
        <v>0.75750000000000017</v>
      </c>
      <c r="AE149" s="77">
        <f>IF($AE$1=TRUE,Z149*(SIN(60*PI()/180)),NA())</f>
        <v>0.24681724007856504</v>
      </c>
      <c r="AF149" s="77">
        <f t="shared" si="107"/>
        <v>1.2860477246198914</v>
      </c>
    </row>
    <row r="150" spans="5:32" x14ac:dyDescent="0.3">
      <c r="E150" s="86">
        <v>0.6</v>
      </c>
      <c r="F150" s="86">
        <v>0</v>
      </c>
      <c r="G150" s="86">
        <v>0.4</v>
      </c>
      <c r="I150" s="87">
        <f>$B$5*E150+G150</f>
        <v>0.70000000000000007</v>
      </c>
      <c r="J150" s="87">
        <f t="shared" si="104"/>
        <v>-0.51961524227066314</v>
      </c>
      <c r="L150" s="87"/>
      <c r="M150" s="87"/>
      <c r="N150" s="127">
        <f>IF($K$2=TRUE,J150,NA())</f>
        <v>-0.51961524227066314</v>
      </c>
      <c r="O150" s="87">
        <f t="shared" si="105"/>
        <v>1.3000000000000003</v>
      </c>
      <c r="P150" s="87">
        <f t="shared" si="106"/>
        <v>0.51961524227066325</v>
      </c>
      <c r="Q150" s="64"/>
      <c r="R150" s="73"/>
      <c r="S150" s="74"/>
      <c r="T150" s="73"/>
      <c r="U150" s="74"/>
      <c r="V150" s="75"/>
      <c r="W150" s="75"/>
      <c r="X150" s="64"/>
      <c r="Z150" s="73"/>
      <c r="AA150" s="73"/>
      <c r="AB150" s="73"/>
      <c r="AD150" s="77"/>
      <c r="AE150" s="79"/>
      <c r="AF150" s="77"/>
    </row>
    <row r="151" spans="5:32" x14ac:dyDescent="0.3">
      <c r="E151" s="86">
        <v>0</v>
      </c>
      <c r="F151" s="86">
        <v>0.6</v>
      </c>
      <c r="G151" s="86">
        <v>0.4</v>
      </c>
      <c r="I151" s="87">
        <f>$B$5*E151+G151</f>
        <v>0.4</v>
      </c>
      <c r="J151" s="87">
        <f t="shared" si="104"/>
        <v>0</v>
      </c>
      <c r="L151" s="87"/>
      <c r="M151" s="87"/>
      <c r="N151" s="127">
        <f>IF($K$2=TRUE,J151,NA())</f>
        <v>0</v>
      </c>
      <c r="O151" s="87">
        <f t="shared" si="105"/>
        <v>1.0000000000000002</v>
      </c>
      <c r="P151" s="87">
        <f t="shared" si="106"/>
        <v>1.0392304845413263</v>
      </c>
      <c r="Q151" s="64"/>
      <c r="X151" s="64"/>
      <c r="Z151" s="73">
        <f t="shared" si="108"/>
        <v>0.4</v>
      </c>
      <c r="AA151" s="73">
        <v>0.6</v>
      </c>
      <c r="AB151" s="73">
        <v>0</v>
      </c>
      <c r="AD151" s="77">
        <f t="shared" si="99"/>
        <v>0.80000000000000016</v>
      </c>
      <c r="AE151" s="77">
        <f>IF($AE$1=TRUE,Z151*(SIN(60*PI()/180)),NA())</f>
        <v>0.34641016151377546</v>
      </c>
      <c r="AF151" s="77">
        <f t="shared" si="107"/>
        <v>1.3856406460551018</v>
      </c>
    </row>
    <row r="152" spans="5:32" x14ac:dyDescent="0.3">
      <c r="E152" s="86"/>
      <c r="F152" s="86"/>
      <c r="G152" s="86"/>
      <c r="I152" s="88"/>
      <c r="J152" s="87"/>
      <c r="L152" s="89"/>
      <c r="M152" s="89"/>
      <c r="N152" s="128"/>
      <c r="O152" s="87"/>
      <c r="P152" s="87"/>
      <c r="Q152" s="70"/>
      <c r="R152" s="73"/>
      <c r="S152" s="74"/>
      <c r="T152" s="73"/>
      <c r="U152" s="74"/>
      <c r="V152" s="75"/>
      <c r="W152" s="75"/>
      <c r="X152" s="74"/>
      <c r="Z152" s="73">
        <f t="shared" si="108"/>
        <v>0.38500000000000001</v>
      </c>
      <c r="AA152" s="73">
        <v>0.6</v>
      </c>
      <c r="AB152" s="73">
        <f>$X$11</f>
        <v>1.4999999999999999E-2</v>
      </c>
      <c r="AD152" s="77">
        <f t="shared" si="99"/>
        <v>0.80750000000000022</v>
      </c>
      <c r="AE152" s="77">
        <f>IF($AE$1=TRUE,Z152*(SIN(60*PI()/180)),NA())</f>
        <v>0.33341978045700887</v>
      </c>
      <c r="AF152" s="77">
        <f t="shared" si="107"/>
        <v>1.3726502649983352</v>
      </c>
    </row>
    <row r="153" spans="5:32" x14ac:dyDescent="0.3">
      <c r="E153" s="86">
        <v>0.5</v>
      </c>
      <c r="F153" s="86">
        <v>0</v>
      </c>
      <c r="G153" s="86">
        <v>0.5</v>
      </c>
      <c r="I153" s="87">
        <f>$B$5*E153+G153</f>
        <v>0.75</v>
      </c>
      <c r="J153" s="87">
        <f t="shared" si="104"/>
        <v>-0.4330127018922193</v>
      </c>
      <c r="L153" s="87"/>
      <c r="M153" s="87"/>
      <c r="N153" s="127">
        <f>IF($K$2=TRUE,J153,NA())</f>
        <v>-0.4330127018922193</v>
      </c>
      <c r="O153" s="87">
        <f t="shared" si="105"/>
        <v>1.35</v>
      </c>
      <c r="P153" s="87">
        <f t="shared" si="106"/>
        <v>0.60621778264910708</v>
      </c>
      <c r="R153" s="73"/>
      <c r="S153" s="74"/>
      <c r="T153" s="73"/>
      <c r="U153" s="74"/>
      <c r="V153" s="75"/>
      <c r="W153" s="75"/>
      <c r="X153" s="73"/>
      <c r="Z153" s="73"/>
      <c r="AA153" s="73"/>
      <c r="AB153" s="73"/>
      <c r="AD153" s="77"/>
      <c r="AE153" s="79"/>
      <c r="AF153" s="77"/>
    </row>
    <row r="154" spans="5:32" x14ac:dyDescent="0.3">
      <c r="E154" s="86">
        <v>0</v>
      </c>
      <c r="F154" s="86">
        <v>0.5</v>
      </c>
      <c r="G154" s="86">
        <v>0.5</v>
      </c>
      <c r="I154" s="87">
        <f>$B$5*E154+G154</f>
        <v>0.5</v>
      </c>
      <c r="J154" s="87">
        <f t="shared" si="104"/>
        <v>0</v>
      </c>
      <c r="L154" s="87"/>
      <c r="M154" s="87"/>
      <c r="N154" s="127">
        <f>IF($K$2=TRUE,J154,NA())</f>
        <v>0</v>
      </c>
      <c r="O154" s="87">
        <f t="shared" si="105"/>
        <v>1.1000000000000001</v>
      </c>
      <c r="P154" s="87">
        <f t="shared" si="106"/>
        <v>1.0392304845413263</v>
      </c>
      <c r="R154" s="73"/>
      <c r="S154" s="74"/>
      <c r="T154" s="73"/>
      <c r="U154" s="74"/>
      <c r="V154" s="75"/>
      <c r="W154" s="75"/>
      <c r="X154" s="74"/>
      <c r="Z154" s="73">
        <f t="shared" si="108"/>
        <v>0.5</v>
      </c>
      <c r="AA154" s="73">
        <v>0.5</v>
      </c>
      <c r="AB154" s="73">
        <v>0</v>
      </c>
      <c r="AD154" s="77">
        <f t="shared" si="99"/>
        <v>0.8500000000000002</v>
      </c>
      <c r="AE154" s="77">
        <f>IF($AE$1=TRUE,Z154*(SIN(60*PI()/180)),NA())</f>
        <v>0.4330127018922193</v>
      </c>
      <c r="AF154" s="77">
        <f t="shared" si="107"/>
        <v>1.4722431864335457</v>
      </c>
    </row>
    <row r="155" spans="5:32" x14ac:dyDescent="0.3">
      <c r="E155" s="86"/>
      <c r="F155" s="86"/>
      <c r="G155" s="86"/>
      <c r="I155" s="88"/>
      <c r="J155" s="87"/>
      <c r="L155" s="89"/>
      <c r="M155" s="89"/>
      <c r="N155" s="128"/>
      <c r="O155" s="87"/>
      <c r="P155" s="87"/>
      <c r="R155" s="73"/>
      <c r="S155" s="74"/>
      <c r="T155" s="73"/>
      <c r="U155" s="74"/>
      <c r="V155" s="75"/>
      <c r="W155" s="75"/>
      <c r="X155" s="74"/>
      <c r="Z155" s="73">
        <f t="shared" si="108"/>
        <v>0.48499999999999999</v>
      </c>
      <c r="AA155" s="73">
        <v>0.5</v>
      </c>
      <c r="AB155" s="73">
        <f>$X$11</f>
        <v>1.4999999999999999E-2</v>
      </c>
      <c r="AD155" s="77">
        <f t="shared" si="99"/>
        <v>0.85750000000000015</v>
      </c>
      <c r="AE155" s="77">
        <f>IF($AE$1=TRUE,Z155*(SIN(60*PI()/180)),NA())</f>
        <v>0.42002232083545271</v>
      </c>
      <c r="AF155" s="77">
        <f t="shared" si="107"/>
        <v>1.459252805376779</v>
      </c>
    </row>
    <row r="156" spans="5:32" x14ac:dyDescent="0.3">
      <c r="E156" s="86">
        <v>0.4</v>
      </c>
      <c r="F156" s="86">
        <v>0</v>
      </c>
      <c r="G156" s="86">
        <v>0.6</v>
      </c>
      <c r="I156" s="87">
        <f>$B$5*E156+G156</f>
        <v>0.8</v>
      </c>
      <c r="J156" s="87">
        <f t="shared" si="104"/>
        <v>-0.34641016151377546</v>
      </c>
      <c r="L156" s="87"/>
      <c r="M156" s="87"/>
      <c r="N156" s="127">
        <f>IF($K$2=TRUE,J156,NA())</f>
        <v>-0.34641016151377546</v>
      </c>
      <c r="O156" s="87">
        <f t="shared" si="105"/>
        <v>1.4000000000000004</v>
      </c>
      <c r="P156" s="87">
        <f t="shared" si="106"/>
        <v>0.69282032302755092</v>
      </c>
      <c r="R156" s="73"/>
      <c r="S156" s="74"/>
      <c r="T156" s="73"/>
      <c r="U156" s="74"/>
      <c r="V156" s="75"/>
      <c r="W156" s="75"/>
      <c r="X156" s="73"/>
      <c r="Z156" s="73"/>
      <c r="AA156" s="73"/>
      <c r="AB156" s="73"/>
      <c r="AD156" s="77"/>
      <c r="AE156" s="79"/>
      <c r="AF156" s="77"/>
    </row>
    <row r="157" spans="5:32" x14ac:dyDescent="0.3">
      <c r="E157" s="86">
        <v>0</v>
      </c>
      <c r="F157" s="86">
        <v>0.4</v>
      </c>
      <c r="G157" s="86">
        <v>0.6</v>
      </c>
      <c r="I157" s="87">
        <f>$B$5*E157+G157</f>
        <v>0.6</v>
      </c>
      <c r="J157" s="87">
        <f t="shared" si="104"/>
        <v>0</v>
      </c>
      <c r="L157" s="87"/>
      <c r="M157" s="87"/>
      <c r="N157" s="127">
        <f>IF($K$2=TRUE,J157,NA())</f>
        <v>0</v>
      </c>
      <c r="O157" s="87">
        <f t="shared" si="105"/>
        <v>1.2000000000000002</v>
      </c>
      <c r="P157" s="87">
        <f t="shared" si="106"/>
        <v>1.0392304845413263</v>
      </c>
      <c r="R157" s="73"/>
      <c r="S157" s="74"/>
      <c r="T157" s="73"/>
      <c r="U157" s="74"/>
      <c r="V157" s="75"/>
      <c r="W157" s="75"/>
      <c r="X157" s="64"/>
      <c r="Z157" s="73">
        <f t="shared" si="108"/>
        <v>0.6</v>
      </c>
      <c r="AA157" s="73">
        <v>0.4</v>
      </c>
      <c r="AB157" s="73">
        <v>0</v>
      </c>
      <c r="AD157" s="77">
        <f t="shared" si="99"/>
        <v>0.90000000000000013</v>
      </c>
      <c r="AE157" s="77">
        <f>IF($AE$1=TRUE,Z157*(SIN(60*PI()/180)),NA())</f>
        <v>0.51961524227066314</v>
      </c>
      <c r="AF157" s="77">
        <f t="shared" si="107"/>
        <v>1.5588457268119895</v>
      </c>
    </row>
    <row r="158" spans="5:32" x14ac:dyDescent="0.3">
      <c r="E158" s="86"/>
      <c r="F158" s="86"/>
      <c r="G158" s="86"/>
      <c r="I158" s="88"/>
      <c r="J158" s="87"/>
      <c r="L158" s="89"/>
      <c r="M158" s="89"/>
      <c r="N158" s="128"/>
      <c r="O158" s="87"/>
      <c r="P158" s="87"/>
      <c r="R158" s="73"/>
      <c r="S158" s="74"/>
      <c r="T158" s="73"/>
      <c r="U158" s="74"/>
      <c r="V158" s="75"/>
      <c r="W158" s="75"/>
      <c r="X158" s="64"/>
      <c r="Z158" s="73">
        <f t="shared" si="108"/>
        <v>0.58499999999999996</v>
      </c>
      <c r="AA158" s="73">
        <v>0.4</v>
      </c>
      <c r="AB158" s="73">
        <f>$X$11</f>
        <v>1.4999999999999999E-2</v>
      </c>
      <c r="AD158" s="77">
        <f t="shared" si="99"/>
        <v>0.90750000000000008</v>
      </c>
      <c r="AE158" s="77">
        <f>IF($AE$1=TRUE,Z158*(SIN(60*PI()/180)),NA())</f>
        <v>0.50662486121389649</v>
      </c>
      <c r="AF158" s="77">
        <f t="shared" si="107"/>
        <v>1.5458553457552227</v>
      </c>
    </row>
    <row r="159" spans="5:32" x14ac:dyDescent="0.3">
      <c r="E159" s="86">
        <v>0.3</v>
      </c>
      <c r="F159" s="86">
        <v>0</v>
      </c>
      <c r="G159" s="86">
        <v>0.7</v>
      </c>
      <c r="I159" s="87">
        <f>$B$5*E159+G159</f>
        <v>0.85</v>
      </c>
      <c r="J159" s="87">
        <f t="shared" si="104"/>
        <v>-0.25980762113533157</v>
      </c>
      <c r="L159" s="87"/>
      <c r="M159" s="87"/>
      <c r="N159" s="127">
        <f>IF($K$2=TRUE,J159,NA())</f>
        <v>-0.25980762113533157</v>
      </c>
      <c r="O159" s="87">
        <f t="shared" si="105"/>
        <v>1.4500000000000002</v>
      </c>
      <c r="P159" s="87">
        <f t="shared" si="106"/>
        <v>0.77942286340599476</v>
      </c>
      <c r="R159" s="73"/>
      <c r="S159" s="74"/>
      <c r="T159" s="73"/>
      <c r="U159" s="74"/>
      <c r="V159" s="75"/>
      <c r="W159" s="75"/>
      <c r="X159" s="64"/>
      <c r="Z159" s="73"/>
      <c r="AA159" s="73"/>
      <c r="AB159" s="73"/>
      <c r="AD159" s="77"/>
      <c r="AE159" s="79"/>
      <c r="AF159" s="77"/>
    </row>
    <row r="160" spans="5:32" x14ac:dyDescent="0.3">
      <c r="E160" s="86">
        <v>0</v>
      </c>
      <c r="F160" s="86">
        <v>0.3</v>
      </c>
      <c r="G160" s="86">
        <v>0.7</v>
      </c>
      <c r="I160" s="87">
        <f>$B$5*E160+G160</f>
        <v>0.7</v>
      </c>
      <c r="J160" s="87">
        <f t="shared" si="104"/>
        <v>0</v>
      </c>
      <c r="L160" s="87"/>
      <c r="M160" s="87"/>
      <c r="N160" s="127">
        <f>IF($K$2=TRUE,J160,NA())</f>
        <v>0</v>
      </c>
      <c r="O160" s="87">
        <f t="shared" si="105"/>
        <v>1.3000000000000003</v>
      </c>
      <c r="P160" s="87">
        <f t="shared" si="106"/>
        <v>1.0392304845413263</v>
      </c>
      <c r="R160" s="73"/>
      <c r="S160" s="74"/>
      <c r="T160" s="73"/>
      <c r="U160" s="74"/>
      <c r="V160" s="75"/>
      <c r="W160" s="75"/>
      <c r="X160" s="64"/>
      <c r="Z160" s="73">
        <f t="shared" si="108"/>
        <v>0.7</v>
      </c>
      <c r="AA160" s="73">
        <v>0.3</v>
      </c>
      <c r="AB160" s="73">
        <v>0</v>
      </c>
      <c r="AD160" s="77">
        <f t="shared" ref="AD160:AD167" si="109">IF($AE$1=TRUE,(COS(RADIANS(60)))*Z160+AB160+$B$5+$B$17/2,NA())</f>
        <v>0.95000000000000007</v>
      </c>
      <c r="AE160" s="77">
        <f>IF($AE$1=TRUE,Z160*(SIN(60*PI()/180)),NA())</f>
        <v>0.60621778264910697</v>
      </c>
      <c r="AF160" s="77">
        <f t="shared" ref="AF160:AF167" si="110">IF($AE$1=TRUE,Z160*B$4+B$4+$B$4*$B$17,NA())</f>
        <v>1.6454482671904334</v>
      </c>
    </row>
    <row r="161" spans="4:32" x14ac:dyDescent="0.3">
      <c r="E161" s="86"/>
      <c r="F161" s="86"/>
      <c r="G161" s="86"/>
      <c r="I161" s="88"/>
      <c r="J161" s="87"/>
      <c r="L161" s="89"/>
      <c r="M161" s="89"/>
      <c r="N161" s="128"/>
      <c r="O161" s="87"/>
      <c r="P161" s="87"/>
      <c r="X161" s="64"/>
      <c r="Z161" s="73">
        <f t="shared" si="108"/>
        <v>0.68499999999999994</v>
      </c>
      <c r="AA161" s="73">
        <v>0.3</v>
      </c>
      <c r="AB161" s="73">
        <f>$X$11</f>
        <v>1.4999999999999999E-2</v>
      </c>
      <c r="AD161" s="77">
        <f t="shared" si="109"/>
        <v>0.95750000000000013</v>
      </c>
      <c r="AE161" s="77">
        <f>IF($AE$1=TRUE,Z161*(SIN(60*PI()/180)),NA())</f>
        <v>0.59322740159234044</v>
      </c>
      <c r="AF161" s="77">
        <f t="shared" si="110"/>
        <v>1.6324578861336667</v>
      </c>
    </row>
    <row r="162" spans="4:32" x14ac:dyDescent="0.3">
      <c r="E162" s="86">
        <v>0.2</v>
      </c>
      <c r="F162" s="86">
        <v>0</v>
      </c>
      <c r="G162" s="86">
        <v>0.8</v>
      </c>
      <c r="I162" s="87">
        <f>$B$5*E162+G162</f>
        <v>0.90000000000000013</v>
      </c>
      <c r="J162" s="87">
        <f t="shared" si="104"/>
        <v>-0.17320508075688773</v>
      </c>
      <c r="L162" s="87"/>
      <c r="M162" s="87"/>
      <c r="N162" s="127">
        <f>IF($K$2=TRUE,J162,NA())</f>
        <v>-0.17320508075688773</v>
      </c>
      <c r="O162" s="87">
        <f t="shared" si="105"/>
        <v>1.5000000000000004</v>
      </c>
      <c r="P162" s="87">
        <f t="shared" si="106"/>
        <v>0.8660254037844386</v>
      </c>
      <c r="Q162" s="70"/>
      <c r="R162" s="73"/>
      <c r="S162" s="74"/>
      <c r="T162" s="73"/>
      <c r="U162" s="74"/>
      <c r="V162" s="75"/>
      <c r="W162" s="75"/>
      <c r="X162" s="74"/>
      <c r="Z162" s="73"/>
      <c r="AA162" s="73"/>
      <c r="AB162" s="73"/>
      <c r="AD162" s="77"/>
      <c r="AE162" s="79"/>
      <c r="AF162" s="77"/>
    </row>
    <row r="163" spans="4:32" x14ac:dyDescent="0.3">
      <c r="E163" s="86">
        <v>0</v>
      </c>
      <c r="F163" s="86">
        <v>0.2</v>
      </c>
      <c r="G163" s="86">
        <v>0.8</v>
      </c>
      <c r="I163" s="87">
        <f>$B$5*E163+G163</f>
        <v>0.8</v>
      </c>
      <c r="J163" s="87">
        <f t="shared" si="104"/>
        <v>0</v>
      </c>
      <c r="L163" s="87"/>
      <c r="M163" s="87"/>
      <c r="N163" s="127">
        <f>IF($K$2=TRUE,J163,NA())</f>
        <v>0</v>
      </c>
      <c r="O163" s="87">
        <f t="shared" si="105"/>
        <v>1.4000000000000004</v>
      </c>
      <c r="P163" s="87">
        <f t="shared" si="106"/>
        <v>1.0392304845413263</v>
      </c>
      <c r="R163" s="73"/>
      <c r="S163" s="74"/>
      <c r="T163" s="73"/>
      <c r="U163" s="74"/>
      <c r="V163" s="75"/>
      <c r="W163" s="75"/>
      <c r="X163" s="73"/>
      <c r="Z163" s="73">
        <f t="shared" si="108"/>
        <v>0.8</v>
      </c>
      <c r="AA163" s="73">
        <v>0.2</v>
      </c>
      <c r="AB163" s="73">
        <v>0</v>
      </c>
      <c r="AD163" s="77">
        <f t="shared" si="109"/>
        <v>1.0000000000000002</v>
      </c>
      <c r="AE163" s="77">
        <f>IF($AE$1=TRUE,Z163*(SIN(60*PI()/180)),NA())</f>
        <v>0.69282032302755092</v>
      </c>
      <c r="AF163" s="77">
        <f t="shared" si="110"/>
        <v>1.7320508075688772</v>
      </c>
    </row>
    <row r="164" spans="4:32" x14ac:dyDescent="0.3">
      <c r="E164" s="86"/>
      <c r="F164" s="86"/>
      <c r="G164" s="86"/>
      <c r="I164" s="88"/>
      <c r="J164" s="87"/>
      <c r="L164" s="89"/>
      <c r="M164" s="89"/>
      <c r="N164" s="128"/>
      <c r="O164" s="87"/>
      <c r="P164" s="87"/>
      <c r="R164" s="73"/>
      <c r="S164" s="74"/>
      <c r="T164" s="73"/>
      <c r="U164" s="74"/>
      <c r="V164" s="75"/>
      <c r="W164" s="75"/>
      <c r="X164" s="74"/>
      <c r="Z164" s="73">
        <f t="shared" si="108"/>
        <v>0.78500000000000003</v>
      </c>
      <c r="AA164" s="73">
        <v>0.2</v>
      </c>
      <c r="AB164" s="73">
        <f>$X$11</f>
        <v>1.4999999999999999E-2</v>
      </c>
      <c r="AD164" s="77">
        <f t="shared" si="109"/>
        <v>1.0075000000000003</v>
      </c>
      <c r="AE164" s="77">
        <f>IF($AE$1=TRUE,Z164*(SIN(60*PI()/180)),NA())</f>
        <v>0.67982994197078428</v>
      </c>
      <c r="AF164" s="77">
        <f t="shared" si="110"/>
        <v>1.7190604265121106</v>
      </c>
    </row>
    <row r="165" spans="4:32" x14ac:dyDescent="0.3">
      <c r="E165" s="86">
        <v>0.1</v>
      </c>
      <c r="F165" s="86">
        <v>0</v>
      </c>
      <c r="G165" s="86">
        <v>0.9</v>
      </c>
      <c r="I165" s="87">
        <f>$B$5*E165+G165</f>
        <v>0.95000000000000007</v>
      </c>
      <c r="J165" s="87">
        <f t="shared" si="104"/>
        <v>-8.6602540378443865E-2</v>
      </c>
      <c r="L165" s="87"/>
      <c r="M165" s="87"/>
      <c r="N165" s="127">
        <f>IF($K$2=TRUE,J165,NA())</f>
        <v>-8.6602540378443865E-2</v>
      </c>
      <c r="O165" s="87">
        <f t="shared" si="105"/>
        <v>1.5500000000000003</v>
      </c>
      <c r="P165" s="87">
        <f t="shared" si="106"/>
        <v>0.95262794416288243</v>
      </c>
      <c r="R165" s="73"/>
      <c r="S165" s="74"/>
      <c r="T165" s="73"/>
      <c r="U165" s="74"/>
      <c r="V165" s="75"/>
      <c r="W165" s="75"/>
      <c r="X165" s="74"/>
      <c r="Z165" s="73"/>
      <c r="AA165" s="73"/>
      <c r="AB165" s="73"/>
      <c r="AD165" s="77"/>
      <c r="AE165" s="79"/>
      <c r="AF165" s="77"/>
    </row>
    <row r="166" spans="4:32" x14ac:dyDescent="0.3">
      <c r="E166" s="86">
        <v>0</v>
      </c>
      <c r="F166" s="86">
        <v>0.1</v>
      </c>
      <c r="G166" s="86">
        <v>0.9</v>
      </c>
      <c r="I166" s="87">
        <f>$B$5*E166+G166</f>
        <v>0.9</v>
      </c>
      <c r="J166" s="87">
        <f t="shared" si="104"/>
        <v>0</v>
      </c>
      <c r="L166" s="87"/>
      <c r="M166" s="87"/>
      <c r="N166" s="127">
        <f>IF($K$2=TRUE,J166,NA())</f>
        <v>0</v>
      </c>
      <c r="O166" s="87">
        <f t="shared" si="105"/>
        <v>1.5000000000000002</v>
      </c>
      <c r="P166" s="87">
        <f t="shared" si="106"/>
        <v>1.0392304845413263</v>
      </c>
      <c r="R166" s="73"/>
      <c r="S166" s="74"/>
      <c r="T166" s="73"/>
      <c r="U166" s="74"/>
      <c r="V166" s="75"/>
      <c r="W166" s="75"/>
      <c r="X166" s="73"/>
      <c r="Z166" s="73">
        <f t="shared" si="108"/>
        <v>0.9</v>
      </c>
      <c r="AA166" s="73">
        <v>0.1</v>
      </c>
      <c r="AB166" s="73">
        <v>0</v>
      </c>
      <c r="AD166" s="77">
        <f t="shared" si="109"/>
        <v>1.0500000000000003</v>
      </c>
      <c r="AE166" s="77">
        <f>IF($AE$1=TRUE,Z166*(SIN(60*PI()/180)),NA())</f>
        <v>0.77942286340599476</v>
      </c>
      <c r="AF166" s="77">
        <f t="shared" si="110"/>
        <v>1.818653347947321</v>
      </c>
    </row>
    <row r="167" spans="4:32" x14ac:dyDescent="0.3">
      <c r="R167" s="73"/>
      <c r="S167" s="74"/>
      <c r="T167" s="73"/>
      <c r="U167" s="74"/>
      <c r="V167" s="75"/>
      <c r="W167" s="75"/>
      <c r="Z167" s="73">
        <f t="shared" si="108"/>
        <v>0.88500000000000001</v>
      </c>
      <c r="AA167" s="73">
        <v>0.1</v>
      </c>
      <c r="AB167" s="73">
        <f>$X$11</f>
        <v>1.4999999999999999E-2</v>
      </c>
      <c r="AD167" s="77">
        <f t="shared" si="109"/>
        <v>1.0575000000000003</v>
      </c>
      <c r="AE167" s="77">
        <f>IF($AE$1=TRUE,Z167*(SIN(60*PI()/180)),NA())</f>
        <v>0.76643248234922812</v>
      </c>
      <c r="AF167" s="77">
        <f t="shared" si="110"/>
        <v>1.8056629668905544</v>
      </c>
    </row>
    <row r="168" spans="4:32" x14ac:dyDescent="0.3">
      <c r="R168" s="73"/>
      <c r="S168" s="74"/>
      <c r="T168" s="73"/>
      <c r="U168" s="74"/>
      <c r="V168" s="75"/>
      <c r="W168" s="75"/>
    </row>
    <row r="169" spans="4:32" x14ac:dyDescent="0.3">
      <c r="R169" s="73"/>
      <c r="S169" s="74"/>
      <c r="T169" s="73"/>
      <c r="U169" s="74"/>
      <c r="V169" s="75"/>
      <c r="W169" s="75"/>
    </row>
    <row r="170" spans="4:32" x14ac:dyDescent="0.3">
      <c r="R170" s="73"/>
      <c r="S170" s="74"/>
      <c r="T170" s="73"/>
      <c r="U170" s="74"/>
      <c r="V170" s="75"/>
      <c r="W170" s="75"/>
    </row>
    <row r="171" spans="4:32" x14ac:dyDescent="0.3">
      <c r="AD171" s="11" t="s">
        <v>107</v>
      </c>
    </row>
    <row r="172" spans="4:32" x14ac:dyDescent="0.3">
      <c r="Y172" s="1" t="s">
        <v>82</v>
      </c>
      <c r="AD172" s="11" t="s">
        <v>108</v>
      </c>
      <c r="AE172" s="11" t="s">
        <v>109</v>
      </c>
    </row>
    <row r="173" spans="4:32" x14ac:dyDescent="0.3">
      <c r="D173" s="1" t="s">
        <v>20</v>
      </c>
      <c r="L173" s="1" t="s">
        <v>97</v>
      </c>
      <c r="M173" s="1" t="s">
        <v>98</v>
      </c>
      <c r="O173" s="1" t="s">
        <v>99</v>
      </c>
      <c r="Q173" s="9" t="s">
        <v>82</v>
      </c>
      <c r="V173" s="68" t="s">
        <v>0</v>
      </c>
      <c r="W173" s="68" t="s">
        <v>1</v>
      </c>
      <c r="Z173" s="69" t="s">
        <v>2</v>
      </c>
      <c r="AA173" s="69" t="s">
        <v>3</v>
      </c>
      <c r="AB173" s="69" t="s">
        <v>4</v>
      </c>
      <c r="AD173" s="76" t="s">
        <v>110</v>
      </c>
      <c r="AE173" s="76" t="s">
        <v>111</v>
      </c>
      <c r="AF173" s="76" t="s">
        <v>52</v>
      </c>
    </row>
    <row r="174" spans="4:32" x14ac:dyDescent="0.3">
      <c r="E174" s="66" t="s">
        <v>5</v>
      </c>
      <c r="F174" s="66" t="s">
        <v>3</v>
      </c>
      <c r="G174" s="66" t="s">
        <v>9</v>
      </c>
      <c r="H174" s="63"/>
      <c r="I174" s="66" t="s">
        <v>10</v>
      </c>
      <c r="J174" s="66" t="s">
        <v>11</v>
      </c>
      <c r="K174" s="67" t="b">
        <v>0</v>
      </c>
      <c r="L174" s="68" t="s">
        <v>47</v>
      </c>
      <c r="M174" s="68" t="s">
        <v>48</v>
      </c>
      <c r="N174" s="116" t="s">
        <v>49</v>
      </c>
      <c r="O174" s="68" t="s">
        <v>46</v>
      </c>
      <c r="P174" s="68" t="s">
        <v>44</v>
      </c>
      <c r="Q174" s="70" t="s">
        <v>83</v>
      </c>
      <c r="R174" s="200">
        <f>X$4</f>
        <v>-3.5000000000000004</v>
      </c>
      <c r="S174" s="200">
        <f>100-R174-T174</f>
        <v>90</v>
      </c>
      <c r="T174" s="200">
        <f>100-U174-R174</f>
        <v>13.5</v>
      </c>
      <c r="U174" s="74">
        <v>90</v>
      </c>
      <c r="V174" s="75">
        <f>IF($U$1=TRUE,(COS(RADIANS(60)))*R174/100+T174/100,NA())</f>
        <v>0.11750000000000001</v>
      </c>
      <c r="W174" s="75">
        <f>IF($U$1=TRUE,R174/100*(SIN(60*PI()/180)),NA())</f>
        <v>-3.0310889132455353E-2</v>
      </c>
      <c r="X174" s="74"/>
      <c r="Y174" s="9" t="s">
        <v>112</v>
      </c>
      <c r="Z174" s="73">
        <v>0</v>
      </c>
      <c r="AA174" s="73">
        <v>0.9</v>
      </c>
      <c r="AB174" s="73">
        <f>1-Z174-AA174</f>
        <v>9.9999999999999978E-2</v>
      </c>
      <c r="AC174" s="9"/>
      <c r="AD174" s="77">
        <f>IF($AE$1=TRUE,$B$5*Z174+AB174,NA())</f>
        <v>9.9999999999999978E-2</v>
      </c>
      <c r="AE174" s="77">
        <f>IF($AE$1=TRUE,$B$5*Z174+AB174+1+$B$17,NA())</f>
        <v>1.3</v>
      </c>
      <c r="AF174" s="77">
        <f>IF($AE$1=TRUE,Z4*B$4,NA())</f>
        <v>0</v>
      </c>
    </row>
    <row r="175" spans="4:32" x14ac:dyDescent="0.3">
      <c r="D175" s="1" t="s">
        <v>213</v>
      </c>
      <c r="E175" s="71">
        <v>0.02</v>
      </c>
      <c r="F175" s="71">
        <v>0.98</v>
      </c>
      <c r="G175" s="71">
        <v>0</v>
      </c>
      <c r="I175" s="72">
        <f>$B$5*E175+G175</f>
        <v>1.0000000000000002E-2</v>
      </c>
      <c r="J175" s="72">
        <f>E175*$B$4</f>
        <v>1.7320508075688773E-2</v>
      </c>
      <c r="L175" s="72" t="e">
        <f>IF($K$174=TRUE,I175,NA())</f>
        <v>#N/A</v>
      </c>
      <c r="M175" s="120" t="e">
        <f>L175+1+$B$17</f>
        <v>#N/A</v>
      </c>
      <c r="N175" s="117" t="e">
        <f>IF($K$174=TRUE,J175,NA())</f>
        <v>#N/A</v>
      </c>
      <c r="O175" s="72" t="e">
        <f>IF($K$174=TRUE,I175+$B$5+$B$17/2,NA())</f>
        <v>#N/A</v>
      </c>
      <c r="P175" s="72" t="e">
        <f>IF($K$174=TRUE,J175+B$4+$B$4*$B$17,NA())</f>
        <v>#N/A</v>
      </c>
      <c r="Q175" s="64"/>
      <c r="R175" s="200">
        <f t="shared" ref="R175:R182" si="111">X$4</f>
        <v>-3.5000000000000004</v>
      </c>
      <c r="S175" s="200">
        <f t="shared" ref="S175:S182" si="112">100-R175-T175</f>
        <v>80</v>
      </c>
      <c r="T175" s="200">
        <f t="shared" ref="T175:T182" si="113">100-U175-R175</f>
        <v>23.5</v>
      </c>
      <c r="U175" s="74">
        <v>80</v>
      </c>
      <c r="V175" s="75">
        <f t="shared" ref="V175:V182" si="114">IF($U$1=TRUE,(COS(RADIANS(60)))*R175/100+T175/100,NA())</f>
        <v>0.21749999999999997</v>
      </c>
      <c r="W175" s="75">
        <f t="shared" ref="W175:W182" si="115">IF($U$1=TRUE,R175/100*(SIN(60*PI()/180)),NA())</f>
        <v>-3.0310889132455353E-2</v>
      </c>
      <c r="X175" s="73"/>
      <c r="Z175" s="73">
        <f>$X$11</f>
        <v>1.4999999999999999E-2</v>
      </c>
      <c r="AA175" s="73">
        <v>0.9</v>
      </c>
      <c r="AB175" s="73">
        <f t="shared" ref="AB175:AB199" si="116">1-Z175-AA175</f>
        <v>8.4999999999999964E-2</v>
      </c>
      <c r="AD175" s="77">
        <f t="shared" ref="AD175:AD238" si="117">IF($AE$1=TRUE,$B$5*Z175+AB175,NA())</f>
        <v>9.2499999999999971E-2</v>
      </c>
      <c r="AE175" s="77">
        <f t="shared" ref="AE175:AE238" si="118">IF($AE$1=TRUE,$B$5*Z175+AB175+1+$B$17,NA())</f>
        <v>1.2925</v>
      </c>
      <c r="AF175" s="77">
        <f>IF($AE$1=TRUE,Z5*B$4,NA())</f>
        <v>1.2990381056766578E-2</v>
      </c>
    </row>
    <row r="176" spans="4:32" x14ac:dyDescent="0.3">
      <c r="E176" s="71">
        <v>0.02</v>
      </c>
      <c r="F176" s="71">
        <v>0</v>
      </c>
      <c r="G176" s="71">
        <v>0.98</v>
      </c>
      <c r="I176" s="72">
        <f t="shared" ref="I176:I239" si="119">$B$5*E176+G176</f>
        <v>0.99</v>
      </c>
      <c r="J176" s="72">
        <f t="shared" ref="J176:J239" si="120">E176*$B$4</f>
        <v>1.7320508075688773E-2</v>
      </c>
      <c r="L176" s="72" t="e">
        <f t="shared" ref="L176:L239" si="121">IF($K$174=TRUE,I176,NA())</f>
        <v>#N/A</v>
      </c>
      <c r="M176" s="120" t="e">
        <f t="shared" ref="M176:M239" si="122">L176+1+$B$17</f>
        <v>#N/A</v>
      </c>
      <c r="N176" s="117" t="e">
        <f>IF($K$174=TRUE,J176,NA())</f>
        <v>#N/A</v>
      </c>
      <c r="O176" s="72" t="e">
        <f>IF($K$174=TRUE,I176+$B$5+$B$17/2,NA())</f>
        <v>#N/A</v>
      </c>
      <c r="P176" s="72" t="e">
        <f>IF($K$174=TRUE,J176+B$4+$B$4*$B$17,NA())</f>
        <v>#N/A</v>
      </c>
      <c r="Q176" s="64"/>
      <c r="R176" s="200">
        <f t="shared" si="111"/>
        <v>-3.5000000000000004</v>
      </c>
      <c r="S176" s="200">
        <f t="shared" si="112"/>
        <v>70</v>
      </c>
      <c r="T176" s="200">
        <f t="shared" si="113"/>
        <v>33.5</v>
      </c>
      <c r="U176" s="74">
        <v>70</v>
      </c>
      <c r="V176" s="75">
        <f t="shared" si="114"/>
        <v>0.3175</v>
      </c>
      <c r="W176" s="75">
        <f t="shared" si="115"/>
        <v>-3.0310889132455353E-2</v>
      </c>
      <c r="X176" s="74"/>
      <c r="Z176" s="73"/>
      <c r="AA176" s="73"/>
      <c r="AB176" s="73"/>
      <c r="AD176" s="77"/>
      <c r="AE176" s="77"/>
      <c r="AF176" s="77"/>
    </row>
    <row r="177" spans="5:32" x14ac:dyDescent="0.3">
      <c r="E177" s="71"/>
      <c r="F177" s="71"/>
      <c r="G177" s="71"/>
      <c r="I177" s="72"/>
      <c r="J177" s="72"/>
      <c r="L177" s="72"/>
      <c r="M177" s="120"/>
      <c r="N177" s="117"/>
      <c r="O177" s="72"/>
      <c r="P177" s="72"/>
      <c r="Q177" s="64"/>
      <c r="R177" s="200">
        <f t="shared" si="111"/>
        <v>-3.5000000000000004</v>
      </c>
      <c r="S177" s="200">
        <f t="shared" si="112"/>
        <v>60</v>
      </c>
      <c r="T177" s="200">
        <f t="shared" si="113"/>
        <v>43.5</v>
      </c>
      <c r="U177" s="74">
        <v>60</v>
      </c>
      <c r="V177" s="75">
        <f t="shared" si="114"/>
        <v>0.41749999999999998</v>
      </c>
      <c r="W177" s="75">
        <f t="shared" si="115"/>
        <v>-3.0310889132455353E-2</v>
      </c>
      <c r="X177" s="74"/>
      <c r="Z177" s="73">
        <v>0</v>
      </c>
      <c r="AA177" s="73">
        <v>0.8</v>
      </c>
      <c r="AB177" s="73">
        <f t="shared" si="116"/>
        <v>0.19999999999999996</v>
      </c>
      <c r="AD177" s="77">
        <f t="shared" si="117"/>
        <v>0.19999999999999996</v>
      </c>
      <c r="AE177" s="77">
        <f t="shared" si="118"/>
        <v>1.4</v>
      </c>
      <c r="AF177" s="77">
        <f>IF($AE$1=TRUE,Z7*B$4,NA())</f>
        <v>0</v>
      </c>
    </row>
    <row r="178" spans="5:32" x14ac:dyDescent="0.3">
      <c r="E178" s="71">
        <f>E175+0.02</f>
        <v>0.04</v>
      </c>
      <c r="F178" s="71">
        <f>F175-0.02</f>
        <v>0.96</v>
      </c>
      <c r="G178" s="71">
        <v>0</v>
      </c>
      <c r="I178" s="72">
        <f t="shared" si="119"/>
        <v>2.0000000000000004E-2</v>
      </c>
      <c r="J178" s="72">
        <f t="shared" si="120"/>
        <v>3.4641016151377546E-2</v>
      </c>
      <c r="L178" s="72" t="e">
        <f t="shared" si="121"/>
        <v>#N/A</v>
      </c>
      <c r="M178" s="120" t="e">
        <f t="shared" si="122"/>
        <v>#N/A</v>
      </c>
      <c r="N178" s="117" t="e">
        <f>IF($K$174=TRUE,J178,NA())</f>
        <v>#N/A</v>
      </c>
      <c r="O178" s="72" t="e">
        <f>IF($K$174=TRUE,I178+$B$5+$B$17/2,NA())</f>
        <v>#N/A</v>
      </c>
      <c r="P178" s="72" t="e">
        <f>IF($K$174=TRUE,J178+B$4+$B$4*$B$17,NA())</f>
        <v>#N/A</v>
      </c>
      <c r="Q178" s="64"/>
      <c r="R178" s="200">
        <f t="shared" si="111"/>
        <v>-3.5000000000000004</v>
      </c>
      <c r="S178" s="200">
        <f t="shared" si="112"/>
        <v>50</v>
      </c>
      <c r="T178" s="200">
        <f t="shared" si="113"/>
        <v>53.5</v>
      </c>
      <c r="U178" s="74">
        <v>50</v>
      </c>
      <c r="V178" s="75">
        <f t="shared" si="114"/>
        <v>0.51750000000000007</v>
      </c>
      <c r="W178" s="75">
        <f t="shared" si="115"/>
        <v>-3.0310889132455353E-2</v>
      </c>
      <c r="X178" s="73"/>
      <c r="Z178" s="73">
        <f>$X$11</f>
        <v>1.4999999999999999E-2</v>
      </c>
      <c r="AA178" s="73">
        <v>0.8</v>
      </c>
      <c r="AB178" s="73">
        <f t="shared" si="116"/>
        <v>0.18499999999999994</v>
      </c>
      <c r="AD178" s="77">
        <f t="shared" si="117"/>
        <v>0.19249999999999995</v>
      </c>
      <c r="AE178" s="77">
        <f t="shared" si="118"/>
        <v>1.3924999999999998</v>
      </c>
      <c r="AF178" s="77">
        <f>IF($AE$1=TRUE,Z8*B$4,NA())</f>
        <v>1.2990381056766578E-2</v>
      </c>
    </row>
    <row r="179" spans="5:32" x14ac:dyDescent="0.3">
      <c r="E179" s="71">
        <f>E176+0.02</f>
        <v>0.04</v>
      </c>
      <c r="F179" s="71">
        <v>0</v>
      </c>
      <c r="G179" s="71">
        <f>G176-0.02</f>
        <v>0.96</v>
      </c>
      <c r="I179" s="72">
        <f t="shared" si="119"/>
        <v>0.98</v>
      </c>
      <c r="J179" s="72">
        <f t="shared" si="120"/>
        <v>3.4641016151377546E-2</v>
      </c>
      <c r="L179" s="72" t="e">
        <f t="shared" si="121"/>
        <v>#N/A</v>
      </c>
      <c r="M179" s="120" t="e">
        <f t="shared" si="122"/>
        <v>#N/A</v>
      </c>
      <c r="N179" s="117" t="e">
        <f>IF($K$174=TRUE,J179,NA())</f>
        <v>#N/A</v>
      </c>
      <c r="O179" s="72" t="e">
        <f>IF($K$174=TRUE,I179+$B$5+$B$17/2,NA())</f>
        <v>#N/A</v>
      </c>
      <c r="P179" s="72" t="e">
        <f>IF($K$174=TRUE,J179+B$4+$B$4*$B$17,NA())</f>
        <v>#N/A</v>
      </c>
      <c r="Q179" s="64"/>
      <c r="R179" s="200">
        <f t="shared" si="111"/>
        <v>-3.5000000000000004</v>
      </c>
      <c r="S179" s="200">
        <f t="shared" si="112"/>
        <v>40</v>
      </c>
      <c r="T179" s="200">
        <f t="shared" si="113"/>
        <v>63.5</v>
      </c>
      <c r="U179" s="74">
        <v>40</v>
      </c>
      <c r="V179" s="75">
        <f t="shared" si="114"/>
        <v>0.61750000000000005</v>
      </c>
      <c r="W179" s="75">
        <f t="shared" si="115"/>
        <v>-3.0310889132455353E-2</v>
      </c>
      <c r="X179" s="64"/>
      <c r="Z179" s="73"/>
      <c r="AA179" s="73"/>
      <c r="AB179" s="73"/>
      <c r="AD179" s="77"/>
      <c r="AE179" s="77"/>
      <c r="AF179" s="77"/>
    </row>
    <row r="180" spans="5:32" x14ac:dyDescent="0.3">
      <c r="E180" s="71"/>
      <c r="F180" s="71"/>
      <c r="G180" s="71"/>
      <c r="I180" s="72"/>
      <c r="J180" s="72"/>
      <c r="L180" s="72"/>
      <c r="M180" s="120"/>
      <c r="N180" s="117"/>
      <c r="O180" s="72"/>
      <c r="P180" s="72"/>
      <c r="Q180" s="64"/>
      <c r="R180" s="200">
        <f t="shared" si="111"/>
        <v>-3.5000000000000004</v>
      </c>
      <c r="S180" s="200">
        <f t="shared" si="112"/>
        <v>30</v>
      </c>
      <c r="T180" s="200">
        <f t="shared" si="113"/>
        <v>73.5</v>
      </c>
      <c r="U180" s="74">
        <v>30</v>
      </c>
      <c r="V180" s="75">
        <f t="shared" si="114"/>
        <v>0.71750000000000003</v>
      </c>
      <c r="W180" s="75">
        <f t="shared" si="115"/>
        <v>-3.0310889132455353E-2</v>
      </c>
      <c r="X180" s="64"/>
      <c r="Z180" s="73">
        <v>0</v>
      </c>
      <c r="AA180" s="73">
        <v>0.7</v>
      </c>
      <c r="AB180" s="73">
        <f t="shared" si="116"/>
        <v>0.30000000000000004</v>
      </c>
      <c r="AD180" s="77">
        <f t="shared" si="117"/>
        <v>0.30000000000000004</v>
      </c>
      <c r="AE180" s="77">
        <f t="shared" si="118"/>
        <v>1.5</v>
      </c>
      <c r="AF180" s="77">
        <f>IF($AE$1=TRUE,Z10*B$4,NA())</f>
        <v>0</v>
      </c>
    </row>
    <row r="181" spans="5:32" x14ac:dyDescent="0.3">
      <c r="E181" s="71">
        <f>E178+0.02</f>
        <v>0.06</v>
      </c>
      <c r="F181" s="71">
        <f>F178-0.02</f>
        <v>0.94</v>
      </c>
      <c r="G181" s="71">
        <v>0</v>
      </c>
      <c r="I181" s="72">
        <f t="shared" si="119"/>
        <v>3.0000000000000006E-2</v>
      </c>
      <c r="J181" s="72">
        <f t="shared" si="120"/>
        <v>5.1961524227066312E-2</v>
      </c>
      <c r="L181" s="72" t="e">
        <f t="shared" si="121"/>
        <v>#N/A</v>
      </c>
      <c r="M181" s="120" t="e">
        <f t="shared" si="122"/>
        <v>#N/A</v>
      </c>
      <c r="N181" s="117" t="e">
        <f>IF($K$174=TRUE,J181,NA())</f>
        <v>#N/A</v>
      </c>
      <c r="O181" s="72" t="e">
        <f>IF($K$174=TRUE,I181+$B$5+$B$17/2,NA())</f>
        <v>#N/A</v>
      </c>
      <c r="P181" s="72" t="e">
        <f>IF($K$174=TRUE,J181+B$4+$B$4*$B$17,NA())</f>
        <v>#N/A</v>
      </c>
      <c r="Q181" s="64"/>
      <c r="R181" s="200">
        <f t="shared" si="111"/>
        <v>-3.5000000000000004</v>
      </c>
      <c r="S181" s="200">
        <f t="shared" si="112"/>
        <v>20</v>
      </c>
      <c r="T181" s="200">
        <f t="shared" si="113"/>
        <v>83.5</v>
      </c>
      <c r="U181" s="74">
        <v>20</v>
      </c>
      <c r="V181" s="75">
        <f t="shared" si="114"/>
        <v>0.8175</v>
      </c>
      <c r="W181" s="75">
        <f t="shared" si="115"/>
        <v>-3.0310889132455353E-2</v>
      </c>
      <c r="X181" s="64"/>
      <c r="Z181" s="73">
        <f>$X$11</f>
        <v>1.4999999999999999E-2</v>
      </c>
      <c r="AA181" s="73">
        <v>0.7</v>
      </c>
      <c r="AB181" s="73">
        <f t="shared" si="116"/>
        <v>0.28500000000000003</v>
      </c>
      <c r="AD181" s="77">
        <f t="shared" si="117"/>
        <v>0.29250000000000004</v>
      </c>
      <c r="AE181" s="77">
        <f t="shared" si="118"/>
        <v>1.4924999999999999</v>
      </c>
      <c r="AF181" s="77">
        <f>IF($AE$1=TRUE,Z11*B$4,NA())</f>
        <v>1.2990381056766578E-2</v>
      </c>
    </row>
    <row r="182" spans="5:32" x14ac:dyDescent="0.3">
      <c r="E182" s="71">
        <f>E179+0.02</f>
        <v>0.06</v>
      </c>
      <c r="F182" s="71">
        <v>0</v>
      </c>
      <c r="G182" s="71">
        <f>G179-0.02</f>
        <v>0.94</v>
      </c>
      <c r="I182" s="72">
        <f t="shared" si="119"/>
        <v>0.97</v>
      </c>
      <c r="J182" s="72">
        <f t="shared" si="120"/>
        <v>5.1961524227066312E-2</v>
      </c>
      <c r="L182" s="72" t="e">
        <f t="shared" si="121"/>
        <v>#N/A</v>
      </c>
      <c r="M182" s="120" t="e">
        <f t="shared" si="122"/>
        <v>#N/A</v>
      </c>
      <c r="N182" s="117" t="e">
        <f>IF($K$174=TRUE,J182,NA())</f>
        <v>#N/A</v>
      </c>
      <c r="O182" s="72" t="e">
        <f>IF($K$174=TRUE,I182+$B$5+$B$17/2,NA())</f>
        <v>#N/A</v>
      </c>
      <c r="P182" s="72" t="e">
        <f>IF($K$174=TRUE,J182+B$4+$B$4*$B$17,NA())</f>
        <v>#N/A</v>
      </c>
      <c r="Q182" s="64"/>
      <c r="R182" s="200">
        <f t="shared" si="111"/>
        <v>-3.5000000000000004</v>
      </c>
      <c r="S182" s="200">
        <f t="shared" si="112"/>
        <v>10</v>
      </c>
      <c r="T182" s="200">
        <f t="shared" si="113"/>
        <v>93.5</v>
      </c>
      <c r="U182" s="74">
        <v>10</v>
      </c>
      <c r="V182" s="75">
        <f t="shared" si="114"/>
        <v>0.91750000000000009</v>
      </c>
      <c r="W182" s="75">
        <f t="shared" si="115"/>
        <v>-3.0310889132455353E-2</v>
      </c>
      <c r="X182" s="64"/>
      <c r="Z182" s="73"/>
      <c r="AA182" s="73"/>
      <c r="AB182" s="73"/>
      <c r="AD182" s="77"/>
      <c r="AE182" s="77"/>
      <c r="AF182" s="77"/>
    </row>
    <row r="183" spans="5:32" x14ac:dyDescent="0.3">
      <c r="E183" s="71"/>
      <c r="F183" s="71"/>
      <c r="G183" s="71"/>
      <c r="I183" s="72"/>
      <c r="J183" s="72"/>
      <c r="L183" s="72"/>
      <c r="M183" s="120"/>
      <c r="N183" s="117"/>
      <c r="O183" s="72"/>
      <c r="P183" s="72"/>
      <c r="Q183" s="64"/>
      <c r="X183" s="64"/>
      <c r="Z183" s="73">
        <v>0</v>
      </c>
      <c r="AA183" s="73">
        <v>0.6</v>
      </c>
      <c r="AB183" s="73">
        <f t="shared" si="116"/>
        <v>0.4</v>
      </c>
      <c r="AD183" s="77">
        <f t="shared" si="117"/>
        <v>0.4</v>
      </c>
      <c r="AE183" s="77">
        <f t="shared" si="118"/>
        <v>1.5999999999999999</v>
      </c>
      <c r="AF183" s="77">
        <f>IF($AE$1=TRUE,Z13*B$4,NA())</f>
        <v>0</v>
      </c>
    </row>
    <row r="184" spans="5:32" x14ac:dyDescent="0.3">
      <c r="E184" s="71">
        <f>E181+0.02</f>
        <v>0.08</v>
      </c>
      <c r="F184" s="71">
        <f>F181-0.02</f>
        <v>0.91999999999999993</v>
      </c>
      <c r="G184" s="71">
        <v>0</v>
      </c>
      <c r="I184" s="72">
        <f t="shared" si="119"/>
        <v>4.0000000000000008E-2</v>
      </c>
      <c r="J184" s="72">
        <f t="shared" si="120"/>
        <v>6.9282032302755092E-2</v>
      </c>
      <c r="L184" s="72" t="e">
        <f t="shared" si="121"/>
        <v>#N/A</v>
      </c>
      <c r="M184" s="120" t="e">
        <f t="shared" si="122"/>
        <v>#N/A</v>
      </c>
      <c r="N184" s="117" t="e">
        <f>IF($K$174=TRUE,J184,NA())</f>
        <v>#N/A</v>
      </c>
      <c r="O184" s="72" t="e">
        <f>IF($K$174=TRUE,I184+$B$5+$B$17/2,NA())</f>
        <v>#N/A</v>
      </c>
      <c r="P184" s="72" t="e">
        <f>IF($K$174=TRUE,J184+B$4+$B$4*$B$17,NA())</f>
        <v>#N/A</v>
      </c>
      <c r="Q184" s="70" t="s">
        <v>84</v>
      </c>
      <c r="R184" s="200">
        <f>100-S184-T184</f>
        <v>10</v>
      </c>
      <c r="S184" s="200">
        <f>100-U184-T184</f>
        <v>93.5</v>
      </c>
      <c r="T184" s="200">
        <f>X$4</f>
        <v>-3.5000000000000004</v>
      </c>
      <c r="U184" s="74">
        <v>10</v>
      </c>
      <c r="V184" s="75">
        <f t="shared" ref="V184:V192" si="123">IF($U$1=TRUE,(COS(RADIANS(60)))*R184/100+T184/100,NA())</f>
        <v>1.5000000000000006E-2</v>
      </c>
      <c r="W184" s="75">
        <f t="shared" ref="W184:W192" si="124">IF($U$1=TRUE,R184/100*(SIN(60*PI()/180)),NA())</f>
        <v>8.6602540378443865E-2</v>
      </c>
      <c r="X184" s="74"/>
      <c r="Z184" s="73">
        <f>$X$11</f>
        <v>1.4999999999999999E-2</v>
      </c>
      <c r="AA184" s="73">
        <v>0.6</v>
      </c>
      <c r="AB184" s="73">
        <f t="shared" si="116"/>
        <v>0.38500000000000001</v>
      </c>
      <c r="AD184" s="77">
        <f t="shared" si="117"/>
        <v>0.39250000000000002</v>
      </c>
      <c r="AE184" s="77">
        <f t="shared" si="118"/>
        <v>1.5925</v>
      </c>
      <c r="AF184" s="77">
        <f>IF($AE$1=TRUE,Z14*B$4,NA())</f>
        <v>1.2990381056766578E-2</v>
      </c>
    </row>
    <row r="185" spans="5:32" x14ac:dyDescent="0.3">
      <c r="E185" s="71">
        <f>E182+0.02</f>
        <v>0.08</v>
      </c>
      <c r="F185" s="71">
        <v>0</v>
      </c>
      <c r="G185" s="71">
        <f>G182-0.02</f>
        <v>0.91999999999999993</v>
      </c>
      <c r="I185" s="72">
        <f t="shared" si="119"/>
        <v>0.96</v>
      </c>
      <c r="J185" s="72">
        <f t="shared" si="120"/>
        <v>6.9282032302755092E-2</v>
      </c>
      <c r="L185" s="72" t="e">
        <f t="shared" si="121"/>
        <v>#N/A</v>
      </c>
      <c r="M185" s="120" t="e">
        <f t="shared" si="122"/>
        <v>#N/A</v>
      </c>
      <c r="N185" s="117" t="e">
        <f>IF($K$174=TRUE,J185,NA())</f>
        <v>#N/A</v>
      </c>
      <c r="O185" s="72" t="e">
        <f>IF($K$174=TRUE,I185+$B$5+$B$17/2,NA())</f>
        <v>#N/A</v>
      </c>
      <c r="P185" s="72" t="e">
        <f>IF($K$174=TRUE,J185+B$4+$B$4*$B$17,NA())</f>
        <v>#N/A</v>
      </c>
      <c r="R185" s="200">
        <f t="shared" ref="R185:R192" si="125">100-S185-T185</f>
        <v>20</v>
      </c>
      <c r="S185" s="200">
        <f t="shared" ref="S185:S192" si="126">100-U185-T185</f>
        <v>83.5</v>
      </c>
      <c r="T185" s="200">
        <f t="shared" ref="T185:T192" si="127">X$4</f>
        <v>-3.5000000000000004</v>
      </c>
      <c r="U185" s="74">
        <v>20</v>
      </c>
      <c r="V185" s="75">
        <f t="shared" si="123"/>
        <v>6.5000000000000016E-2</v>
      </c>
      <c r="W185" s="75">
        <f t="shared" si="124"/>
        <v>0.17320508075688773</v>
      </c>
      <c r="X185" s="73"/>
      <c r="Z185" s="73"/>
      <c r="AA185" s="73"/>
      <c r="AB185" s="73"/>
      <c r="AD185" s="77"/>
      <c r="AE185" s="77"/>
      <c r="AF185" s="77"/>
    </row>
    <row r="186" spans="5:32" x14ac:dyDescent="0.3">
      <c r="E186" s="71"/>
      <c r="F186" s="71"/>
      <c r="G186" s="71"/>
      <c r="I186" s="72"/>
      <c r="J186" s="72"/>
      <c r="L186" s="72"/>
      <c r="M186" s="120"/>
      <c r="N186" s="117"/>
      <c r="O186" s="72"/>
      <c r="P186" s="72"/>
      <c r="R186" s="200">
        <f t="shared" si="125"/>
        <v>30</v>
      </c>
      <c r="S186" s="200">
        <f t="shared" si="126"/>
        <v>73.5</v>
      </c>
      <c r="T186" s="200">
        <f t="shared" si="127"/>
        <v>-3.5000000000000004</v>
      </c>
      <c r="U186" s="74">
        <v>30</v>
      </c>
      <c r="V186" s="75">
        <f t="shared" si="123"/>
        <v>0.11500000000000002</v>
      </c>
      <c r="W186" s="75">
        <f t="shared" si="124"/>
        <v>0.25980762113533157</v>
      </c>
      <c r="X186" s="74"/>
      <c r="Z186" s="73">
        <v>0</v>
      </c>
      <c r="AA186" s="73">
        <v>0.5</v>
      </c>
      <c r="AB186" s="73">
        <f t="shared" si="116"/>
        <v>0.5</v>
      </c>
      <c r="AD186" s="77">
        <f t="shared" si="117"/>
        <v>0.5</v>
      </c>
      <c r="AE186" s="77">
        <f t="shared" si="118"/>
        <v>1.7</v>
      </c>
      <c r="AF186" s="77">
        <f>IF($AE$1=TRUE,Z16*B$4,NA())</f>
        <v>0</v>
      </c>
    </row>
    <row r="187" spans="5:32" x14ac:dyDescent="0.3">
      <c r="E187" s="71">
        <f>E184+0.02</f>
        <v>0.1</v>
      </c>
      <c r="F187" s="71">
        <f>F184-0.02</f>
        <v>0.89999999999999991</v>
      </c>
      <c r="G187" s="71">
        <v>0</v>
      </c>
      <c r="I187" s="72">
        <f t="shared" si="119"/>
        <v>5.0000000000000017E-2</v>
      </c>
      <c r="J187" s="72">
        <f t="shared" si="120"/>
        <v>8.6602540378443865E-2</v>
      </c>
      <c r="L187" s="72" t="e">
        <f t="shared" si="121"/>
        <v>#N/A</v>
      </c>
      <c r="M187" s="120" t="e">
        <f t="shared" si="122"/>
        <v>#N/A</v>
      </c>
      <c r="N187" s="117" t="e">
        <f>IF($K$174=TRUE,J187,NA())</f>
        <v>#N/A</v>
      </c>
      <c r="O187" s="72" t="e">
        <f>IF($K$174=TRUE,I187+$B$5+$B$17/2,NA())</f>
        <v>#N/A</v>
      </c>
      <c r="P187" s="72" t="e">
        <f>IF($K$174=TRUE,J187+B$4+$B$4*$B$17,NA())</f>
        <v>#N/A</v>
      </c>
      <c r="R187" s="200">
        <f t="shared" si="125"/>
        <v>40</v>
      </c>
      <c r="S187" s="200">
        <f t="shared" si="126"/>
        <v>63.5</v>
      </c>
      <c r="T187" s="200">
        <f t="shared" si="127"/>
        <v>-3.5000000000000004</v>
      </c>
      <c r="U187" s="74">
        <v>40</v>
      </c>
      <c r="V187" s="75">
        <f t="shared" si="123"/>
        <v>0.16500000000000004</v>
      </c>
      <c r="W187" s="75">
        <f t="shared" si="124"/>
        <v>0.34641016151377546</v>
      </c>
      <c r="X187" s="74"/>
      <c r="Z187" s="73">
        <f>$X$11</f>
        <v>1.4999999999999999E-2</v>
      </c>
      <c r="AA187" s="73">
        <v>0.5</v>
      </c>
      <c r="AB187" s="73">
        <f t="shared" si="116"/>
        <v>0.48499999999999999</v>
      </c>
      <c r="AD187" s="77">
        <f t="shared" si="117"/>
        <v>0.49249999999999999</v>
      </c>
      <c r="AE187" s="77">
        <f t="shared" si="118"/>
        <v>1.6924999999999999</v>
      </c>
      <c r="AF187" s="77">
        <f>IF($AE$1=TRUE,Z17*B$4,NA())</f>
        <v>1.2990381056766578E-2</v>
      </c>
    </row>
    <row r="188" spans="5:32" x14ac:dyDescent="0.3">
      <c r="E188" s="71">
        <f>E185+0.02</f>
        <v>0.1</v>
      </c>
      <c r="F188" s="71">
        <v>0</v>
      </c>
      <c r="G188" s="71">
        <f>G185-0.02</f>
        <v>0.89999999999999991</v>
      </c>
      <c r="I188" s="72">
        <f t="shared" si="119"/>
        <v>0.95</v>
      </c>
      <c r="J188" s="72">
        <f t="shared" si="120"/>
        <v>8.6602540378443865E-2</v>
      </c>
      <c r="L188" s="72" t="e">
        <f t="shared" si="121"/>
        <v>#N/A</v>
      </c>
      <c r="M188" s="120" t="e">
        <f t="shared" si="122"/>
        <v>#N/A</v>
      </c>
      <c r="N188" s="117" t="e">
        <f>IF($K$174=TRUE,J188,NA())</f>
        <v>#N/A</v>
      </c>
      <c r="O188" s="72" t="e">
        <f>IF($K$174=TRUE,I188+$B$5+$B$17/2,NA())</f>
        <v>#N/A</v>
      </c>
      <c r="P188" s="72" t="e">
        <f>IF($K$174=TRUE,J188+B$4+$B$4*$B$17,NA())</f>
        <v>#N/A</v>
      </c>
      <c r="R188" s="200">
        <f t="shared" si="125"/>
        <v>50</v>
      </c>
      <c r="S188" s="200">
        <f t="shared" si="126"/>
        <v>53.5</v>
      </c>
      <c r="T188" s="200">
        <f t="shared" si="127"/>
        <v>-3.5000000000000004</v>
      </c>
      <c r="U188" s="74">
        <v>50</v>
      </c>
      <c r="V188" s="75">
        <f t="shared" si="123"/>
        <v>0.21500000000000005</v>
      </c>
      <c r="W188" s="75">
        <f t="shared" si="124"/>
        <v>0.4330127018922193</v>
      </c>
      <c r="X188" s="73"/>
      <c r="Z188" s="73"/>
      <c r="AA188" s="73"/>
      <c r="AB188" s="73"/>
      <c r="AD188" s="77"/>
      <c r="AE188" s="77"/>
      <c r="AF188" s="77"/>
    </row>
    <row r="189" spans="5:32" x14ac:dyDescent="0.3">
      <c r="E189" s="71"/>
      <c r="F189" s="71"/>
      <c r="G189" s="71"/>
      <c r="I189" s="72"/>
      <c r="J189" s="72"/>
      <c r="L189" s="72"/>
      <c r="M189" s="120"/>
      <c r="N189" s="117"/>
      <c r="O189" s="72"/>
      <c r="P189" s="72"/>
      <c r="R189" s="200">
        <f t="shared" si="125"/>
        <v>60</v>
      </c>
      <c r="S189" s="200">
        <f t="shared" si="126"/>
        <v>43.5</v>
      </c>
      <c r="T189" s="200">
        <f t="shared" si="127"/>
        <v>-3.5000000000000004</v>
      </c>
      <c r="U189" s="74">
        <v>60</v>
      </c>
      <c r="V189" s="75">
        <f t="shared" si="123"/>
        <v>0.26500000000000001</v>
      </c>
      <c r="W189" s="75">
        <f t="shared" si="124"/>
        <v>0.51961524227066314</v>
      </c>
      <c r="X189" s="64"/>
      <c r="Z189" s="73">
        <v>0</v>
      </c>
      <c r="AA189" s="73">
        <v>0.4</v>
      </c>
      <c r="AB189" s="73">
        <f t="shared" si="116"/>
        <v>0.6</v>
      </c>
      <c r="AD189" s="77">
        <f t="shared" si="117"/>
        <v>0.6</v>
      </c>
      <c r="AE189" s="77">
        <f t="shared" si="118"/>
        <v>1.8</v>
      </c>
      <c r="AF189" s="77">
        <f>IF($AE$1=TRUE,Z19*B$4,NA())</f>
        <v>0</v>
      </c>
    </row>
    <row r="190" spans="5:32" x14ac:dyDescent="0.3">
      <c r="E190" s="71">
        <f>E187+0.02</f>
        <v>0.12000000000000001</v>
      </c>
      <c r="F190" s="71">
        <f>F187-0.02</f>
        <v>0.87999999999999989</v>
      </c>
      <c r="G190" s="71">
        <v>0</v>
      </c>
      <c r="I190" s="72">
        <f t="shared" si="119"/>
        <v>6.0000000000000019E-2</v>
      </c>
      <c r="J190" s="72">
        <f t="shared" si="120"/>
        <v>0.10392304845413264</v>
      </c>
      <c r="L190" s="72" t="e">
        <f t="shared" si="121"/>
        <v>#N/A</v>
      </c>
      <c r="M190" s="120" t="e">
        <f t="shared" si="122"/>
        <v>#N/A</v>
      </c>
      <c r="N190" s="117" t="e">
        <f>IF($K$174=TRUE,J190,NA())</f>
        <v>#N/A</v>
      </c>
      <c r="O190" s="72" t="e">
        <f>IF($K$174=TRUE,I190+$B$5+$B$17/2,NA())</f>
        <v>#N/A</v>
      </c>
      <c r="P190" s="72" t="e">
        <f>IF($K$174=TRUE,J190+B$4+$B$4*$B$17,NA())</f>
        <v>#N/A</v>
      </c>
      <c r="R190" s="200">
        <f t="shared" si="125"/>
        <v>70</v>
      </c>
      <c r="S190" s="200">
        <f t="shared" si="126"/>
        <v>33.5</v>
      </c>
      <c r="T190" s="200">
        <f t="shared" si="127"/>
        <v>-3.5000000000000004</v>
      </c>
      <c r="U190" s="74">
        <v>70</v>
      </c>
      <c r="V190" s="75">
        <f t="shared" si="123"/>
        <v>0.31500000000000006</v>
      </c>
      <c r="W190" s="75">
        <f t="shared" si="124"/>
        <v>0.60621778264910697</v>
      </c>
      <c r="X190" s="64"/>
      <c r="Z190" s="73">
        <f>$X$11</f>
        <v>1.4999999999999999E-2</v>
      </c>
      <c r="AA190" s="73">
        <v>0.4</v>
      </c>
      <c r="AB190" s="73">
        <f t="shared" si="116"/>
        <v>0.58499999999999996</v>
      </c>
      <c r="AD190" s="77">
        <f t="shared" si="117"/>
        <v>0.59249999999999992</v>
      </c>
      <c r="AE190" s="77">
        <f t="shared" si="118"/>
        <v>1.7924999999999998</v>
      </c>
      <c r="AF190" s="77">
        <f>IF($AE$1=TRUE,Z20*B$4,NA())</f>
        <v>1.2990381056766578E-2</v>
      </c>
    </row>
    <row r="191" spans="5:32" x14ac:dyDescent="0.3">
      <c r="E191" s="71">
        <f>E188+0.02</f>
        <v>0.12000000000000001</v>
      </c>
      <c r="F191" s="71">
        <v>0</v>
      </c>
      <c r="G191" s="71">
        <f>G188-0.02</f>
        <v>0.87999999999999989</v>
      </c>
      <c r="I191" s="72">
        <f t="shared" si="119"/>
        <v>0.94</v>
      </c>
      <c r="J191" s="72">
        <f t="shared" si="120"/>
        <v>0.10392304845413264</v>
      </c>
      <c r="L191" s="72" t="e">
        <f t="shared" si="121"/>
        <v>#N/A</v>
      </c>
      <c r="M191" s="120" t="e">
        <f t="shared" si="122"/>
        <v>#N/A</v>
      </c>
      <c r="N191" s="117" t="e">
        <f>IF($K$174=TRUE,J191,NA())</f>
        <v>#N/A</v>
      </c>
      <c r="O191" s="72" t="e">
        <f>IF($K$174=TRUE,I191+$B$5+$B$17/2,NA())</f>
        <v>#N/A</v>
      </c>
      <c r="P191" s="72" t="e">
        <f>IF($K$174=TRUE,J191+B$4+$B$4*$B$17,NA())</f>
        <v>#N/A</v>
      </c>
      <c r="R191" s="200">
        <f t="shared" si="125"/>
        <v>80</v>
      </c>
      <c r="S191" s="200">
        <f t="shared" si="126"/>
        <v>23.5</v>
      </c>
      <c r="T191" s="200">
        <f t="shared" si="127"/>
        <v>-3.5000000000000004</v>
      </c>
      <c r="U191" s="74">
        <v>80</v>
      </c>
      <c r="V191" s="75">
        <f t="shared" si="123"/>
        <v>0.3650000000000001</v>
      </c>
      <c r="W191" s="75">
        <f t="shared" si="124"/>
        <v>0.69282032302755092</v>
      </c>
      <c r="X191" s="64"/>
      <c r="Z191" s="73"/>
      <c r="AA191" s="73"/>
      <c r="AB191" s="73"/>
      <c r="AD191" s="77"/>
      <c r="AE191" s="77"/>
      <c r="AF191" s="77"/>
    </row>
    <row r="192" spans="5:32" x14ac:dyDescent="0.3">
      <c r="E192" s="71"/>
      <c r="F192" s="71"/>
      <c r="G192" s="71"/>
      <c r="I192" s="72"/>
      <c r="J192" s="72"/>
      <c r="L192" s="72"/>
      <c r="M192" s="120"/>
      <c r="N192" s="117"/>
      <c r="O192" s="72"/>
      <c r="P192" s="72"/>
      <c r="R192" s="200">
        <f t="shared" si="125"/>
        <v>90</v>
      </c>
      <c r="S192" s="200">
        <f t="shared" si="126"/>
        <v>13.5</v>
      </c>
      <c r="T192" s="200">
        <f t="shared" si="127"/>
        <v>-3.5000000000000004</v>
      </c>
      <c r="U192" s="74">
        <v>90</v>
      </c>
      <c r="V192" s="75">
        <f t="shared" si="123"/>
        <v>0.41500000000000004</v>
      </c>
      <c r="W192" s="75">
        <f t="shared" si="124"/>
        <v>0.77942286340599476</v>
      </c>
      <c r="X192" s="64"/>
      <c r="Z192" s="73">
        <v>0</v>
      </c>
      <c r="AA192" s="73">
        <v>0.3</v>
      </c>
      <c r="AB192" s="73">
        <f t="shared" si="116"/>
        <v>0.7</v>
      </c>
      <c r="AD192" s="77">
        <f t="shared" si="117"/>
        <v>0.7</v>
      </c>
      <c r="AE192" s="77">
        <f t="shared" si="118"/>
        <v>1.9</v>
      </c>
      <c r="AF192" s="77">
        <f>IF($AE$1=TRUE,Z22*B$4,NA())</f>
        <v>0</v>
      </c>
    </row>
    <row r="193" spans="5:32" x14ac:dyDescent="0.3">
      <c r="E193" s="71">
        <f>E190+0.02</f>
        <v>0.14000000000000001</v>
      </c>
      <c r="F193" s="71">
        <f>F190-0.02</f>
        <v>0.85999999999999988</v>
      </c>
      <c r="G193" s="71">
        <v>0</v>
      </c>
      <c r="I193" s="72">
        <f t="shared" si="119"/>
        <v>7.0000000000000021E-2</v>
      </c>
      <c r="J193" s="72">
        <f t="shared" si="120"/>
        <v>0.12124355652982141</v>
      </c>
      <c r="L193" s="72" t="e">
        <f t="shared" si="121"/>
        <v>#N/A</v>
      </c>
      <c r="M193" s="120" t="e">
        <f t="shared" si="122"/>
        <v>#N/A</v>
      </c>
      <c r="N193" s="117" t="e">
        <f>IF($K$174=TRUE,J193,NA())</f>
        <v>#N/A</v>
      </c>
      <c r="O193" s="72" t="e">
        <f>IF($K$174=TRUE,I193+$B$5+$B$17/2,NA())</f>
        <v>#N/A</v>
      </c>
      <c r="P193" s="72" t="e">
        <f>IF($K$174=TRUE,J193+B$4+$B$4*$B$17,NA())</f>
        <v>#N/A</v>
      </c>
      <c r="X193" s="64"/>
      <c r="Z193" s="73">
        <f>$X$11</f>
        <v>1.4999999999999999E-2</v>
      </c>
      <c r="AA193" s="73">
        <v>0.3</v>
      </c>
      <c r="AB193" s="73">
        <f t="shared" si="116"/>
        <v>0.68500000000000005</v>
      </c>
      <c r="AD193" s="77">
        <f t="shared" si="117"/>
        <v>0.6925</v>
      </c>
      <c r="AE193" s="77">
        <f t="shared" si="118"/>
        <v>1.8924999999999998</v>
      </c>
      <c r="AF193" s="77">
        <f>IF($AE$1=TRUE,Z23*B$4,NA())</f>
        <v>1.2990381056766578E-2</v>
      </c>
    </row>
    <row r="194" spans="5:32" x14ac:dyDescent="0.3">
      <c r="E194" s="71">
        <f>E191+0.02</f>
        <v>0.14000000000000001</v>
      </c>
      <c r="F194" s="71">
        <v>0</v>
      </c>
      <c r="G194" s="71">
        <f>G191-0.02</f>
        <v>0.85999999999999988</v>
      </c>
      <c r="I194" s="72">
        <f t="shared" si="119"/>
        <v>0.92999999999999994</v>
      </c>
      <c r="J194" s="72">
        <f t="shared" si="120"/>
        <v>0.12124355652982141</v>
      </c>
      <c r="L194" s="72" t="e">
        <f t="shared" si="121"/>
        <v>#N/A</v>
      </c>
      <c r="M194" s="120" t="e">
        <f t="shared" si="122"/>
        <v>#N/A</v>
      </c>
      <c r="N194" s="117" t="e">
        <f>IF($K$174=TRUE,J194,NA())</f>
        <v>#N/A</v>
      </c>
      <c r="O194" s="72" t="e">
        <f>IF($K$174=TRUE,I194+$B$5+$B$17/2,NA())</f>
        <v>#N/A</v>
      </c>
      <c r="P194" s="72" t="e">
        <f>IF($K$174=TRUE,J194+B$4+$B$4*$B$17,NA())</f>
        <v>#N/A</v>
      </c>
      <c r="Q194" s="70" t="s">
        <v>85</v>
      </c>
      <c r="R194" s="200">
        <f>100-U194-S194</f>
        <v>13.5</v>
      </c>
      <c r="S194" s="200">
        <f>X$4</f>
        <v>-3.5000000000000004</v>
      </c>
      <c r="T194" s="200">
        <f>100-R194-S194</f>
        <v>90</v>
      </c>
      <c r="U194" s="74">
        <v>90</v>
      </c>
      <c r="V194" s="75">
        <f t="shared" ref="V194:V202" si="128">IF($U$1=TRUE,(COS(RADIANS(60)))*R194/100+T194/100,NA())</f>
        <v>0.96750000000000003</v>
      </c>
      <c r="W194" s="75">
        <f t="shared" ref="W194:W202" si="129">IF($U$1=TRUE,R194/100*(SIN(60*PI()/180)),NA())</f>
        <v>0.11691342951089922</v>
      </c>
      <c r="X194" s="74"/>
      <c r="Z194" s="73"/>
      <c r="AA194" s="73"/>
      <c r="AB194" s="73"/>
      <c r="AD194" s="77"/>
      <c r="AE194" s="77"/>
      <c r="AF194" s="77"/>
    </row>
    <row r="195" spans="5:32" x14ac:dyDescent="0.3">
      <c r="E195" s="71"/>
      <c r="F195" s="71"/>
      <c r="G195" s="71"/>
      <c r="I195" s="72"/>
      <c r="J195" s="72"/>
      <c r="L195" s="72"/>
      <c r="M195" s="120"/>
      <c r="N195" s="117"/>
      <c r="O195" s="72"/>
      <c r="P195" s="72"/>
      <c r="R195" s="200">
        <f t="shared" ref="R195:R202" si="130">100-U195-S195</f>
        <v>23.5</v>
      </c>
      <c r="S195" s="200">
        <f t="shared" ref="S195:S201" si="131">X$4</f>
        <v>-3.5000000000000004</v>
      </c>
      <c r="T195" s="200">
        <f t="shared" ref="T195:T202" si="132">100-R195-S195</f>
        <v>80</v>
      </c>
      <c r="U195" s="74">
        <v>80</v>
      </c>
      <c r="V195" s="75">
        <f t="shared" si="128"/>
        <v>0.91750000000000009</v>
      </c>
      <c r="W195" s="75">
        <f t="shared" si="129"/>
        <v>0.20351596988934306</v>
      </c>
      <c r="X195" s="73"/>
      <c r="Z195" s="73">
        <v>0</v>
      </c>
      <c r="AA195" s="73">
        <v>0.2</v>
      </c>
      <c r="AB195" s="73">
        <f t="shared" si="116"/>
        <v>0.8</v>
      </c>
      <c r="AD195" s="77">
        <f t="shared" si="117"/>
        <v>0.8</v>
      </c>
      <c r="AE195" s="77">
        <f t="shared" si="118"/>
        <v>2</v>
      </c>
      <c r="AF195" s="77">
        <f>IF($AE$1=TRUE,Z25*B$4,NA())</f>
        <v>0</v>
      </c>
    </row>
    <row r="196" spans="5:32" x14ac:dyDescent="0.3">
      <c r="E196" s="71">
        <f>E193+0.02</f>
        <v>0.16</v>
      </c>
      <c r="F196" s="71">
        <f>F193-0.02</f>
        <v>0.83999999999999986</v>
      </c>
      <c r="G196" s="71">
        <v>0</v>
      </c>
      <c r="I196" s="72">
        <f t="shared" si="119"/>
        <v>8.0000000000000016E-2</v>
      </c>
      <c r="J196" s="72">
        <f t="shared" si="120"/>
        <v>0.13856406460551018</v>
      </c>
      <c r="L196" s="72" t="e">
        <f t="shared" si="121"/>
        <v>#N/A</v>
      </c>
      <c r="M196" s="120" t="e">
        <f t="shared" si="122"/>
        <v>#N/A</v>
      </c>
      <c r="N196" s="117" t="e">
        <f>IF($K$174=TRUE,J196,NA())</f>
        <v>#N/A</v>
      </c>
      <c r="O196" s="72" t="e">
        <f>IF($K$174=TRUE,I196+$B$5+$B$17/2,NA())</f>
        <v>#N/A</v>
      </c>
      <c r="P196" s="72" t="e">
        <f>IF($K$174=TRUE,J196+B$4+$B$4*$B$17,NA())</f>
        <v>#N/A</v>
      </c>
      <c r="R196" s="200">
        <f t="shared" si="130"/>
        <v>33.5</v>
      </c>
      <c r="S196" s="200">
        <f t="shared" si="131"/>
        <v>-3.5000000000000004</v>
      </c>
      <c r="T196" s="200">
        <f t="shared" si="132"/>
        <v>70</v>
      </c>
      <c r="U196" s="74">
        <v>70</v>
      </c>
      <c r="V196" s="75">
        <f t="shared" si="128"/>
        <v>0.86749999999999994</v>
      </c>
      <c r="W196" s="75">
        <f t="shared" si="129"/>
        <v>0.29011851026778696</v>
      </c>
      <c r="X196" s="74"/>
      <c r="Z196" s="73">
        <f>$X$11</f>
        <v>1.4999999999999999E-2</v>
      </c>
      <c r="AA196" s="73">
        <v>0.2</v>
      </c>
      <c r="AB196" s="73">
        <f t="shared" si="116"/>
        <v>0.78499999999999992</v>
      </c>
      <c r="AD196" s="77">
        <f t="shared" si="117"/>
        <v>0.79249999999999987</v>
      </c>
      <c r="AE196" s="77">
        <f t="shared" si="118"/>
        <v>1.9924999999999999</v>
      </c>
      <c r="AF196" s="77">
        <f>IF($AE$1=TRUE,Z26*B$4,NA())</f>
        <v>1.2990381056766578E-2</v>
      </c>
    </row>
    <row r="197" spans="5:32" x14ac:dyDescent="0.3">
      <c r="E197" s="71">
        <f>E194+0.02</f>
        <v>0.16</v>
      </c>
      <c r="F197" s="71">
        <v>0</v>
      </c>
      <c r="G197" s="71">
        <f>G194-0.02</f>
        <v>0.83999999999999986</v>
      </c>
      <c r="I197" s="72">
        <f t="shared" si="119"/>
        <v>0.91999999999999993</v>
      </c>
      <c r="J197" s="72">
        <f t="shared" si="120"/>
        <v>0.13856406460551018</v>
      </c>
      <c r="L197" s="72" t="e">
        <f t="shared" si="121"/>
        <v>#N/A</v>
      </c>
      <c r="M197" s="120" t="e">
        <f t="shared" si="122"/>
        <v>#N/A</v>
      </c>
      <c r="N197" s="117" t="e">
        <f>IF($K$174=TRUE,J197,NA())</f>
        <v>#N/A</v>
      </c>
      <c r="O197" s="72" t="e">
        <f>IF($K$174=TRUE,I197+$B$5+$B$17/2,NA())</f>
        <v>#N/A</v>
      </c>
      <c r="P197" s="72" t="e">
        <f>IF($K$174=TRUE,J197+B$4+$B$4*$B$17,NA())</f>
        <v>#N/A</v>
      </c>
      <c r="R197" s="200">
        <f t="shared" si="130"/>
        <v>43.5</v>
      </c>
      <c r="S197" s="200">
        <f t="shared" si="131"/>
        <v>-3.5000000000000004</v>
      </c>
      <c r="T197" s="200">
        <f t="shared" si="132"/>
        <v>60</v>
      </c>
      <c r="U197" s="74">
        <v>60</v>
      </c>
      <c r="V197" s="75">
        <f t="shared" si="128"/>
        <v>0.8175</v>
      </c>
      <c r="W197" s="75">
        <f t="shared" si="129"/>
        <v>0.37672105064623079</v>
      </c>
      <c r="X197" s="74"/>
      <c r="Z197" s="73"/>
      <c r="AA197" s="73"/>
      <c r="AB197" s="73"/>
      <c r="AD197" s="77"/>
      <c r="AE197" s="77"/>
      <c r="AF197" s="77"/>
    </row>
    <row r="198" spans="5:32" x14ac:dyDescent="0.3">
      <c r="E198" s="71"/>
      <c r="F198" s="71"/>
      <c r="G198" s="71"/>
      <c r="I198" s="72"/>
      <c r="J198" s="72"/>
      <c r="L198" s="72"/>
      <c r="M198" s="120"/>
      <c r="N198" s="117"/>
      <c r="O198" s="72"/>
      <c r="P198" s="72"/>
      <c r="R198" s="200">
        <f t="shared" si="130"/>
        <v>53.5</v>
      </c>
      <c r="S198" s="200">
        <f t="shared" si="131"/>
        <v>-3.5000000000000004</v>
      </c>
      <c r="T198" s="200">
        <f t="shared" si="132"/>
        <v>50</v>
      </c>
      <c r="U198" s="74">
        <v>50</v>
      </c>
      <c r="V198" s="75">
        <f t="shared" si="128"/>
        <v>0.76750000000000007</v>
      </c>
      <c r="W198" s="75">
        <f t="shared" si="129"/>
        <v>0.46332359102467469</v>
      </c>
      <c r="X198" s="73"/>
      <c r="Z198" s="73">
        <v>0</v>
      </c>
      <c r="AA198" s="73">
        <v>0.1</v>
      </c>
      <c r="AB198" s="73">
        <f t="shared" si="116"/>
        <v>0.9</v>
      </c>
      <c r="AD198" s="77">
        <f t="shared" si="117"/>
        <v>0.9</v>
      </c>
      <c r="AE198" s="77">
        <f t="shared" si="118"/>
        <v>2.1</v>
      </c>
      <c r="AF198" s="77">
        <f>IF($AE$1=TRUE,Z28*B$4,NA())</f>
        <v>0</v>
      </c>
    </row>
    <row r="199" spans="5:32" x14ac:dyDescent="0.3">
      <c r="E199" s="71">
        <f>E196+0.02</f>
        <v>0.18</v>
      </c>
      <c r="F199" s="71">
        <f>F196-0.02</f>
        <v>0.81999999999999984</v>
      </c>
      <c r="G199" s="71">
        <v>0</v>
      </c>
      <c r="I199" s="72">
        <f t="shared" si="119"/>
        <v>9.0000000000000011E-2</v>
      </c>
      <c r="J199" s="72">
        <f t="shared" si="120"/>
        <v>0.15588457268119893</v>
      </c>
      <c r="L199" s="72" t="e">
        <f t="shared" si="121"/>
        <v>#N/A</v>
      </c>
      <c r="M199" s="120" t="e">
        <f t="shared" si="122"/>
        <v>#N/A</v>
      </c>
      <c r="N199" s="117" t="e">
        <f>IF($K$174=TRUE,J199,NA())</f>
        <v>#N/A</v>
      </c>
      <c r="O199" s="72" t="e">
        <f>IF($K$174=TRUE,I199+$B$5+$B$17/2,NA())</f>
        <v>#N/A</v>
      </c>
      <c r="P199" s="72" t="e">
        <f>IF($K$174=TRUE,J199+B$4+$B$4*$B$17,NA())</f>
        <v>#N/A</v>
      </c>
      <c r="R199" s="200">
        <f t="shared" si="130"/>
        <v>63.5</v>
      </c>
      <c r="S199" s="200">
        <f t="shared" si="131"/>
        <v>-3.5000000000000004</v>
      </c>
      <c r="T199" s="200">
        <f t="shared" si="132"/>
        <v>40</v>
      </c>
      <c r="U199" s="74">
        <v>40</v>
      </c>
      <c r="V199" s="75">
        <f t="shared" si="128"/>
        <v>0.71750000000000003</v>
      </c>
      <c r="W199" s="75">
        <f t="shared" si="129"/>
        <v>0.54992613140311852</v>
      </c>
      <c r="Z199" s="73">
        <f>$X$11</f>
        <v>1.4999999999999999E-2</v>
      </c>
      <c r="AA199" s="73">
        <v>0.1</v>
      </c>
      <c r="AB199" s="73">
        <f t="shared" si="116"/>
        <v>0.88500000000000001</v>
      </c>
      <c r="AD199" s="77">
        <f t="shared" si="117"/>
        <v>0.89249999999999996</v>
      </c>
      <c r="AE199" s="77">
        <f t="shared" si="118"/>
        <v>2.0925000000000002</v>
      </c>
      <c r="AF199" s="77">
        <f>IF($AE$1=TRUE,Z29*B$4,NA())</f>
        <v>1.2990381056766578E-2</v>
      </c>
    </row>
    <row r="200" spans="5:32" x14ac:dyDescent="0.3">
      <c r="E200" s="71">
        <f>E197+0.02</f>
        <v>0.18</v>
      </c>
      <c r="F200" s="71">
        <v>0</v>
      </c>
      <c r="G200" s="71">
        <f>G197-0.02</f>
        <v>0.81999999999999984</v>
      </c>
      <c r="I200" s="72">
        <f t="shared" si="119"/>
        <v>0.90999999999999981</v>
      </c>
      <c r="J200" s="72">
        <f t="shared" si="120"/>
        <v>0.15588457268119893</v>
      </c>
      <c r="L200" s="72" t="e">
        <f t="shared" si="121"/>
        <v>#N/A</v>
      </c>
      <c r="M200" s="120" t="e">
        <f t="shared" si="122"/>
        <v>#N/A</v>
      </c>
      <c r="N200" s="117" t="e">
        <f>IF($K$174=TRUE,J200,NA())</f>
        <v>#N/A</v>
      </c>
      <c r="O200" s="72" t="e">
        <f>IF($K$174=TRUE,I200+$B$5+$B$17/2,NA())</f>
        <v>#N/A</v>
      </c>
      <c r="P200" s="72" t="e">
        <f>IF($K$174=TRUE,J200+B$4+$B$4*$B$17,NA())</f>
        <v>#N/A</v>
      </c>
      <c r="R200" s="200">
        <f t="shared" si="130"/>
        <v>73.5</v>
      </c>
      <c r="S200" s="200">
        <f t="shared" si="131"/>
        <v>-3.5000000000000004</v>
      </c>
      <c r="T200" s="200">
        <f t="shared" si="132"/>
        <v>30</v>
      </c>
      <c r="U200" s="74">
        <v>30</v>
      </c>
      <c r="V200" s="75">
        <f t="shared" si="128"/>
        <v>0.66749999999999998</v>
      </c>
      <c r="W200" s="75">
        <f t="shared" si="129"/>
        <v>0.63652867178156236</v>
      </c>
      <c r="AD200" s="77"/>
      <c r="AE200" s="77"/>
      <c r="AF200" s="77"/>
    </row>
    <row r="201" spans="5:32" x14ac:dyDescent="0.3">
      <c r="E201" s="71"/>
      <c r="F201" s="71"/>
      <c r="G201" s="71"/>
      <c r="I201" s="72"/>
      <c r="J201" s="72"/>
      <c r="L201" s="72"/>
      <c r="M201" s="120"/>
      <c r="N201" s="117"/>
      <c r="O201" s="72"/>
      <c r="P201" s="72"/>
      <c r="R201" s="200">
        <f t="shared" si="130"/>
        <v>83.5</v>
      </c>
      <c r="S201" s="200">
        <f t="shared" si="131"/>
        <v>-3.5000000000000004</v>
      </c>
      <c r="T201" s="200">
        <f t="shared" si="132"/>
        <v>20</v>
      </c>
      <c r="U201" s="74">
        <v>20</v>
      </c>
      <c r="V201" s="75">
        <f t="shared" si="128"/>
        <v>0.61750000000000016</v>
      </c>
      <c r="W201" s="75">
        <f t="shared" si="129"/>
        <v>0.7231312121600062</v>
      </c>
      <c r="Y201" s="9" t="s">
        <v>113</v>
      </c>
      <c r="Z201" s="73">
        <f>1-AA201-AB201</f>
        <v>9.9999999999999978E-2</v>
      </c>
      <c r="AA201" s="73">
        <v>0</v>
      </c>
      <c r="AB201" s="73">
        <v>0.9</v>
      </c>
      <c r="AC201" s="9"/>
      <c r="AD201" s="77">
        <f t="shared" si="117"/>
        <v>0.95000000000000007</v>
      </c>
      <c r="AE201" s="77">
        <f t="shared" si="118"/>
        <v>2.1500000000000004</v>
      </c>
      <c r="AF201" s="77">
        <f>IF($AE$1=TRUE,Z31*B$4,NA())</f>
        <v>8.6602540378443837E-2</v>
      </c>
    </row>
    <row r="202" spans="5:32" x14ac:dyDescent="0.3">
      <c r="E202" s="71">
        <f>E199+0.02</f>
        <v>0.19999999999999998</v>
      </c>
      <c r="F202" s="71">
        <f>F199-0.02</f>
        <v>0.79999999999999982</v>
      </c>
      <c r="G202" s="71">
        <v>0</v>
      </c>
      <c r="I202" s="72">
        <f t="shared" si="119"/>
        <v>0.10000000000000002</v>
      </c>
      <c r="J202" s="72">
        <f t="shared" si="120"/>
        <v>0.1732050807568877</v>
      </c>
      <c r="L202" s="72" t="e">
        <f t="shared" si="121"/>
        <v>#N/A</v>
      </c>
      <c r="M202" s="120" t="e">
        <f t="shared" si="122"/>
        <v>#N/A</v>
      </c>
      <c r="N202" s="117" t="e">
        <f>IF($K$174=TRUE,J202,NA())</f>
        <v>#N/A</v>
      </c>
      <c r="O202" s="72" t="e">
        <f>IF($K$174=TRUE,I202+$B$5+$B$17/2,NA())</f>
        <v>#N/A</v>
      </c>
      <c r="P202" s="72" t="e">
        <f>IF($K$174=TRUE,J202+B$4+$B$4*$B$17,NA())</f>
        <v>#N/A</v>
      </c>
      <c r="R202" s="200">
        <f t="shared" si="130"/>
        <v>93.5</v>
      </c>
      <c r="S202" s="200">
        <f>X$4</f>
        <v>-3.5000000000000004</v>
      </c>
      <c r="T202" s="200">
        <f t="shared" si="132"/>
        <v>10</v>
      </c>
      <c r="U202" s="74">
        <v>10</v>
      </c>
      <c r="V202" s="75">
        <f t="shared" si="128"/>
        <v>0.56750000000000012</v>
      </c>
      <c r="W202" s="75">
        <f t="shared" si="129"/>
        <v>0.80973375253845015</v>
      </c>
      <c r="Z202" s="73">
        <f t="shared" ref="Z202:Z226" si="133">1-AA202-AB202</f>
        <v>8.4999999999999964E-2</v>
      </c>
      <c r="AA202" s="73">
        <f>$X$11</f>
        <v>1.4999999999999999E-2</v>
      </c>
      <c r="AB202" s="73">
        <v>0.9</v>
      </c>
      <c r="AD202" s="77">
        <f t="shared" si="117"/>
        <v>0.9425</v>
      </c>
      <c r="AE202" s="77">
        <f t="shared" si="118"/>
        <v>2.1425000000000001</v>
      </c>
      <c r="AF202" s="77">
        <f>IF($AE$1=TRUE,Z32*B$4,NA())</f>
        <v>7.3612159321677251E-2</v>
      </c>
    </row>
    <row r="203" spans="5:32" x14ac:dyDescent="0.3">
      <c r="E203" s="71">
        <f>E200+0.02</f>
        <v>0.19999999999999998</v>
      </c>
      <c r="F203" s="71">
        <v>0</v>
      </c>
      <c r="G203" s="71">
        <f>G200-0.02</f>
        <v>0.79999999999999982</v>
      </c>
      <c r="I203" s="72">
        <f t="shared" si="119"/>
        <v>0.8999999999999998</v>
      </c>
      <c r="J203" s="72">
        <f t="shared" si="120"/>
        <v>0.1732050807568877</v>
      </c>
      <c r="L203" s="72" t="e">
        <f t="shared" si="121"/>
        <v>#N/A</v>
      </c>
      <c r="M203" s="120" t="e">
        <f t="shared" si="122"/>
        <v>#N/A</v>
      </c>
      <c r="N203" s="117" t="e">
        <f>IF($K$174=TRUE,J203,NA())</f>
        <v>#N/A</v>
      </c>
      <c r="O203" s="72" t="e">
        <f>IF($K$174=TRUE,I203+$B$5+$B$17/2,NA())</f>
        <v>#N/A</v>
      </c>
      <c r="P203" s="72" t="e">
        <f>IF($K$174=TRUE,J203+B$4+$B$4*$B$17,NA())</f>
        <v>#N/A</v>
      </c>
      <c r="Z203" s="73"/>
      <c r="AA203" s="73"/>
      <c r="AB203" s="73"/>
      <c r="AD203" s="77"/>
      <c r="AE203" s="77"/>
      <c r="AF203" s="77"/>
    </row>
    <row r="204" spans="5:32" x14ac:dyDescent="0.3">
      <c r="E204" s="71"/>
      <c r="F204" s="71"/>
      <c r="G204" s="71"/>
      <c r="I204" s="72"/>
      <c r="J204" s="72"/>
      <c r="L204" s="72"/>
      <c r="M204" s="120"/>
      <c r="N204" s="117"/>
      <c r="O204" s="72"/>
      <c r="P204" s="72"/>
      <c r="Z204" s="73">
        <f t="shared" si="133"/>
        <v>0.19999999999999996</v>
      </c>
      <c r="AA204" s="73">
        <v>0</v>
      </c>
      <c r="AB204" s="73">
        <v>0.8</v>
      </c>
      <c r="AD204" s="77">
        <f t="shared" si="117"/>
        <v>0.9</v>
      </c>
      <c r="AE204" s="77">
        <f t="shared" si="118"/>
        <v>2.1</v>
      </c>
      <c r="AF204" s="77">
        <f>IF($AE$1=TRUE,Z34*B$4,NA())</f>
        <v>0.17320508075688767</v>
      </c>
    </row>
    <row r="205" spans="5:32" x14ac:dyDescent="0.3">
      <c r="E205" s="71">
        <f>E202+0.02</f>
        <v>0.21999999999999997</v>
      </c>
      <c r="F205" s="71">
        <f>F202-0.02</f>
        <v>0.7799999999999998</v>
      </c>
      <c r="G205" s="71">
        <v>0</v>
      </c>
      <c r="I205" s="72">
        <f t="shared" si="119"/>
        <v>0.11000000000000001</v>
      </c>
      <c r="J205" s="72">
        <f t="shared" si="120"/>
        <v>0.19052558883257648</v>
      </c>
      <c r="L205" s="72" t="e">
        <f t="shared" si="121"/>
        <v>#N/A</v>
      </c>
      <c r="M205" s="120" t="e">
        <f t="shared" si="122"/>
        <v>#N/A</v>
      </c>
      <c r="N205" s="117" t="e">
        <f>IF($K$174=TRUE,J205,NA())</f>
        <v>#N/A</v>
      </c>
      <c r="O205" s="72" t="e">
        <f>IF($K$174=TRUE,I205+$B$5+$B$17/2,NA())</f>
        <v>#N/A</v>
      </c>
      <c r="P205" s="72" t="e">
        <f>IF($K$174=TRUE,J205+B$4+$B$4*$B$17,NA())</f>
        <v>#N/A</v>
      </c>
      <c r="Q205" s="9" t="s">
        <v>86</v>
      </c>
      <c r="V205" s="68" t="s">
        <v>0</v>
      </c>
      <c r="W205" s="68" t="s">
        <v>1</v>
      </c>
      <c r="Z205" s="73">
        <f t="shared" si="133"/>
        <v>0.18499999999999994</v>
      </c>
      <c r="AA205" s="73">
        <f>$X$11</f>
        <v>1.4999999999999999E-2</v>
      </c>
      <c r="AB205" s="73">
        <v>0.8</v>
      </c>
      <c r="AD205" s="77">
        <f t="shared" si="117"/>
        <v>0.89250000000000007</v>
      </c>
      <c r="AE205" s="77">
        <f t="shared" si="118"/>
        <v>2.0925000000000002</v>
      </c>
      <c r="AF205" s="77">
        <f>IF($AE$1=TRUE,Z35*B$4,NA())</f>
        <v>0.16021469970012109</v>
      </c>
    </row>
    <row r="206" spans="5:32" x14ac:dyDescent="0.3">
      <c r="E206" s="71">
        <f>E203+0.02</f>
        <v>0.21999999999999997</v>
      </c>
      <c r="F206" s="71">
        <v>0</v>
      </c>
      <c r="G206" s="71">
        <f>G203-0.02</f>
        <v>0.7799999999999998</v>
      </c>
      <c r="I206" s="72">
        <f t="shared" si="119"/>
        <v>0.88999999999999979</v>
      </c>
      <c r="J206" s="72">
        <f t="shared" si="120"/>
        <v>0.19052558883257648</v>
      </c>
      <c r="L206" s="72" t="e">
        <f t="shared" si="121"/>
        <v>#N/A</v>
      </c>
      <c r="M206" s="120" t="e">
        <f t="shared" si="122"/>
        <v>#N/A</v>
      </c>
      <c r="N206" s="117" t="e">
        <f>IF($K$174=TRUE,J206,NA())</f>
        <v>#N/A</v>
      </c>
      <c r="O206" s="72" t="e">
        <f>IF($K$174=TRUE,I206+$B$5+$B$17/2,NA())</f>
        <v>#N/A</v>
      </c>
      <c r="P206" s="72" t="e">
        <f>IF($K$174=TRUE,J206+B$4+$B$4*$B$17,NA())</f>
        <v>#N/A</v>
      </c>
      <c r="Q206" s="70" t="s">
        <v>87</v>
      </c>
      <c r="R206" s="200">
        <f>X$4</f>
        <v>-3.5000000000000004</v>
      </c>
      <c r="S206" s="200">
        <f>100-T206-R206</f>
        <v>90</v>
      </c>
      <c r="T206" s="200">
        <f>100-U206-R206</f>
        <v>13.5</v>
      </c>
      <c r="U206" s="74">
        <v>90</v>
      </c>
      <c r="V206" s="75">
        <f>IF($U$1=TRUE,(COS(RADIANS(60)))*R206/100+T206/100+1+$B$17,NA())</f>
        <v>1.3174999999999999</v>
      </c>
      <c r="W206" s="75">
        <f>IF($U$1=TRUE,R206/100*(SIN(60*PI()/180)),NA())</f>
        <v>-3.0310889132455353E-2</v>
      </c>
      <c r="X206" s="74"/>
      <c r="Z206" s="73"/>
      <c r="AA206" s="73"/>
      <c r="AB206" s="73"/>
      <c r="AD206" s="77"/>
      <c r="AE206" s="77"/>
      <c r="AF206" s="77"/>
    </row>
    <row r="207" spans="5:32" x14ac:dyDescent="0.3">
      <c r="E207" s="71"/>
      <c r="F207" s="71"/>
      <c r="G207" s="71"/>
      <c r="I207" s="72"/>
      <c r="J207" s="72"/>
      <c r="L207" s="72"/>
      <c r="M207" s="120"/>
      <c r="N207" s="117"/>
      <c r="O207" s="72"/>
      <c r="P207" s="72"/>
      <c r="Q207" s="64"/>
      <c r="R207" s="200">
        <f t="shared" ref="R207:R214" si="134">X$4</f>
        <v>-3.5000000000000004</v>
      </c>
      <c r="S207" s="200">
        <f t="shared" ref="S207:S214" si="135">100-T207-R207</f>
        <v>80</v>
      </c>
      <c r="T207" s="200">
        <f t="shared" ref="T207:T214" si="136">100-U207-R207</f>
        <v>23.5</v>
      </c>
      <c r="U207" s="74">
        <v>80</v>
      </c>
      <c r="V207" s="75">
        <f t="shared" ref="V207:V214" si="137">IF($U$1=TRUE,(COS(RADIANS(60)))*R207/100+T207/100+1+$B$17,NA())</f>
        <v>1.4175</v>
      </c>
      <c r="W207" s="75">
        <f t="shared" ref="W207:W214" si="138">IF($U$1=TRUE,R207/100*(SIN(60*PI()/180)),NA())</f>
        <v>-3.0310889132455353E-2</v>
      </c>
      <c r="X207" s="73"/>
      <c r="Z207" s="73">
        <f t="shared" si="133"/>
        <v>0.30000000000000004</v>
      </c>
      <c r="AA207" s="73">
        <v>0</v>
      </c>
      <c r="AB207" s="73">
        <v>0.7</v>
      </c>
      <c r="AD207" s="77">
        <f t="shared" si="117"/>
        <v>0.85</v>
      </c>
      <c r="AE207" s="77">
        <f t="shared" si="118"/>
        <v>2.0500000000000003</v>
      </c>
      <c r="AF207" s="77">
        <f>IF($AE$1=TRUE,Z37*B$4,NA())</f>
        <v>0.25980762113533162</v>
      </c>
    </row>
    <row r="208" spans="5:32" x14ac:dyDescent="0.3">
      <c r="E208" s="71">
        <f>E205+0.02</f>
        <v>0.23999999999999996</v>
      </c>
      <c r="F208" s="71">
        <f>F205-0.02</f>
        <v>0.75999999999999979</v>
      </c>
      <c r="G208" s="71">
        <v>0</v>
      </c>
      <c r="I208" s="72">
        <f t="shared" si="119"/>
        <v>0.12000000000000001</v>
      </c>
      <c r="J208" s="72">
        <f t="shared" si="120"/>
        <v>0.20784609690826522</v>
      </c>
      <c r="L208" s="72" t="e">
        <f t="shared" si="121"/>
        <v>#N/A</v>
      </c>
      <c r="M208" s="120" t="e">
        <f t="shared" si="122"/>
        <v>#N/A</v>
      </c>
      <c r="N208" s="117" t="e">
        <f>IF($K$174=TRUE,J208,NA())</f>
        <v>#N/A</v>
      </c>
      <c r="O208" s="72" t="e">
        <f>IF($K$174=TRUE,I208+$B$5+$B$17/2,NA())</f>
        <v>#N/A</v>
      </c>
      <c r="P208" s="72" t="e">
        <f>IF($K$174=TRUE,J208+B$4+$B$4*$B$17,NA())</f>
        <v>#N/A</v>
      </c>
      <c r="Q208" s="64"/>
      <c r="R208" s="200">
        <f t="shared" si="134"/>
        <v>-3.5000000000000004</v>
      </c>
      <c r="S208" s="200">
        <f t="shared" si="135"/>
        <v>70</v>
      </c>
      <c r="T208" s="200">
        <f t="shared" si="136"/>
        <v>33.5</v>
      </c>
      <c r="U208" s="74">
        <v>70</v>
      </c>
      <c r="V208" s="75">
        <f t="shared" si="137"/>
        <v>1.5174999999999998</v>
      </c>
      <c r="W208" s="75">
        <f t="shared" si="138"/>
        <v>-3.0310889132455353E-2</v>
      </c>
      <c r="X208" s="74"/>
      <c r="Z208" s="73">
        <f t="shared" si="133"/>
        <v>0.28500000000000003</v>
      </c>
      <c r="AA208" s="73">
        <f>$X$11</f>
        <v>1.4999999999999999E-2</v>
      </c>
      <c r="AB208" s="73">
        <v>0.7</v>
      </c>
      <c r="AD208" s="77">
        <f t="shared" si="117"/>
        <v>0.84250000000000003</v>
      </c>
      <c r="AE208" s="77">
        <f t="shared" si="118"/>
        <v>2.0425</v>
      </c>
      <c r="AF208" s="77">
        <f>IF($AE$1=TRUE,Z38*B$4,NA())</f>
        <v>0.24681724007856504</v>
      </c>
    </row>
    <row r="209" spans="5:32" x14ac:dyDescent="0.3">
      <c r="E209" s="71">
        <f>E206+0.02</f>
        <v>0.23999999999999996</v>
      </c>
      <c r="F209" s="71">
        <v>0</v>
      </c>
      <c r="G209" s="71">
        <f>G206-0.02</f>
        <v>0.75999999999999979</v>
      </c>
      <c r="I209" s="72">
        <f t="shared" si="119"/>
        <v>0.87999999999999978</v>
      </c>
      <c r="J209" s="72">
        <f t="shared" si="120"/>
        <v>0.20784609690826522</v>
      </c>
      <c r="L209" s="72" t="e">
        <f t="shared" si="121"/>
        <v>#N/A</v>
      </c>
      <c r="M209" s="120" t="e">
        <f t="shared" si="122"/>
        <v>#N/A</v>
      </c>
      <c r="N209" s="117" t="e">
        <f>IF($K$174=TRUE,J209,NA())</f>
        <v>#N/A</v>
      </c>
      <c r="O209" s="72" t="e">
        <f>IF($K$174=TRUE,I209+$B$5+$B$17/2,NA())</f>
        <v>#N/A</v>
      </c>
      <c r="P209" s="72" t="e">
        <f>IF($K$174=TRUE,J209+B$4+$B$4*$B$17,NA())</f>
        <v>#N/A</v>
      </c>
      <c r="Q209" s="64"/>
      <c r="R209" s="200">
        <f t="shared" si="134"/>
        <v>-3.5000000000000004</v>
      </c>
      <c r="S209" s="200">
        <f t="shared" si="135"/>
        <v>60</v>
      </c>
      <c r="T209" s="200">
        <f t="shared" si="136"/>
        <v>43.5</v>
      </c>
      <c r="U209" s="74">
        <v>60</v>
      </c>
      <c r="V209" s="75">
        <f t="shared" si="137"/>
        <v>1.6174999999999999</v>
      </c>
      <c r="W209" s="75">
        <f t="shared" si="138"/>
        <v>-3.0310889132455353E-2</v>
      </c>
      <c r="X209" s="74"/>
      <c r="Z209" s="73"/>
      <c r="AA209" s="73"/>
      <c r="AB209" s="73"/>
      <c r="AD209" s="77"/>
      <c r="AE209" s="77"/>
      <c r="AF209" s="77"/>
    </row>
    <row r="210" spans="5:32" x14ac:dyDescent="0.3">
      <c r="E210" s="71"/>
      <c r="F210" s="71"/>
      <c r="G210" s="71"/>
      <c r="I210" s="72"/>
      <c r="J210" s="72"/>
      <c r="L210" s="72"/>
      <c r="M210" s="120"/>
      <c r="N210" s="117"/>
      <c r="O210" s="72"/>
      <c r="P210" s="72"/>
      <c r="Q210" s="64"/>
      <c r="R210" s="200">
        <f t="shared" si="134"/>
        <v>-3.5000000000000004</v>
      </c>
      <c r="S210" s="200">
        <f t="shared" si="135"/>
        <v>50</v>
      </c>
      <c r="T210" s="200">
        <f t="shared" si="136"/>
        <v>53.5</v>
      </c>
      <c r="U210" s="74">
        <v>50</v>
      </c>
      <c r="V210" s="75">
        <f t="shared" si="137"/>
        <v>1.7175</v>
      </c>
      <c r="W210" s="75">
        <f t="shared" si="138"/>
        <v>-3.0310889132455353E-2</v>
      </c>
      <c r="X210" s="73"/>
      <c r="Z210" s="73">
        <f t="shared" si="133"/>
        <v>0.4</v>
      </c>
      <c r="AA210" s="73">
        <v>0</v>
      </c>
      <c r="AB210" s="73">
        <v>0.6</v>
      </c>
      <c r="AD210" s="77">
        <f t="shared" si="117"/>
        <v>0.8</v>
      </c>
      <c r="AE210" s="77">
        <f t="shared" si="118"/>
        <v>2</v>
      </c>
      <c r="AF210" s="77">
        <f t="shared" ref="AF210:AF238" si="139">IF($AE$1=TRUE,Z40*B$4,NA())</f>
        <v>0.34641016151377546</v>
      </c>
    </row>
    <row r="211" spans="5:32" x14ac:dyDescent="0.3">
      <c r="E211" s="71">
        <f>E208+0.02</f>
        <v>0.25999999999999995</v>
      </c>
      <c r="F211" s="71">
        <f>F208-0.02</f>
        <v>0.73999999999999977</v>
      </c>
      <c r="G211" s="71">
        <v>0</v>
      </c>
      <c r="I211" s="72">
        <f t="shared" si="119"/>
        <v>0.13</v>
      </c>
      <c r="J211" s="72">
        <f t="shared" si="120"/>
        <v>0.22516660498395399</v>
      </c>
      <c r="L211" s="72" t="e">
        <f t="shared" si="121"/>
        <v>#N/A</v>
      </c>
      <c r="M211" s="120" t="e">
        <f t="shared" si="122"/>
        <v>#N/A</v>
      </c>
      <c r="N211" s="117" t="e">
        <f>IF($K$174=TRUE,J211,NA())</f>
        <v>#N/A</v>
      </c>
      <c r="O211" s="72" t="e">
        <f>IF($K$174=TRUE,I211+$B$5+$B$17/2,NA())</f>
        <v>#N/A</v>
      </c>
      <c r="P211" s="72" t="e">
        <f>IF($K$174=TRUE,J211+B$4+$B$4*$B$17,NA())</f>
        <v>#N/A</v>
      </c>
      <c r="Q211" s="64"/>
      <c r="R211" s="200">
        <f t="shared" si="134"/>
        <v>-3.5000000000000004</v>
      </c>
      <c r="S211" s="200">
        <f t="shared" si="135"/>
        <v>40</v>
      </c>
      <c r="T211" s="200">
        <f t="shared" si="136"/>
        <v>63.5</v>
      </c>
      <c r="U211" s="74">
        <v>40</v>
      </c>
      <c r="V211" s="75">
        <f t="shared" si="137"/>
        <v>1.8175000000000001</v>
      </c>
      <c r="W211" s="75">
        <f t="shared" si="138"/>
        <v>-3.0310889132455353E-2</v>
      </c>
      <c r="X211" s="64"/>
      <c r="Z211" s="73">
        <f t="shared" si="133"/>
        <v>0.38500000000000001</v>
      </c>
      <c r="AA211" s="73">
        <f>$X$11</f>
        <v>1.4999999999999999E-2</v>
      </c>
      <c r="AB211" s="73">
        <v>0.6</v>
      </c>
      <c r="AD211" s="77">
        <f t="shared" si="117"/>
        <v>0.79249999999999998</v>
      </c>
      <c r="AE211" s="77">
        <f t="shared" si="118"/>
        <v>1.9924999999999999</v>
      </c>
      <c r="AF211" s="77">
        <f t="shared" si="139"/>
        <v>0.33341978045700887</v>
      </c>
    </row>
    <row r="212" spans="5:32" x14ac:dyDescent="0.3">
      <c r="E212" s="71">
        <f>E209+0.02</f>
        <v>0.25999999999999995</v>
      </c>
      <c r="F212" s="71">
        <v>0</v>
      </c>
      <c r="G212" s="71">
        <f>G209-0.02</f>
        <v>0.73999999999999977</v>
      </c>
      <c r="I212" s="72">
        <f t="shared" si="119"/>
        <v>0.86999999999999977</v>
      </c>
      <c r="J212" s="72">
        <f t="shared" si="120"/>
        <v>0.22516660498395399</v>
      </c>
      <c r="L212" s="72" t="e">
        <f t="shared" si="121"/>
        <v>#N/A</v>
      </c>
      <c r="M212" s="120" t="e">
        <f t="shared" si="122"/>
        <v>#N/A</v>
      </c>
      <c r="N212" s="117" t="e">
        <f>IF($K$174=TRUE,J212,NA())</f>
        <v>#N/A</v>
      </c>
      <c r="O212" s="72" t="e">
        <f>IF($K$174=TRUE,I212+$B$5+$B$17/2,NA())</f>
        <v>#N/A</v>
      </c>
      <c r="P212" s="72" t="e">
        <f>IF($K$174=TRUE,J212+B$4+$B$4*$B$17,NA())</f>
        <v>#N/A</v>
      </c>
      <c r="Q212" s="64"/>
      <c r="R212" s="200">
        <f t="shared" si="134"/>
        <v>-3.5000000000000004</v>
      </c>
      <c r="S212" s="200">
        <f t="shared" si="135"/>
        <v>30</v>
      </c>
      <c r="T212" s="200">
        <f t="shared" si="136"/>
        <v>73.5</v>
      </c>
      <c r="U212" s="74">
        <v>30</v>
      </c>
      <c r="V212" s="75">
        <f t="shared" si="137"/>
        <v>1.9175</v>
      </c>
      <c r="W212" s="75">
        <f t="shared" si="138"/>
        <v>-3.0310889132455353E-2</v>
      </c>
      <c r="X212" s="64"/>
      <c r="Z212" s="73"/>
      <c r="AA212" s="73"/>
      <c r="AB212" s="73"/>
      <c r="AD212" s="77"/>
      <c r="AE212" s="77"/>
      <c r="AF212" s="77"/>
    </row>
    <row r="213" spans="5:32" x14ac:dyDescent="0.3">
      <c r="E213" s="15"/>
      <c r="F213" s="15"/>
      <c r="G213" s="15"/>
      <c r="I213" s="72"/>
      <c r="J213" s="72"/>
      <c r="L213" s="72"/>
      <c r="M213" s="120"/>
      <c r="N213" s="117"/>
      <c r="O213" s="72"/>
      <c r="P213" s="72"/>
      <c r="Q213" s="64"/>
      <c r="R213" s="200">
        <f t="shared" si="134"/>
        <v>-3.5000000000000004</v>
      </c>
      <c r="S213" s="200">
        <f t="shared" si="135"/>
        <v>20</v>
      </c>
      <c r="T213" s="200">
        <f t="shared" si="136"/>
        <v>83.5</v>
      </c>
      <c r="U213" s="74">
        <v>20</v>
      </c>
      <c r="V213" s="75">
        <f t="shared" si="137"/>
        <v>2.0175000000000001</v>
      </c>
      <c r="W213" s="75">
        <f t="shared" si="138"/>
        <v>-3.0310889132455353E-2</v>
      </c>
      <c r="X213" s="64"/>
      <c r="Z213" s="73">
        <f t="shared" si="133"/>
        <v>0.5</v>
      </c>
      <c r="AA213" s="73">
        <v>0</v>
      </c>
      <c r="AB213" s="73">
        <v>0.5</v>
      </c>
      <c r="AD213" s="77">
        <f t="shared" si="117"/>
        <v>0.75</v>
      </c>
      <c r="AE213" s="77">
        <f t="shared" si="118"/>
        <v>1.95</v>
      </c>
      <c r="AF213" s="77">
        <f t="shared" si="139"/>
        <v>0.4330127018922193</v>
      </c>
    </row>
    <row r="214" spans="5:32" x14ac:dyDescent="0.3">
      <c r="E214" s="71">
        <f>E211+0.02</f>
        <v>0.27999999999999997</v>
      </c>
      <c r="F214" s="71">
        <f>F211-0.02</f>
        <v>0.71999999999999975</v>
      </c>
      <c r="G214" s="71">
        <v>0</v>
      </c>
      <c r="I214" s="72">
        <f t="shared" si="119"/>
        <v>0.14000000000000001</v>
      </c>
      <c r="J214" s="72">
        <f t="shared" si="120"/>
        <v>0.24248711305964279</v>
      </c>
      <c r="L214" s="72" t="e">
        <f t="shared" si="121"/>
        <v>#N/A</v>
      </c>
      <c r="M214" s="120" t="e">
        <f t="shared" si="122"/>
        <v>#N/A</v>
      </c>
      <c r="N214" s="117" t="e">
        <f>IF($K$174=TRUE,J214,NA())</f>
        <v>#N/A</v>
      </c>
      <c r="O214" s="72" t="e">
        <f>IF($K$174=TRUE,I214+$B$5+$B$17/2,NA())</f>
        <v>#N/A</v>
      </c>
      <c r="P214" s="72" t="e">
        <f>IF($K$174=TRUE,J214+B$4+$B$4*$B$17,NA())</f>
        <v>#N/A</v>
      </c>
      <c r="Q214" s="64"/>
      <c r="R214" s="200">
        <f t="shared" si="134"/>
        <v>-3.5000000000000004</v>
      </c>
      <c r="S214" s="200">
        <f t="shared" si="135"/>
        <v>10</v>
      </c>
      <c r="T214" s="200">
        <f t="shared" si="136"/>
        <v>93.5</v>
      </c>
      <c r="U214" s="74">
        <v>10</v>
      </c>
      <c r="V214" s="75">
        <f t="shared" si="137"/>
        <v>2.1175000000000002</v>
      </c>
      <c r="W214" s="75">
        <f t="shared" si="138"/>
        <v>-3.0310889132455353E-2</v>
      </c>
      <c r="X214" s="64"/>
      <c r="Z214" s="73">
        <f t="shared" si="133"/>
        <v>0.48499999999999999</v>
      </c>
      <c r="AA214" s="73">
        <f>$X$11</f>
        <v>1.4999999999999999E-2</v>
      </c>
      <c r="AB214" s="73">
        <v>0.5</v>
      </c>
      <c r="AD214" s="77">
        <f t="shared" si="117"/>
        <v>0.74250000000000005</v>
      </c>
      <c r="AE214" s="77">
        <f t="shared" si="118"/>
        <v>1.9425000000000001</v>
      </c>
      <c r="AF214" s="77">
        <f t="shared" si="139"/>
        <v>0.42002232083545271</v>
      </c>
    </row>
    <row r="215" spans="5:32" x14ac:dyDescent="0.3">
      <c r="E215" s="71">
        <f>E212+0.02</f>
        <v>0.27999999999999997</v>
      </c>
      <c r="F215" s="71">
        <v>0</v>
      </c>
      <c r="G215" s="71">
        <f>G212-0.02</f>
        <v>0.71999999999999975</v>
      </c>
      <c r="I215" s="72">
        <f t="shared" si="119"/>
        <v>0.85999999999999976</v>
      </c>
      <c r="J215" s="72">
        <f t="shared" si="120"/>
        <v>0.24248711305964279</v>
      </c>
      <c r="L215" s="72" t="e">
        <f t="shared" si="121"/>
        <v>#N/A</v>
      </c>
      <c r="M215" s="120" t="e">
        <f t="shared" si="122"/>
        <v>#N/A</v>
      </c>
      <c r="N215" s="117" t="e">
        <f>IF($K$174=TRUE,J215,NA())</f>
        <v>#N/A</v>
      </c>
      <c r="O215" s="72" t="e">
        <f>IF($K$174=TRUE,I215+$B$5+$B$17/2,NA())</f>
        <v>#N/A</v>
      </c>
      <c r="P215" s="72" t="e">
        <f>IF($K$174=TRUE,J215+B$4+$B$4*$B$17,NA())</f>
        <v>#N/A</v>
      </c>
      <c r="Q215" s="64"/>
      <c r="R215" s="201"/>
      <c r="S215" s="201"/>
      <c r="T215" s="201"/>
      <c r="X215" s="64"/>
      <c r="Z215" s="73"/>
      <c r="AA215" s="73"/>
      <c r="AB215" s="73"/>
      <c r="AD215" s="77"/>
      <c r="AE215" s="77"/>
      <c r="AF215" s="77"/>
    </row>
    <row r="216" spans="5:32" x14ac:dyDescent="0.3">
      <c r="E216" s="15"/>
      <c r="F216" s="15"/>
      <c r="G216" s="15"/>
      <c r="I216" s="72"/>
      <c r="J216" s="72"/>
      <c r="L216" s="72"/>
      <c r="M216" s="120"/>
      <c r="N216" s="117"/>
      <c r="O216" s="72"/>
      <c r="P216" s="72"/>
      <c r="Q216" s="70" t="s">
        <v>88</v>
      </c>
      <c r="R216" s="200">
        <f>100-S216-T216</f>
        <v>10</v>
      </c>
      <c r="S216" s="200">
        <f>100-U216-T216</f>
        <v>93.5</v>
      </c>
      <c r="T216" s="200">
        <f>X$4</f>
        <v>-3.5000000000000004</v>
      </c>
      <c r="U216" s="74">
        <v>10</v>
      </c>
      <c r="V216" s="75">
        <f t="shared" ref="V216:V224" si="140">IF($U$1=TRUE,(COS(RADIANS(60)))*R216/100+T216/100+1+$B$17,NA())</f>
        <v>1.2149999999999999</v>
      </c>
      <c r="W216" s="75">
        <f t="shared" ref="W216:W224" si="141">IF($U$1=TRUE,R216/100*(SIN(60*PI()/180)),NA())</f>
        <v>8.6602540378443865E-2</v>
      </c>
      <c r="X216" s="74"/>
      <c r="Z216" s="73">
        <f t="shared" si="133"/>
        <v>0.6</v>
      </c>
      <c r="AA216" s="73">
        <v>0</v>
      </c>
      <c r="AB216" s="73">
        <v>0.4</v>
      </c>
      <c r="AD216" s="77">
        <f t="shared" si="117"/>
        <v>0.70000000000000007</v>
      </c>
      <c r="AE216" s="77">
        <f t="shared" si="118"/>
        <v>1.9000000000000001</v>
      </c>
      <c r="AF216" s="77">
        <f t="shared" si="139"/>
        <v>0.51961524227066314</v>
      </c>
    </row>
    <row r="217" spans="5:32" x14ac:dyDescent="0.3">
      <c r="E217" s="71">
        <f>E214+0.02</f>
        <v>0.3</v>
      </c>
      <c r="F217" s="71">
        <f>F214-0.02</f>
        <v>0.69999999999999973</v>
      </c>
      <c r="G217" s="71">
        <v>0</v>
      </c>
      <c r="I217" s="72">
        <f t="shared" si="119"/>
        <v>0.15000000000000002</v>
      </c>
      <c r="J217" s="72">
        <f t="shared" si="120"/>
        <v>0.25980762113533157</v>
      </c>
      <c r="L217" s="72" t="e">
        <f t="shared" si="121"/>
        <v>#N/A</v>
      </c>
      <c r="M217" s="120" t="e">
        <f t="shared" si="122"/>
        <v>#N/A</v>
      </c>
      <c r="N217" s="117" t="e">
        <f>IF($K$174=TRUE,J217,NA())</f>
        <v>#N/A</v>
      </c>
      <c r="O217" s="72" t="e">
        <f>IF($K$174=TRUE,I217+$B$5+$B$17/2,NA())</f>
        <v>#N/A</v>
      </c>
      <c r="P217" s="72" t="e">
        <f>IF($K$174=TRUE,J217+B$4+$B$4*$B$17,NA())</f>
        <v>#N/A</v>
      </c>
      <c r="R217" s="200">
        <f t="shared" ref="R217:R224" si="142">100-S217-T217</f>
        <v>20</v>
      </c>
      <c r="S217" s="200">
        <f t="shared" ref="S217:S224" si="143">100-U217-T217</f>
        <v>83.5</v>
      </c>
      <c r="T217" s="200">
        <f t="shared" ref="T217:T224" si="144">X$4</f>
        <v>-3.5000000000000004</v>
      </c>
      <c r="U217" s="74">
        <v>20</v>
      </c>
      <c r="V217" s="75">
        <f t="shared" si="140"/>
        <v>1.2649999999999999</v>
      </c>
      <c r="W217" s="75">
        <f t="shared" si="141"/>
        <v>0.17320508075688773</v>
      </c>
      <c r="X217" s="73"/>
      <c r="Z217" s="73">
        <f t="shared" si="133"/>
        <v>0.58499999999999996</v>
      </c>
      <c r="AA217" s="73">
        <f>$X$11</f>
        <v>1.4999999999999999E-2</v>
      </c>
      <c r="AB217" s="73">
        <v>0.4</v>
      </c>
      <c r="AD217" s="77">
        <f t="shared" si="117"/>
        <v>0.69250000000000012</v>
      </c>
      <c r="AE217" s="77">
        <f t="shared" si="118"/>
        <v>1.8925000000000001</v>
      </c>
      <c r="AF217" s="77">
        <f t="shared" si="139"/>
        <v>0.50662486121389649</v>
      </c>
    </row>
    <row r="218" spans="5:32" x14ac:dyDescent="0.3">
      <c r="E218" s="71">
        <f>E215+0.02</f>
        <v>0.3</v>
      </c>
      <c r="F218" s="71">
        <v>0</v>
      </c>
      <c r="G218" s="71">
        <f>G215-0.02</f>
        <v>0.69999999999999973</v>
      </c>
      <c r="I218" s="72">
        <f t="shared" si="119"/>
        <v>0.84999999999999976</v>
      </c>
      <c r="J218" s="72">
        <f t="shared" si="120"/>
        <v>0.25980762113533157</v>
      </c>
      <c r="L218" s="72" t="e">
        <f t="shared" si="121"/>
        <v>#N/A</v>
      </c>
      <c r="M218" s="120" t="e">
        <f t="shared" si="122"/>
        <v>#N/A</v>
      </c>
      <c r="N218" s="117" t="e">
        <f>IF($K$174=TRUE,J218,NA())</f>
        <v>#N/A</v>
      </c>
      <c r="O218" s="72" t="e">
        <f>IF($K$174=TRUE,I218+$B$5+$B$17/2,NA())</f>
        <v>#N/A</v>
      </c>
      <c r="P218" s="72" t="e">
        <f>IF($K$174=TRUE,J218+B$4+$B$4*$B$17,NA())</f>
        <v>#N/A</v>
      </c>
      <c r="R218" s="200">
        <f t="shared" si="142"/>
        <v>30</v>
      </c>
      <c r="S218" s="200">
        <f t="shared" si="143"/>
        <v>73.5</v>
      </c>
      <c r="T218" s="200">
        <f t="shared" si="144"/>
        <v>-3.5000000000000004</v>
      </c>
      <c r="U218" s="74">
        <v>30</v>
      </c>
      <c r="V218" s="75">
        <f t="shared" si="140"/>
        <v>1.3149999999999999</v>
      </c>
      <c r="W218" s="75">
        <f t="shared" si="141"/>
        <v>0.25980762113533157</v>
      </c>
      <c r="X218" s="74"/>
      <c r="Z218" s="73"/>
      <c r="AA218" s="73"/>
      <c r="AB218" s="73"/>
      <c r="AD218" s="77"/>
      <c r="AE218" s="77"/>
      <c r="AF218" s="77"/>
    </row>
    <row r="219" spans="5:32" x14ac:dyDescent="0.3">
      <c r="E219" s="15"/>
      <c r="F219" s="15"/>
      <c r="G219" s="15"/>
      <c r="I219" s="72"/>
      <c r="J219" s="72"/>
      <c r="L219" s="72"/>
      <c r="M219" s="120"/>
      <c r="N219" s="117"/>
      <c r="O219" s="72"/>
      <c r="P219" s="72"/>
      <c r="R219" s="200">
        <f t="shared" si="142"/>
        <v>40</v>
      </c>
      <c r="S219" s="200">
        <f t="shared" si="143"/>
        <v>63.5</v>
      </c>
      <c r="T219" s="200">
        <f t="shared" si="144"/>
        <v>-3.5000000000000004</v>
      </c>
      <c r="U219" s="74">
        <v>40</v>
      </c>
      <c r="V219" s="75">
        <f t="shared" si="140"/>
        <v>1.365</v>
      </c>
      <c r="W219" s="75">
        <f t="shared" si="141"/>
        <v>0.34641016151377546</v>
      </c>
      <c r="X219" s="74"/>
      <c r="Z219" s="73">
        <f t="shared" si="133"/>
        <v>0.7</v>
      </c>
      <c r="AA219" s="73">
        <v>0</v>
      </c>
      <c r="AB219" s="73">
        <v>0.3</v>
      </c>
      <c r="AD219" s="77">
        <f t="shared" si="117"/>
        <v>0.65</v>
      </c>
      <c r="AE219" s="77">
        <f t="shared" si="118"/>
        <v>1.8499999999999999</v>
      </c>
      <c r="AF219" s="77">
        <f t="shared" si="139"/>
        <v>0.60621778264910697</v>
      </c>
    </row>
    <row r="220" spans="5:32" x14ac:dyDescent="0.3">
      <c r="E220" s="71">
        <f>E217+0.02</f>
        <v>0.32</v>
      </c>
      <c r="F220" s="71">
        <f>F217-0.02</f>
        <v>0.67999999999999972</v>
      </c>
      <c r="G220" s="71">
        <v>0</v>
      </c>
      <c r="I220" s="72">
        <f t="shared" si="119"/>
        <v>0.16000000000000003</v>
      </c>
      <c r="J220" s="72">
        <f t="shared" si="120"/>
        <v>0.27712812921102037</v>
      </c>
      <c r="L220" s="72" t="e">
        <f t="shared" si="121"/>
        <v>#N/A</v>
      </c>
      <c r="M220" s="120" t="e">
        <f t="shared" si="122"/>
        <v>#N/A</v>
      </c>
      <c r="N220" s="117" t="e">
        <f>IF($K$174=TRUE,J220,NA())</f>
        <v>#N/A</v>
      </c>
      <c r="O220" s="72" t="e">
        <f>IF($K$174=TRUE,I220+$B$5+$B$17/2,NA())</f>
        <v>#N/A</v>
      </c>
      <c r="P220" s="72" t="e">
        <f>IF($K$174=TRUE,J220+B$4+$B$4*$B$17,NA())</f>
        <v>#N/A</v>
      </c>
      <c r="R220" s="200">
        <f t="shared" si="142"/>
        <v>50</v>
      </c>
      <c r="S220" s="200">
        <f t="shared" si="143"/>
        <v>53.5</v>
      </c>
      <c r="T220" s="200">
        <f t="shared" si="144"/>
        <v>-3.5000000000000004</v>
      </c>
      <c r="U220" s="74">
        <v>50</v>
      </c>
      <c r="V220" s="75">
        <f t="shared" si="140"/>
        <v>1.415</v>
      </c>
      <c r="W220" s="75">
        <f t="shared" si="141"/>
        <v>0.4330127018922193</v>
      </c>
      <c r="X220" s="73"/>
      <c r="Z220" s="73">
        <f t="shared" si="133"/>
        <v>0.68500000000000005</v>
      </c>
      <c r="AA220" s="73">
        <f>$X$11</f>
        <v>1.4999999999999999E-2</v>
      </c>
      <c r="AB220" s="73">
        <v>0.3</v>
      </c>
      <c r="AD220" s="77">
        <f t="shared" si="117"/>
        <v>0.64250000000000007</v>
      </c>
      <c r="AE220" s="77">
        <f t="shared" si="118"/>
        <v>1.8425</v>
      </c>
      <c r="AF220" s="77">
        <f t="shared" si="139"/>
        <v>0.59322740159234044</v>
      </c>
    </row>
    <row r="221" spans="5:32" x14ac:dyDescent="0.3">
      <c r="E221" s="71">
        <f>E218+0.02</f>
        <v>0.32</v>
      </c>
      <c r="F221" s="71">
        <v>0</v>
      </c>
      <c r="G221" s="71">
        <f>G218-0.02</f>
        <v>0.67999999999999972</v>
      </c>
      <c r="I221" s="72">
        <f t="shared" si="119"/>
        <v>0.83999999999999975</v>
      </c>
      <c r="J221" s="72">
        <f t="shared" si="120"/>
        <v>0.27712812921102037</v>
      </c>
      <c r="L221" s="72" t="e">
        <f t="shared" si="121"/>
        <v>#N/A</v>
      </c>
      <c r="M221" s="120" t="e">
        <f t="shared" si="122"/>
        <v>#N/A</v>
      </c>
      <c r="N221" s="117" t="e">
        <f>IF($K$174=TRUE,J221,NA())</f>
        <v>#N/A</v>
      </c>
      <c r="O221" s="72" t="e">
        <f>IF($K$174=TRUE,I221+$B$5+$B$17/2,NA())</f>
        <v>#N/A</v>
      </c>
      <c r="P221" s="72" t="e">
        <f>IF($K$174=TRUE,J221+B$4+$B$4*$B$17,NA())</f>
        <v>#N/A</v>
      </c>
      <c r="R221" s="200">
        <f t="shared" si="142"/>
        <v>60</v>
      </c>
      <c r="S221" s="200">
        <f t="shared" si="143"/>
        <v>43.5</v>
      </c>
      <c r="T221" s="200">
        <f t="shared" si="144"/>
        <v>-3.5000000000000004</v>
      </c>
      <c r="U221" s="74">
        <v>60</v>
      </c>
      <c r="V221" s="75">
        <f t="shared" si="140"/>
        <v>1.4650000000000001</v>
      </c>
      <c r="W221" s="75">
        <f t="shared" si="141"/>
        <v>0.51961524227066314</v>
      </c>
      <c r="X221" s="64"/>
      <c r="Z221" s="73"/>
      <c r="AA221" s="73"/>
      <c r="AB221" s="73"/>
      <c r="AD221" s="77"/>
      <c r="AE221" s="77"/>
      <c r="AF221" s="77"/>
    </row>
    <row r="222" spans="5:32" x14ac:dyDescent="0.3">
      <c r="E222" s="15"/>
      <c r="F222" s="15"/>
      <c r="G222" s="15"/>
      <c r="I222" s="72"/>
      <c r="J222" s="72"/>
      <c r="L222" s="72"/>
      <c r="M222" s="120"/>
      <c r="N222" s="117"/>
      <c r="O222" s="72"/>
      <c r="P222" s="72"/>
      <c r="R222" s="200">
        <f t="shared" si="142"/>
        <v>70</v>
      </c>
      <c r="S222" s="200">
        <f t="shared" si="143"/>
        <v>33.5</v>
      </c>
      <c r="T222" s="200">
        <f t="shared" si="144"/>
        <v>-3.5000000000000004</v>
      </c>
      <c r="U222" s="74">
        <v>70</v>
      </c>
      <c r="V222" s="75">
        <f t="shared" si="140"/>
        <v>1.5149999999999999</v>
      </c>
      <c r="W222" s="75">
        <f t="shared" si="141"/>
        <v>0.60621778264910697</v>
      </c>
      <c r="X222" s="64"/>
      <c r="Z222" s="73">
        <f t="shared" si="133"/>
        <v>0.8</v>
      </c>
      <c r="AA222" s="73">
        <v>0</v>
      </c>
      <c r="AB222" s="73">
        <v>0.2</v>
      </c>
      <c r="AD222" s="77">
        <f t="shared" si="117"/>
        <v>0.60000000000000009</v>
      </c>
      <c r="AE222" s="77">
        <f t="shared" si="118"/>
        <v>1.8</v>
      </c>
      <c r="AF222" s="77">
        <f t="shared" si="139"/>
        <v>0.69282032302755092</v>
      </c>
    </row>
    <row r="223" spans="5:32" x14ac:dyDescent="0.3">
      <c r="E223" s="71">
        <f>E220+0.02</f>
        <v>0.34</v>
      </c>
      <c r="F223" s="71">
        <f>F220-0.02</f>
        <v>0.6599999999999997</v>
      </c>
      <c r="G223" s="71">
        <v>0</v>
      </c>
      <c r="I223" s="72">
        <f t="shared" si="119"/>
        <v>0.17000000000000004</v>
      </c>
      <c r="J223" s="72">
        <f t="shared" si="120"/>
        <v>0.29444863728670917</v>
      </c>
      <c r="L223" s="72" t="e">
        <f t="shared" si="121"/>
        <v>#N/A</v>
      </c>
      <c r="M223" s="120" t="e">
        <f t="shared" si="122"/>
        <v>#N/A</v>
      </c>
      <c r="N223" s="117" t="e">
        <f>IF($K$174=TRUE,J223,NA())</f>
        <v>#N/A</v>
      </c>
      <c r="O223" s="72" t="e">
        <f>IF($K$174=TRUE,I223+$B$5+$B$17/2,NA())</f>
        <v>#N/A</v>
      </c>
      <c r="P223" s="72" t="e">
        <f>IF($K$174=TRUE,J223+B$4+$B$4*$B$17,NA())</f>
        <v>#N/A</v>
      </c>
      <c r="R223" s="200">
        <f t="shared" si="142"/>
        <v>80</v>
      </c>
      <c r="S223" s="200">
        <f t="shared" si="143"/>
        <v>23.5</v>
      </c>
      <c r="T223" s="200">
        <f t="shared" si="144"/>
        <v>-3.5000000000000004</v>
      </c>
      <c r="U223" s="74">
        <v>80</v>
      </c>
      <c r="V223" s="75">
        <f t="shared" si="140"/>
        <v>1.5650000000000002</v>
      </c>
      <c r="W223" s="75">
        <f t="shared" si="141"/>
        <v>0.69282032302755092</v>
      </c>
      <c r="X223" s="64"/>
      <c r="Z223" s="73">
        <f t="shared" si="133"/>
        <v>0.78499999999999992</v>
      </c>
      <c r="AA223" s="73">
        <f>$X$11</f>
        <v>1.4999999999999999E-2</v>
      </c>
      <c r="AB223" s="73">
        <v>0.2</v>
      </c>
      <c r="AD223" s="77">
        <f t="shared" si="117"/>
        <v>0.59250000000000003</v>
      </c>
      <c r="AE223" s="77">
        <f t="shared" si="118"/>
        <v>1.7925</v>
      </c>
      <c r="AF223" s="77">
        <f t="shared" si="139"/>
        <v>0.67982994197078428</v>
      </c>
    </row>
    <row r="224" spans="5:32" x14ac:dyDescent="0.3">
      <c r="E224" s="71">
        <f>E221+0.02</f>
        <v>0.34</v>
      </c>
      <c r="F224" s="71">
        <v>0</v>
      </c>
      <c r="G224" s="71">
        <f>G221-0.02</f>
        <v>0.6599999999999997</v>
      </c>
      <c r="I224" s="72">
        <f t="shared" si="119"/>
        <v>0.82999999999999974</v>
      </c>
      <c r="J224" s="72">
        <f t="shared" si="120"/>
        <v>0.29444863728670917</v>
      </c>
      <c r="L224" s="72" t="e">
        <f t="shared" si="121"/>
        <v>#N/A</v>
      </c>
      <c r="M224" s="120" t="e">
        <f t="shared" si="122"/>
        <v>#N/A</v>
      </c>
      <c r="N224" s="117" t="e">
        <f>IF($K$174=TRUE,J224,NA())</f>
        <v>#N/A</v>
      </c>
      <c r="O224" s="72" t="e">
        <f>IF($K$174=TRUE,I224+$B$5+$B$17/2,NA())</f>
        <v>#N/A</v>
      </c>
      <c r="P224" s="72" t="e">
        <f>IF($K$174=TRUE,J224+B$4+$B$4*$B$17,NA())</f>
        <v>#N/A</v>
      </c>
      <c r="R224" s="200">
        <f t="shared" si="142"/>
        <v>90</v>
      </c>
      <c r="S224" s="200">
        <f t="shared" si="143"/>
        <v>13.5</v>
      </c>
      <c r="T224" s="200">
        <f t="shared" si="144"/>
        <v>-3.5000000000000004</v>
      </c>
      <c r="U224" s="74">
        <v>90</v>
      </c>
      <c r="V224" s="75">
        <f t="shared" si="140"/>
        <v>1.615</v>
      </c>
      <c r="W224" s="75">
        <f t="shared" si="141"/>
        <v>0.77942286340599476</v>
      </c>
      <c r="X224" s="64"/>
      <c r="Z224" s="73"/>
      <c r="AA224" s="73"/>
      <c r="AB224" s="73"/>
      <c r="AD224" s="77"/>
      <c r="AE224" s="77"/>
      <c r="AF224" s="77"/>
    </row>
    <row r="225" spans="5:32" x14ac:dyDescent="0.3">
      <c r="E225" s="15"/>
      <c r="F225" s="15"/>
      <c r="G225" s="15"/>
      <c r="I225" s="72"/>
      <c r="J225" s="72"/>
      <c r="L225" s="72"/>
      <c r="M225" s="120"/>
      <c r="N225" s="117"/>
      <c r="O225" s="72"/>
      <c r="P225" s="72"/>
      <c r="R225" s="201"/>
      <c r="S225" s="201"/>
      <c r="T225" s="201"/>
      <c r="X225" s="64"/>
      <c r="Z225" s="73">
        <f t="shared" si="133"/>
        <v>0.9</v>
      </c>
      <c r="AA225" s="73">
        <v>0</v>
      </c>
      <c r="AB225" s="73">
        <v>0.1</v>
      </c>
      <c r="AD225" s="77">
        <f t="shared" si="117"/>
        <v>0.55000000000000016</v>
      </c>
      <c r="AE225" s="77">
        <f t="shared" si="118"/>
        <v>1.7500000000000002</v>
      </c>
      <c r="AF225" s="77">
        <f t="shared" si="139"/>
        <v>0.77942286340599476</v>
      </c>
    </row>
    <row r="226" spans="5:32" x14ac:dyDescent="0.3">
      <c r="E226" s="71">
        <f>E223+0.02</f>
        <v>0.36000000000000004</v>
      </c>
      <c r="F226" s="71">
        <f>F223-0.02</f>
        <v>0.63999999999999968</v>
      </c>
      <c r="G226" s="71">
        <v>0</v>
      </c>
      <c r="I226" s="72">
        <f t="shared" si="119"/>
        <v>0.18000000000000005</v>
      </c>
      <c r="J226" s="72">
        <f t="shared" si="120"/>
        <v>0.31176914536239791</v>
      </c>
      <c r="L226" s="72" t="e">
        <f t="shared" si="121"/>
        <v>#N/A</v>
      </c>
      <c r="M226" s="120" t="e">
        <f t="shared" si="122"/>
        <v>#N/A</v>
      </c>
      <c r="N226" s="117" t="e">
        <f>IF($K$174=TRUE,J226,NA())</f>
        <v>#N/A</v>
      </c>
      <c r="O226" s="72" t="e">
        <f>IF($K$174=TRUE,I226+$B$5+$B$17/2,NA())</f>
        <v>#N/A</v>
      </c>
      <c r="P226" s="72" t="e">
        <f>IF($K$174=TRUE,J226+B$4+$B$4*$B$17,NA())</f>
        <v>#N/A</v>
      </c>
      <c r="Q226" s="70" t="s">
        <v>89</v>
      </c>
      <c r="R226" s="200">
        <f>100-U226-S226</f>
        <v>13.5</v>
      </c>
      <c r="S226" s="200">
        <f>X$4</f>
        <v>-3.5000000000000004</v>
      </c>
      <c r="T226" s="200">
        <f>100-R226-S226</f>
        <v>90</v>
      </c>
      <c r="U226" s="74">
        <v>90</v>
      </c>
      <c r="V226" s="75">
        <f t="shared" ref="V226:V234" si="145">IF($U$1=TRUE,(COS(RADIANS(60)))*R226/100+T226/100+1+$B$17,NA())</f>
        <v>2.1675</v>
      </c>
      <c r="W226" s="75">
        <f t="shared" ref="W226:W234" si="146">IF($U$1=TRUE,R226/100*(SIN(60*PI()/180)),NA())</f>
        <v>0.11691342951089922</v>
      </c>
      <c r="X226" s="74"/>
      <c r="Z226" s="73">
        <f t="shared" si="133"/>
        <v>0.88500000000000001</v>
      </c>
      <c r="AA226" s="73">
        <f>$X$11</f>
        <v>1.4999999999999999E-2</v>
      </c>
      <c r="AB226" s="73">
        <v>0.1</v>
      </c>
      <c r="AD226" s="77">
        <f t="shared" si="117"/>
        <v>0.54250000000000009</v>
      </c>
      <c r="AE226" s="77">
        <f t="shared" si="118"/>
        <v>1.7424999999999999</v>
      </c>
      <c r="AF226" s="77">
        <f t="shared" si="139"/>
        <v>0.76643248234922812</v>
      </c>
    </row>
    <row r="227" spans="5:32" x14ac:dyDescent="0.3">
      <c r="E227" s="71">
        <f>E224+0.02</f>
        <v>0.36000000000000004</v>
      </c>
      <c r="F227" s="71">
        <v>0</v>
      </c>
      <c r="G227" s="71">
        <f>G224-0.02</f>
        <v>0.63999999999999968</v>
      </c>
      <c r="I227" s="72">
        <f t="shared" si="119"/>
        <v>0.81999999999999973</v>
      </c>
      <c r="J227" s="72">
        <f t="shared" si="120"/>
        <v>0.31176914536239791</v>
      </c>
      <c r="L227" s="72" t="e">
        <f t="shared" si="121"/>
        <v>#N/A</v>
      </c>
      <c r="M227" s="120" t="e">
        <f t="shared" si="122"/>
        <v>#N/A</v>
      </c>
      <c r="N227" s="117" t="e">
        <f>IF($K$174=TRUE,J227,NA())</f>
        <v>#N/A</v>
      </c>
      <c r="O227" s="72" t="e">
        <f>IF($K$174=TRUE,I227+$B$5+$B$17/2,NA())</f>
        <v>#N/A</v>
      </c>
      <c r="P227" s="72" t="e">
        <f>IF($K$174=TRUE,J227+B$4+$B$4*$B$17,NA())</f>
        <v>#N/A</v>
      </c>
      <c r="R227" s="200">
        <f t="shared" ref="R227:R234" si="147">100-U227-S227</f>
        <v>23.5</v>
      </c>
      <c r="S227" s="200">
        <f t="shared" ref="S227:S234" si="148">X$4</f>
        <v>-3.5000000000000004</v>
      </c>
      <c r="T227" s="200">
        <f t="shared" ref="T227:T234" si="149">100-R227-S227</f>
        <v>80</v>
      </c>
      <c r="U227" s="74">
        <v>80</v>
      </c>
      <c r="V227" s="75">
        <f t="shared" si="145"/>
        <v>2.1175000000000002</v>
      </c>
      <c r="W227" s="75">
        <f t="shared" si="146"/>
        <v>0.20351596988934306</v>
      </c>
      <c r="X227" s="73"/>
      <c r="AD227" s="77"/>
      <c r="AE227" s="77"/>
      <c r="AF227" s="77"/>
    </row>
    <row r="228" spans="5:32" x14ac:dyDescent="0.3">
      <c r="E228" s="15"/>
      <c r="F228" s="15"/>
      <c r="G228" s="15"/>
      <c r="I228" s="72"/>
      <c r="J228" s="72"/>
      <c r="L228" s="72"/>
      <c r="M228" s="120"/>
      <c r="N228" s="117"/>
      <c r="O228" s="72"/>
      <c r="P228" s="72"/>
      <c r="R228" s="200">
        <f t="shared" si="147"/>
        <v>33.5</v>
      </c>
      <c r="S228" s="200">
        <f t="shared" si="148"/>
        <v>-3.5000000000000004</v>
      </c>
      <c r="T228" s="200">
        <f t="shared" si="149"/>
        <v>70</v>
      </c>
      <c r="U228" s="74">
        <v>70</v>
      </c>
      <c r="V228" s="75">
        <f t="shared" si="145"/>
        <v>2.0674999999999999</v>
      </c>
      <c r="W228" s="75">
        <f t="shared" si="146"/>
        <v>0.29011851026778696</v>
      </c>
      <c r="X228" s="74"/>
      <c r="Y228" s="9" t="s">
        <v>114</v>
      </c>
      <c r="Z228" s="73">
        <v>0.9</v>
      </c>
      <c r="AA228" s="73">
        <f>1-Z228-AB228</f>
        <v>9.9999999999999978E-2</v>
      </c>
      <c r="AB228" s="73">
        <v>0</v>
      </c>
      <c r="AC228" s="9"/>
      <c r="AD228" s="77">
        <f t="shared" si="117"/>
        <v>0.45000000000000012</v>
      </c>
      <c r="AE228" s="77">
        <f t="shared" si="118"/>
        <v>1.6500000000000001</v>
      </c>
      <c r="AF228" s="77">
        <f t="shared" si="139"/>
        <v>0.77942286340599476</v>
      </c>
    </row>
    <row r="229" spans="5:32" x14ac:dyDescent="0.3">
      <c r="E229" s="71">
        <f>E226+0.02</f>
        <v>0.38000000000000006</v>
      </c>
      <c r="F229" s="71">
        <f>F226-0.02</f>
        <v>0.61999999999999966</v>
      </c>
      <c r="G229" s="71">
        <v>0</v>
      </c>
      <c r="I229" s="72">
        <f t="shared" si="119"/>
        <v>0.19000000000000009</v>
      </c>
      <c r="J229" s="72">
        <f t="shared" si="120"/>
        <v>0.32908965343808672</v>
      </c>
      <c r="L229" s="72" t="e">
        <f t="shared" si="121"/>
        <v>#N/A</v>
      </c>
      <c r="M229" s="120" t="e">
        <f t="shared" si="122"/>
        <v>#N/A</v>
      </c>
      <c r="N229" s="117" t="e">
        <f>IF($K$174=TRUE,J229,NA())</f>
        <v>#N/A</v>
      </c>
      <c r="O229" s="72" t="e">
        <f>IF($K$174=TRUE,I229+$B$5+$B$17/2,NA())</f>
        <v>#N/A</v>
      </c>
      <c r="P229" s="72" t="e">
        <f>IF($K$174=TRUE,J229+B$4+$B$4*$B$17,NA())</f>
        <v>#N/A</v>
      </c>
      <c r="R229" s="200">
        <f t="shared" si="147"/>
        <v>43.5</v>
      </c>
      <c r="S229" s="200">
        <f t="shared" si="148"/>
        <v>-3.5000000000000004</v>
      </c>
      <c r="T229" s="200">
        <f t="shared" si="149"/>
        <v>60</v>
      </c>
      <c r="U229" s="74">
        <v>60</v>
      </c>
      <c r="V229" s="75">
        <f t="shared" si="145"/>
        <v>2.0175000000000001</v>
      </c>
      <c r="W229" s="75">
        <f t="shared" si="146"/>
        <v>0.37672105064623079</v>
      </c>
      <c r="X229" s="74"/>
      <c r="Z229" s="73">
        <v>0.9</v>
      </c>
      <c r="AA229" s="73">
        <f t="shared" ref="AA229:AA253" si="150">1-Z229-AB229</f>
        <v>8.4999999999999978E-2</v>
      </c>
      <c r="AB229" s="73">
        <f>$X$11</f>
        <v>1.4999999999999999E-2</v>
      </c>
      <c r="AD229" s="77">
        <f t="shared" si="117"/>
        <v>0.46500000000000014</v>
      </c>
      <c r="AE229" s="77">
        <f t="shared" si="118"/>
        <v>1.665</v>
      </c>
      <c r="AF229" s="77">
        <f t="shared" si="139"/>
        <v>0.77942286340599476</v>
      </c>
    </row>
    <row r="230" spans="5:32" x14ac:dyDescent="0.3">
      <c r="E230" s="71">
        <f>E227+0.02</f>
        <v>0.38000000000000006</v>
      </c>
      <c r="F230" s="71">
        <v>0</v>
      </c>
      <c r="G230" s="71">
        <f>G227-0.02</f>
        <v>0.61999999999999966</v>
      </c>
      <c r="I230" s="72">
        <f t="shared" si="119"/>
        <v>0.80999999999999972</v>
      </c>
      <c r="J230" s="72">
        <f t="shared" si="120"/>
        <v>0.32908965343808672</v>
      </c>
      <c r="L230" s="72" t="e">
        <f t="shared" si="121"/>
        <v>#N/A</v>
      </c>
      <c r="M230" s="120" t="e">
        <f t="shared" si="122"/>
        <v>#N/A</v>
      </c>
      <c r="N230" s="117" t="e">
        <f>IF($K$174=TRUE,J230,NA())</f>
        <v>#N/A</v>
      </c>
      <c r="O230" s="72" t="e">
        <f>IF($K$174=TRUE,I230+$B$5+$B$17/2,NA())</f>
        <v>#N/A</v>
      </c>
      <c r="P230" s="72" t="e">
        <f>IF($K$174=TRUE,J230+B$4+$B$4*$B$17,NA())</f>
        <v>#N/A</v>
      </c>
      <c r="R230" s="200">
        <f t="shared" si="147"/>
        <v>53.5</v>
      </c>
      <c r="S230" s="200">
        <f t="shared" si="148"/>
        <v>-3.5000000000000004</v>
      </c>
      <c r="T230" s="200">
        <f t="shared" si="149"/>
        <v>50</v>
      </c>
      <c r="U230" s="74">
        <v>50</v>
      </c>
      <c r="V230" s="75">
        <f t="shared" si="145"/>
        <v>1.9675</v>
      </c>
      <c r="W230" s="75">
        <f t="shared" si="146"/>
        <v>0.46332359102467469</v>
      </c>
      <c r="X230" s="73"/>
      <c r="Z230" s="73"/>
      <c r="AA230" s="73"/>
      <c r="AB230" s="73"/>
      <c r="AD230" s="77"/>
      <c r="AE230" s="77"/>
      <c r="AF230" s="77"/>
    </row>
    <row r="231" spans="5:32" x14ac:dyDescent="0.3">
      <c r="E231" s="15"/>
      <c r="F231" s="15"/>
      <c r="G231" s="15"/>
      <c r="I231" s="72"/>
      <c r="J231" s="72"/>
      <c r="L231" s="72"/>
      <c r="M231" s="120"/>
      <c r="N231" s="117"/>
      <c r="O231" s="72"/>
      <c r="P231" s="72"/>
      <c r="R231" s="200">
        <f t="shared" si="147"/>
        <v>63.5</v>
      </c>
      <c r="S231" s="200">
        <f t="shared" si="148"/>
        <v>-3.5000000000000004</v>
      </c>
      <c r="T231" s="200">
        <f t="shared" si="149"/>
        <v>40</v>
      </c>
      <c r="U231" s="74">
        <v>40</v>
      </c>
      <c r="V231" s="75">
        <f t="shared" si="145"/>
        <v>1.9175</v>
      </c>
      <c r="W231" s="75">
        <f t="shared" si="146"/>
        <v>0.54992613140311852</v>
      </c>
      <c r="Z231" s="73">
        <v>0.8</v>
      </c>
      <c r="AA231" s="73">
        <f t="shared" si="150"/>
        <v>0.19999999999999996</v>
      </c>
      <c r="AB231" s="73">
        <v>0</v>
      </c>
      <c r="AD231" s="77">
        <f t="shared" si="117"/>
        <v>0.40000000000000013</v>
      </c>
      <c r="AE231" s="77">
        <f t="shared" si="118"/>
        <v>1.6</v>
      </c>
      <c r="AF231" s="77">
        <f t="shared" si="139"/>
        <v>0.69282032302755092</v>
      </c>
    </row>
    <row r="232" spans="5:32" x14ac:dyDescent="0.3">
      <c r="E232" s="71">
        <f>E229+0.02</f>
        <v>0.40000000000000008</v>
      </c>
      <c r="F232" s="71">
        <f>F229-0.02</f>
        <v>0.59999999999999964</v>
      </c>
      <c r="G232" s="71">
        <v>0</v>
      </c>
      <c r="I232" s="72">
        <f t="shared" si="119"/>
        <v>0.20000000000000009</v>
      </c>
      <c r="J232" s="72">
        <f t="shared" si="120"/>
        <v>0.34641016151377552</v>
      </c>
      <c r="L232" s="72" t="e">
        <f t="shared" si="121"/>
        <v>#N/A</v>
      </c>
      <c r="M232" s="120" t="e">
        <f t="shared" si="122"/>
        <v>#N/A</v>
      </c>
      <c r="N232" s="117" t="e">
        <f>IF($K$174=TRUE,J232,NA())</f>
        <v>#N/A</v>
      </c>
      <c r="O232" s="72" t="e">
        <f>IF($K$174=TRUE,I232+$B$5+$B$17/2,NA())</f>
        <v>#N/A</v>
      </c>
      <c r="P232" s="72" t="e">
        <f>IF($K$174=TRUE,J232+B$4+$B$4*$B$17,NA())</f>
        <v>#N/A</v>
      </c>
      <c r="R232" s="200">
        <f t="shared" si="147"/>
        <v>73.5</v>
      </c>
      <c r="S232" s="200">
        <f t="shared" si="148"/>
        <v>-3.5000000000000004</v>
      </c>
      <c r="T232" s="200">
        <f t="shared" si="149"/>
        <v>30</v>
      </c>
      <c r="U232" s="74">
        <v>30</v>
      </c>
      <c r="V232" s="75">
        <f t="shared" si="145"/>
        <v>1.8674999999999999</v>
      </c>
      <c r="W232" s="75">
        <f t="shared" si="146"/>
        <v>0.63652867178156236</v>
      </c>
      <c r="Z232" s="73">
        <v>0.8</v>
      </c>
      <c r="AA232" s="73">
        <f t="shared" si="150"/>
        <v>0.18499999999999994</v>
      </c>
      <c r="AB232" s="73">
        <f>$X$11</f>
        <v>1.4999999999999999E-2</v>
      </c>
      <c r="AD232" s="77">
        <f t="shared" si="117"/>
        <v>0.41500000000000015</v>
      </c>
      <c r="AE232" s="77">
        <f t="shared" si="118"/>
        <v>1.615</v>
      </c>
      <c r="AF232" s="77">
        <f t="shared" si="139"/>
        <v>0.69282032302755092</v>
      </c>
    </row>
    <row r="233" spans="5:32" x14ac:dyDescent="0.3">
      <c r="E233" s="71">
        <f>E230+0.02</f>
        <v>0.40000000000000008</v>
      </c>
      <c r="F233" s="71">
        <v>0</v>
      </c>
      <c r="G233" s="71">
        <f>G230-0.02</f>
        <v>0.59999999999999964</v>
      </c>
      <c r="I233" s="72">
        <f t="shared" si="119"/>
        <v>0.79999999999999971</v>
      </c>
      <c r="J233" s="72">
        <f t="shared" si="120"/>
        <v>0.34641016151377552</v>
      </c>
      <c r="L233" s="72" t="e">
        <f t="shared" si="121"/>
        <v>#N/A</v>
      </c>
      <c r="M233" s="120" t="e">
        <f t="shared" si="122"/>
        <v>#N/A</v>
      </c>
      <c r="N233" s="117" t="e">
        <f>IF($K$174=TRUE,J233,NA())</f>
        <v>#N/A</v>
      </c>
      <c r="O233" s="72" t="e">
        <f>IF($K$174=TRUE,I233+$B$5+$B$17/2,NA())</f>
        <v>#N/A</v>
      </c>
      <c r="P233" s="72" t="e">
        <f>IF($K$174=TRUE,J233+B$4+$B$4*$B$17,NA())</f>
        <v>#N/A</v>
      </c>
      <c r="R233" s="200">
        <f t="shared" si="147"/>
        <v>83.5</v>
      </c>
      <c r="S233" s="200">
        <f t="shared" si="148"/>
        <v>-3.5000000000000004</v>
      </c>
      <c r="T233" s="200">
        <f t="shared" si="149"/>
        <v>20</v>
      </c>
      <c r="U233" s="74">
        <v>20</v>
      </c>
      <c r="V233" s="75">
        <f t="shared" si="145"/>
        <v>1.8175000000000001</v>
      </c>
      <c r="W233" s="75">
        <f t="shared" si="146"/>
        <v>0.7231312121600062</v>
      </c>
      <c r="Z233" s="73"/>
      <c r="AA233" s="73"/>
      <c r="AB233" s="73"/>
      <c r="AD233" s="77"/>
      <c r="AE233" s="77"/>
      <c r="AF233" s="77"/>
    </row>
    <row r="234" spans="5:32" x14ac:dyDescent="0.3">
      <c r="E234" s="15"/>
      <c r="F234" s="15"/>
      <c r="G234" s="15"/>
      <c r="I234" s="72"/>
      <c r="J234" s="72"/>
      <c r="L234" s="72"/>
      <c r="M234" s="120"/>
      <c r="N234" s="117"/>
      <c r="O234" s="72"/>
      <c r="P234" s="72"/>
      <c r="R234" s="200">
        <f t="shared" si="147"/>
        <v>93.5</v>
      </c>
      <c r="S234" s="200">
        <f t="shared" si="148"/>
        <v>-3.5000000000000004</v>
      </c>
      <c r="T234" s="200">
        <f t="shared" si="149"/>
        <v>10</v>
      </c>
      <c r="U234" s="74">
        <v>10</v>
      </c>
      <c r="V234" s="75">
        <f t="shared" si="145"/>
        <v>1.7675000000000001</v>
      </c>
      <c r="W234" s="75">
        <f t="shared" si="146"/>
        <v>0.80973375253845015</v>
      </c>
      <c r="Z234" s="73">
        <v>0.7</v>
      </c>
      <c r="AA234" s="73">
        <f t="shared" si="150"/>
        <v>0.30000000000000004</v>
      </c>
      <c r="AB234" s="73">
        <v>0</v>
      </c>
      <c r="AD234" s="77">
        <f t="shared" si="117"/>
        <v>0.35000000000000003</v>
      </c>
      <c r="AE234" s="77">
        <f t="shared" si="118"/>
        <v>1.55</v>
      </c>
      <c r="AF234" s="77">
        <f t="shared" si="139"/>
        <v>0.60621778264910697</v>
      </c>
    </row>
    <row r="235" spans="5:32" x14ac:dyDescent="0.3">
      <c r="E235" s="71">
        <f>E232+0.02</f>
        <v>0.4200000000000001</v>
      </c>
      <c r="F235" s="71">
        <f>F232-0.02</f>
        <v>0.57999999999999963</v>
      </c>
      <c r="G235" s="71">
        <v>0</v>
      </c>
      <c r="I235" s="72">
        <f t="shared" si="119"/>
        <v>0.2100000000000001</v>
      </c>
      <c r="J235" s="72">
        <f t="shared" si="120"/>
        <v>0.36373066958946432</v>
      </c>
      <c r="L235" s="72" t="e">
        <f t="shared" si="121"/>
        <v>#N/A</v>
      </c>
      <c r="M235" s="120" t="e">
        <f t="shared" si="122"/>
        <v>#N/A</v>
      </c>
      <c r="N235" s="117" t="e">
        <f>IF($K$174=TRUE,J235,NA())</f>
        <v>#N/A</v>
      </c>
      <c r="O235" s="72" t="e">
        <f>IF($K$174=TRUE,I235+$B$5+$B$17/2,NA())</f>
        <v>#N/A</v>
      </c>
      <c r="P235" s="72" t="e">
        <f>IF($K$174=TRUE,J235+B$4+$B$4*$B$17,NA())</f>
        <v>#N/A</v>
      </c>
      <c r="Z235" s="73">
        <v>0.7</v>
      </c>
      <c r="AA235" s="73">
        <f t="shared" si="150"/>
        <v>0.28500000000000003</v>
      </c>
      <c r="AB235" s="73">
        <f>$X$11</f>
        <v>1.4999999999999999E-2</v>
      </c>
      <c r="AD235" s="77">
        <f t="shared" si="117"/>
        <v>0.36500000000000005</v>
      </c>
      <c r="AE235" s="77">
        <f t="shared" si="118"/>
        <v>1.5649999999999999</v>
      </c>
      <c r="AF235" s="77">
        <f t="shared" si="139"/>
        <v>0.60621778264910697</v>
      </c>
    </row>
    <row r="236" spans="5:32" x14ac:dyDescent="0.3">
      <c r="E236" s="71">
        <f>E233+0.02</f>
        <v>0.4200000000000001</v>
      </c>
      <c r="F236" s="71">
        <v>0</v>
      </c>
      <c r="G236" s="71">
        <f>G233-0.02</f>
        <v>0.57999999999999963</v>
      </c>
      <c r="I236" s="72">
        <f t="shared" si="119"/>
        <v>0.7899999999999997</v>
      </c>
      <c r="J236" s="72">
        <f t="shared" si="120"/>
        <v>0.36373066958946432</v>
      </c>
      <c r="L236" s="72" t="e">
        <f t="shared" si="121"/>
        <v>#N/A</v>
      </c>
      <c r="M236" s="120" t="e">
        <f t="shared" si="122"/>
        <v>#N/A</v>
      </c>
      <c r="N236" s="117" t="e">
        <f>IF($K$174=TRUE,J236,NA())</f>
        <v>#N/A</v>
      </c>
      <c r="O236" s="72" t="e">
        <f>IF($K$174=TRUE,I236+$B$5+$B$17/2,NA())</f>
        <v>#N/A</v>
      </c>
      <c r="P236" s="72" t="e">
        <f>IF($K$174=TRUE,J236+B$4+$B$4*$B$17,NA())</f>
        <v>#N/A</v>
      </c>
      <c r="Z236" s="73"/>
      <c r="AA236" s="73"/>
      <c r="AB236" s="73"/>
      <c r="AD236" s="77"/>
      <c r="AE236" s="77"/>
      <c r="AF236" s="77"/>
    </row>
    <row r="237" spans="5:32" x14ac:dyDescent="0.3">
      <c r="E237" s="15"/>
      <c r="F237" s="15"/>
      <c r="G237" s="15"/>
      <c r="I237" s="72"/>
      <c r="J237" s="72"/>
      <c r="L237" s="72"/>
      <c r="M237" s="120"/>
      <c r="N237" s="117"/>
      <c r="O237" s="72"/>
      <c r="P237" s="72"/>
      <c r="Z237" s="73">
        <v>0.6</v>
      </c>
      <c r="AA237" s="73">
        <f t="shared" si="150"/>
        <v>0.4</v>
      </c>
      <c r="AB237" s="73">
        <v>0</v>
      </c>
      <c r="AD237" s="77">
        <f t="shared" si="117"/>
        <v>0.30000000000000004</v>
      </c>
      <c r="AE237" s="77">
        <f t="shared" si="118"/>
        <v>1.5</v>
      </c>
      <c r="AF237" s="77">
        <f t="shared" si="139"/>
        <v>0.51961524227066314</v>
      </c>
    </row>
    <row r="238" spans="5:32" x14ac:dyDescent="0.3">
      <c r="E238" s="71">
        <f>E235+0.02</f>
        <v>0.44000000000000011</v>
      </c>
      <c r="F238" s="71">
        <f>F235-0.02</f>
        <v>0.55999999999999961</v>
      </c>
      <c r="G238" s="71">
        <v>0</v>
      </c>
      <c r="I238" s="72">
        <f t="shared" si="119"/>
        <v>0.22000000000000011</v>
      </c>
      <c r="J238" s="72">
        <f t="shared" si="120"/>
        <v>0.38105117766515306</v>
      </c>
      <c r="L238" s="72" t="e">
        <f t="shared" si="121"/>
        <v>#N/A</v>
      </c>
      <c r="M238" s="120" t="e">
        <f t="shared" si="122"/>
        <v>#N/A</v>
      </c>
      <c r="N238" s="117" t="e">
        <f>IF($K$174=TRUE,J238,NA())</f>
        <v>#N/A</v>
      </c>
      <c r="O238" s="72" t="e">
        <f>IF($K$174=TRUE,I238+$B$5+$B$17/2,NA())</f>
        <v>#N/A</v>
      </c>
      <c r="P238" s="72" t="e">
        <f>IF($K$174=TRUE,J238+B$4+$B$4*$B$17,NA())</f>
        <v>#N/A</v>
      </c>
      <c r="Z238" s="73">
        <v>0.6</v>
      </c>
      <c r="AA238" s="73">
        <f t="shared" si="150"/>
        <v>0.38500000000000001</v>
      </c>
      <c r="AB238" s="73">
        <f>$X$11</f>
        <v>1.4999999999999999E-2</v>
      </c>
      <c r="AD238" s="77">
        <f t="shared" si="117"/>
        <v>0.31500000000000006</v>
      </c>
      <c r="AE238" s="77">
        <f t="shared" si="118"/>
        <v>1.5149999999999999</v>
      </c>
      <c r="AF238" s="77">
        <f t="shared" si="139"/>
        <v>0.51961524227066314</v>
      </c>
    </row>
    <row r="239" spans="5:32" x14ac:dyDescent="0.3">
      <c r="E239" s="71">
        <f>E236+0.02</f>
        <v>0.44000000000000011</v>
      </c>
      <c r="F239" s="71">
        <v>0</v>
      </c>
      <c r="G239" s="71">
        <f>G236-0.02</f>
        <v>0.55999999999999961</v>
      </c>
      <c r="I239" s="72">
        <f t="shared" si="119"/>
        <v>0.77999999999999969</v>
      </c>
      <c r="J239" s="72">
        <f t="shared" si="120"/>
        <v>0.38105117766515306</v>
      </c>
      <c r="L239" s="72" t="e">
        <f t="shared" si="121"/>
        <v>#N/A</v>
      </c>
      <c r="M239" s="120" t="e">
        <f t="shared" si="122"/>
        <v>#N/A</v>
      </c>
      <c r="N239" s="117" t="e">
        <f>IF($K$174=TRUE,J239,NA())</f>
        <v>#N/A</v>
      </c>
      <c r="O239" s="72" t="e">
        <f>IF($K$174=TRUE,I239+$B$5+$B$17/2,NA())</f>
        <v>#N/A</v>
      </c>
      <c r="P239" s="72" t="e">
        <f>IF($K$174=TRUE,J239+B$4+$B$4*$B$17,NA())</f>
        <v>#N/A</v>
      </c>
      <c r="Z239" s="73"/>
      <c r="AA239" s="73"/>
      <c r="AB239" s="73"/>
      <c r="AD239" s="77"/>
      <c r="AE239" s="77"/>
      <c r="AF239" s="77"/>
    </row>
    <row r="240" spans="5:32" x14ac:dyDescent="0.3">
      <c r="E240" s="15"/>
      <c r="F240" s="15"/>
      <c r="G240" s="15"/>
      <c r="I240" s="72"/>
      <c r="J240" s="72"/>
      <c r="L240" s="72"/>
      <c r="M240" s="120"/>
      <c r="N240" s="117"/>
      <c r="O240" s="72"/>
      <c r="P240" s="72"/>
      <c r="Z240" s="73">
        <v>0.5</v>
      </c>
      <c r="AA240" s="73">
        <f t="shared" si="150"/>
        <v>0.5</v>
      </c>
      <c r="AB240" s="73">
        <v>0</v>
      </c>
      <c r="AD240" s="77">
        <f t="shared" ref="AD240:AD253" si="151">IF($AE$1=TRUE,$B$5*Z240+AB240,NA())</f>
        <v>0.25000000000000006</v>
      </c>
      <c r="AE240" s="77">
        <f t="shared" ref="AE240:AE253" si="152">IF($AE$1=TRUE,$B$5*Z240+AB240+1+$B$17,NA())</f>
        <v>1.45</v>
      </c>
      <c r="AF240" s="77">
        <f t="shared" ref="AF240:AF253" si="153">IF($AE$1=TRUE,Z70*B$4,NA())</f>
        <v>0.4330127018922193</v>
      </c>
    </row>
    <row r="241" spans="5:32" x14ac:dyDescent="0.3">
      <c r="E241" s="71">
        <f>E238+0.02</f>
        <v>0.46000000000000013</v>
      </c>
      <c r="F241" s="71">
        <f>F238-0.02</f>
        <v>0.53999999999999959</v>
      </c>
      <c r="G241" s="71">
        <v>0</v>
      </c>
      <c r="I241" s="72">
        <f t="shared" ref="I241:I302" si="154">$B$5*E241+G241</f>
        <v>0.23000000000000012</v>
      </c>
      <c r="J241" s="72">
        <f t="shared" ref="J241:J302" si="155">E241*$B$4</f>
        <v>0.39837168574084186</v>
      </c>
      <c r="L241" s="72" t="e">
        <f t="shared" ref="L241:L302" si="156">IF($K$174=TRUE,I241,NA())</f>
        <v>#N/A</v>
      </c>
      <c r="M241" s="120" t="e">
        <f t="shared" ref="M241:M302" si="157">L241+1+$B$17</f>
        <v>#N/A</v>
      </c>
      <c r="N241" s="117" t="e">
        <f>IF($K$174=TRUE,J241,NA())</f>
        <v>#N/A</v>
      </c>
      <c r="O241" s="72" t="e">
        <f>IF($K$174=TRUE,I241+$B$5+$B$17/2,NA())</f>
        <v>#N/A</v>
      </c>
      <c r="P241" s="72" t="e">
        <f>IF($K$174=TRUE,J241+B$4+$B$4*$B$17,NA())</f>
        <v>#N/A</v>
      </c>
      <c r="Z241" s="73">
        <v>0.5</v>
      </c>
      <c r="AA241" s="73">
        <f t="shared" si="150"/>
        <v>0.48499999999999999</v>
      </c>
      <c r="AB241" s="73">
        <f>$X$11</f>
        <v>1.4999999999999999E-2</v>
      </c>
      <c r="AD241" s="77">
        <f t="shared" si="151"/>
        <v>0.26500000000000007</v>
      </c>
      <c r="AE241" s="77">
        <f t="shared" si="152"/>
        <v>1.4650000000000001</v>
      </c>
      <c r="AF241" s="77">
        <f t="shared" si="153"/>
        <v>0.4330127018922193</v>
      </c>
    </row>
    <row r="242" spans="5:32" x14ac:dyDescent="0.3">
      <c r="E242" s="71">
        <f>E239+0.02</f>
        <v>0.46000000000000013</v>
      </c>
      <c r="F242" s="71">
        <v>0</v>
      </c>
      <c r="G242" s="71">
        <f>G239-0.02</f>
        <v>0.53999999999999959</v>
      </c>
      <c r="I242" s="72">
        <f t="shared" si="154"/>
        <v>0.76999999999999968</v>
      </c>
      <c r="J242" s="72">
        <f t="shared" si="155"/>
        <v>0.39837168574084186</v>
      </c>
      <c r="L242" s="72" t="e">
        <f t="shared" si="156"/>
        <v>#N/A</v>
      </c>
      <c r="M242" s="120" t="e">
        <f t="shared" si="157"/>
        <v>#N/A</v>
      </c>
      <c r="N242" s="117" t="e">
        <f>IF($K$174=TRUE,J242,NA())</f>
        <v>#N/A</v>
      </c>
      <c r="O242" s="72" t="e">
        <f>IF($K$174=TRUE,I242+$B$5+$B$17/2,NA())</f>
        <v>#N/A</v>
      </c>
      <c r="P242" s="72" t="e">
        <f>IF($K$174=TRUE,J242+B$4+$B$4*$B$17,NA())</f>
        <v>#N/A</v>
      </c>
      <c r="Z242" s="73"/>
      <c r="AA242" s="73"/>
      <c r="AB242" s="73"/>
      <c r="AD242" s="77"/>
      <c r="AE242" s="77"/>
      <c r="AF242" s="77"/>
    </row>
    <row r="243" spans="5:32" x14ac:dyDescent="0.3">
      <c r="E243" s="15"/>
      <c r="F243" s="15"/>
      <c r="G243" s="15"/>
      <c r="I243" s="72"/>
      <c r="J243" s="72"/>
      <c r="L243" s="72"/>
      <c r="M243" s="120"/>
      <c r="N243" s="117"/>
      <c r="O243" s="72"/>
      <c r="P243" s="72"/>
      <c r="Z243" s="73">
        <v>0.4</v>
      </c>
      <c r="AA243" s="73">
        <f t="shared" si="150"/>
        <v>0.6</v>
      </c>
      <c r="AB243" s="73">
        <v>0</v>
      </c>
      <c r="AD243" s="77">
        <f t="shared" si="151"/>
        <v>0.20000000000000007</v>
      </c>
      <c r="AE243" s="77">
        <f t="shared" si="152"/>
        <v>1.4000000000000001</v>
      </c>
      <c r="AF243" s="77">
        <f t="shared" si="153"/>
        <v>0.34641016151377546</v>
      </c>
    </row>
    <row r="244" spans="5:32" x14ac:dyDescent="0.3">
      <c r="E244" s="71">
        <f>E241+0.02</f>
        <v>0.48000000000000015</v>
      </c>
      <c r="F244" s="71">
        <f>F241-0.02</f>
        <v>0.51999999999999957</v>
      </c>
      <c r="G244" s="71">
        <v>0</v>
      </c>
      <c r="I244" s="72">
        <f t="shared" si="154"/>
        <v>0.24000000000000013</v>
      </c>
      <c r="J244" s="72">
        <f t="shared" si="155"/>
        <v>0.41569219381653066</v>
      </c>
      <c r="L244" s="72" t="e">
        <f t="shared" si="156"/>
        <v>#N/A</v>
      </c>
      <c r="M244" s="120" t="e">
        <f t="shared" si="157"/>
        <v>#N/A</v>
      </c>
      <c r="N244" s="117" t="e">
        <f>IF($K$174=TRUE,J244,NA())</f>
        <v>#N/A</v>
      </c>
      <c r="O244" s="72" t="e">
        <f>IF($K$174=TRUE,I244+$B$5+$B$17/2,NA())</f>
        <v>#N/A</v>
      </c>
      <c r="P244" s="72" t="e">
        <f>IF($K$174=TRUE,J244+B$4+$B$4*$B$17,NA())</f>
        <v>#N/A</v>
      </c>
      <c r="Z244" s="73">
        <v>0.4</v>
      </c>
      <c r="AA244" s="73">
        <f t="shared" si="150"/>
        <v>0.58499999999999996</v>
      </c>
      <c r="AB244" s="73">
        <f>$X$11</f>
        <v>1.4999999999999999E-2</v>
      </c>
      <c r="AD244" s="77">
        <f t="shared" si="151"/>
        <v>0.21500000000000008</v>
      </c>
      <c r="AE244" s="77">
        <f t="shared" si="152"/>
        <v>1.415</v>
      </c>
      <c r="AF244" s="77">
        <f t="shared" si="153"/>
        <v>0.34641016151377546</v>
      </c>
    </row>
    <row r="245" spans="5:32" x14ac:dyDescent="0.3">
      <c r="E245" s="71">
        <f>E242+0.02</f>
        <v>0.48000000000000015</v>
      </c>
      <c r="F245" s="71">
        <v>0</v>
      </c>
      <c r="G245" s="71">
        <f>G242-0.02</f>
        <v>0.51999999999999957</v>
      </c>
      <c r="I245" s="72">
        <f t="shared" si="154"/>
        <v>0.75999999999999968</v>
      </c>
      <c r="J245" s="72">
        <f t="shared" si="155"/>
        <v>0.41569219381653066</v>
      </c>
      <c r="L245" s="72" t="e">
        <f t="shared" si="156"/>
        <v>#N/A</v>
      </c>
      <c r="M245" s="120" t="e">
        <f t="shared" si="157"/>
        <v>#N/A</v>
      </c>
      <c r="N245" s="117" t="e">
        <f>IF($K$174=TRUE,J245,NA())</f>
        <v>#N/A</v>
      </c>
      <c r="O245" s="72" t="e">
        <f>IF($K$174=TRUE,I245+$B$5+$B$17/2,NA())</f>
        <v>#N/A</v>
      </c>
      <c r="P245" s="72" t="e">
        <f>IF($K$174=TRUE,J245+B$4+$B$4*$B$17,NA())</f>
        <v>#N/A</v>
      </c>
      <c r="Z245" s="73"/>
      <c r="AA245" s="73"/>
      <c r="AB245" s="73"/>
      <c r="AD245" s="77"/>
      <c r="AE245" s="77"/>
      <c r="AF245" s="77"/>
    </row>
    <row r="246" spans="5:32" x14ac:dyDescent="0.3">
      <c r="E246" s="15"/>
      <c r="F246" s="15"/>
      <c r="G246" s="15"/>
      <c r="I246" s="72"/>
      <c r="J246" s="72"/>
      <c r="L246" s="72"/>
      <c r="M246" s="120"/>
      <c r="N246" s="117"/>
      <c r="O246" s="72"/>
      <c r="P246" s="72"/>
      <c r="Z246" s="73">
        <v>0.3</v>
      </c>
      <c r="AA246" s="73">
        <f t="shared" si="150"/>
        <v>0.7</v>
      </c>
      <c r="AB246" s="73">
        <v>0</v>
      </c>
      <c r="AD246" s="77">
        <f t="shared" si="151"/>
        <v>0.15000000000000002</v>
      </c>
      <c r="AE246" s="77">
        <f t="shared" si="152"/>
        <v>1.3499999999999999</v>
      </c>
      <c r="AF246" s="77">
        <f t="shared" si="153"/>
        <v>0.25980762113533157</v>
      </c>
    </row>
    <row r="247" spans="5:32" x14ac:dyDescent="0.3">
      <c r="E247" s="71">
        <f>E244+0.02</f>
        <v>0.50000000000000011</v>
      </c>
      <c r="F247" s="71">
        <f>F244-0.02</f>
        <v>0.49999999999999956</v>
      </c>
      <c r="G247" s="71">
        <v>0</v>
      </c>
      <c r="I247" s="72">
        <f t="shared" si="154"/>
        <v>0.25000000000000011</v>
      </c>
      <c r="J247" s="72">
        <f t="shared" si="155"/>
        <v>0.43301270189221941</v>
      </c>
      <c r="L247" s="72" t="e">
        <f t="shared" si="156"/>
        <v>#N/A</v>
      </c>
      <c r="M247" s="120" t="e">
        <f t="shared" si="157"/>
        <v>#N/A</v>
      </c>
      <c r="N247" s="117" t="e">
        <f>IF($K$174=TRUE,J247,NA())</f>
        <v>#N/A</v>
      </c>
      <c r="O247" s="72" t="e">
        <f>IF($K$174=TRUE,I247+$B$5+$B$17/2,NA())</f>
        <v>#N/A</v>
      </c>
      <c r="P247" s="72" t="e">
        <f>IF($K$174=TRUE,J247+B$4+$B$4*$B$17,NA())</f>
        <v>#N/A</v>
      </c>
      <c r="Z247" s="73">
        <v>0.3</v>
      </c>
      <c r="AA247" s="73">
        <f t="shared" si="150"/>
        <v>0.68499999999999994</v>
      </c>
      <c r="AB247" s="73">
        <f>$X$11</f>
        <v>1.4999999999999999E-2</v>
      </c>
      <c r="AD247" s="77">
        <f t="shared" si="151"/>
        <v>0.16500000000000004</v>
      </c>
      <c r="AE247" s="77">
        <f t="shared" si="152"/>
        <v>1.365</v>
      </c>
      <c r="AF247" s="77">
        <f t="shared" si="153"/>
        <v>0.25980762113533157</v>
      </c>
    </row>
    <row r="248" spans="5:32" x14ac:dyDescent="0.3">
      <c r="E248" s="71">
        <f>E245+0.02</f>
        <v>0.50000000000000011</v>
      </c>
      <c r="F248" s="71">
        <v>0</v>
      </c>
      <c r="G248" s="71">
        <f>G245-0.02</f>
        <v>0.49999999999999956</v>
      </c>
      <c r="I248" s="72">
        <f t="shared" si="154"/>
        <v>0.74999999999999967</v>
      </c>
      <c r="J248" s="72">
        <f t="shared" si="155"/>
        <v>0.43301270189221941</v>
      </c>
      <c r="L248" s="72" t="e">
        <f t="shared" si="156"/>
        <v>#N/A</v>
      </c>
      <c r="M248" s="120" t="e">
        <f t="shared" si="157"/>
        <v>#N/A</v>
      </c>
      <c r="N248" s="117" t="e">
        <f>IF($K$174=TRUE,J248,NA())</f>
        <v>#N/A</v>
      </c>
      <c r="O248" s="72" t="e">
        <f>IF($K$174=TRUE,I248+$B$5+$B$17/2,NA())</f>
        <v>#N/A</v>
      </c>
      <c r="P248" s="72" t="e">
        <f>IF($K$174=TRUE,J248+B$4+$B$4*$B$17,NA())</f>
        <v>#N/A</v>
      </c>
      <c r="Z248" s="73"/>
      <c r="AA248" s="73"/>
      <c r="AB248" s="73"/>
      <c r="AD248" s="77"/>
      <c r="AE248" s="77"/>
      <c r="AF248" s="77"/>
    </row>
    <row r="249" spans="5:32" x14ac:dyDescent="0.3">
      <c r="E249" s="15"/>
      <c r="F249" s="15"/>
      <c r="G249" s="15"/>
      <c r="I249" s="72"/>
      <c r="J249" s="72"/>
      <c r="L249" s="72"/>
      <c r="M249" s="120"/>
      <c r="N249" s="117"/>
      <c r="O249" s="72"/>
      <c r="P249" s="72"/>
      <c r="Z249" s="73">
        <v>0.2</v>
      </c>
      <c r="AA249" s="73">
        <f t="shared" si="150"/>
        <v>0.8</v>
      </c>
      <c r="AB249" s="73">
        <v>0</v>
      </c>
      <c r="AD249" s="77">
        <f t="shared" si="151"/>
        <v>0.10000000000000003</v>
      </c>
      <c r="AE249" s="77">
        <f t="shared" si="152"/>
        <v>1.3</v>
      </c>
      <c r="AF249" s="77">
        <f t="shared" si="153"/>
        <v>0.17320508075688773</v>
      </c>
    </row>
    <row r="250" spans="5:32" x14ac:dyDescent="0.3">
      <c r="E250" s="71">
        <f>E247+0.02</f>
        <v>0.52000000000000013</v>
      </c>
      <c r="F250" s="71">
        <f>F247-0.02</f>
        <v>0.47999999999999954</v>
      </c>
      <c r="G250" s="71">
        <v>0</v>
      </c>
      <c r="I250" s="72">
        <f t="shared" si="154"/>
        <v>0.26000000000000012</v>
      </c>
      <c r="J250" s="72">
        <f t="shared" si="155"/>
        <v>0.45033320996790815</v>
      </c>
      <c r="L250" s="72" t="e">
        <f t="shared" si="156"/>
        <v>#N/A</v>
      </c>
      <c r="M250" s="120" t="e">
        <f t="shared" si="157"/>
        <v>#N/A</v>
      </c>
      <c r="N250" s="117" t="e">
        <f>IF($K$174=TRUE,J250,NA())</f>
        <v>#N/A</v>
      </c>
      <c r="O250" s="72" t="e">
        <f>IF($K$174=TRUE,I250+$B$5+$B$17/2,NA())</f>
        <v>#N/A</v>
      </c>
      <c r="P250" s="72" t="e">
        <f>IF($K$174=TRUE,J250+B$4+$B$4*$B$17,NA())</f>
        <v>#N/A</v>
      </c>
      <c r="Z250" s="73">
        <v>0.2</v>
      </c>
      <c r="AA250" s="73">
        <f t="shared" si="150"/>
        <v>0.78500000000000003</v>
      </c>
      <c r="AB250" s="73">
        <f>$X$11</f>
        <v>1.4999999999999999E-2</v>
      </c>
      <c r="AD250" s="77">
        <f t="shared" si="151"/>
        <v>0.11500000000000003</v>
      </c>
      <c r="AE250" s="77">
        <f t="shared" si="152"/>
        <v>1.3149999999999999</v>
      </c>
      <c r="AF250" s="77">
        <f t="shared" si="153"/>
        <v>0.17320508075688773</v>
      </c>
    </row>
    <row r="251" spans="5:32" x14ac:dyDescent="0.3">
      <c r="E251" s="71">
        <f>E248+0.02</f>
        <v>0.52000000000000013</v>
      </c>
      <c r="F251" s="71">
        <v>0</v>
      </c>
      <c r="G251" s="71">
        <f>G248-0.02</f>
        <v>0.47999999999999954</v>
      </c>
      <c r="I251" s="72">
        <f t="shared" si="154"/>
        <v>0.73999999999999966</v>
      </c>
      <c r="J251" s="72">
        <f t="shared" si="155"/>
        <v>0.45033320996790815</v>
      </c>
      <c r="L251" s="72" t="e">
        <f t="shared" si="156"/>
        <v>#N/A</v>
      </c>
      <c r="M251" s="120" t="e">
        <f t="shared" si="157"/>
        <v>#N/A</v>
      </c>
      <c r="N251" s="117" t="e">
        <f>IF($K$174=TRUE,J251,NA())</f>
        <v>#N/A</v>
      </c>
      <c r="O251" s="72" t="e">
        <f>IF($K$174=TRUE,I251+$B$5+$B$17/2,NA())</f>
        <v>#N/A</v>
      </c>
      <c r="P251" s="72" t="e">
        <f>IF($K$174=TRUE,J251+B$4+$B$4*$B$17,NA())</f>
        <v>#N/A</v>
      </c>
      <c r="Z251" s="73"/>
      <c r="AA251" s="73"/>
      <c r="AB251" s="73"/>
      <c r="AD251" s="77"/>
      <c r="AE251" s="77"/>
      <c r="AF251" s="77"/>
    </row>
    <row r="252" spans="5:32" x14ac:dyDescent="0.3">
      <c r="E252" s="15"/>
      <c r="F252" s="15"/>
      <c r="G252" s="15"/>
      <c r="I252" s="72"/>
      <c r="J252" s="72"/>
      <c r="L252" s="72"/>
      <c r="M252" s="120"/>
      <c r="N252" s="117"/>
      <c r="O252" s="72"/>
      <c r="P252" s="72"/>
      <c r="Z252" s="73">
        <v>0.1</v>
      </c>
      <c r="AA252" s="73">
        <f t="shared" si="150"/>
        <v>0.9</v>
      </c>
      <c r="AB252" s="73">
        <v>0</v>
      </c>
      <c r="AD252" s="77">
        <f t="shared" si="151"/>
        <v>5.0000000000000017E-2</v>
      </c>
      <c r="AE252" s="77">
        <f t="shared" si="152"/>
        <v>1.25</v>
      </c>
      <c r="AF252" s="77">
        <f t="shared" si="153"/>
        <v>8.6602540378443865E-2</v>
      </c>
    </row>
    <row r="253" spans="5:32" x14ac:dyDescent="0.3">
      <c r="E253" s="71">
        <f>E250+0.02</f>
        <v>0.54000000000000015</v>
      </c>
      <c r="F253" s="71">
        <f>F250-0.02</f>
        <v>0.45999999999999952</v>
      </c>
      <c r="G253" s="71">
        <v>0</v>
      </c>
      <c r="I253" s="72">
        <f t="shared" si="154"/>
        <v>0.27000000000000013</v>
      </c>
      <c r="J253" s="72">
        <f t="shared" si="155"/>
        <v>0.46765371804359696</v>
      </c>
      <c r="L253" s="72" t="e">
        <f t="shared" si="156"/>
        <v>#N/A</v>
      </c>
      <c r="M253" s="120" t="e">
        <f t="shared" si="157"/>
        <v>#N/A</v>
      </c>
      <c r="N253" s="117" t="e">
        <f>IF($K$174=TRUE,J253,NA())</f>
        <v>#N/A</v>
      </c>
      <c r="O253" s="72" t="e">
        <f>IF($K$174=TRUE,I253+$B$5+$B$17/2,NA())</f>
        <v>#N/A</v>
      </c>
      <c r="P253" s="72" t="e">
        <f>IF($K$174=TRUE,J253+B$4+$B$4*$B$17,NA())</f>
        <v>#N/A</v>
      </c>
      <c r="Z253" s="73">
        <v>0.1</v>
      </c>
      <c r="AA253" s="73">
        <f t="shared" si="150"/>
        <v>0.88500000000000001</v>
      </c>
      <c r="AB253" s="73">
        <f>$X$11</f>
        <v>1.4999999999999999E-2</v>
      </c>
      <c r="AD253" s="77">
        <f t="shared" si="151"/>
        <v>6.5000000000000016E-2</v>
      </c>
      <c r="AE253" s="77">
        <f t="shared" si="152"/>
        <v>1.2649999999999999</v>
      </c>
      <c r="AF253" s="77">
        <f t="shared" si="153"/>
        <v>8.6602540378443865E-2</v>
      </c>
    </row>
    <row r="254" spans="5:32" x14ac:dyDescent="0.3">
      <c r="E254" s="71">
        <f>E251+0.02</f>
        <v>0.54000000000000015</v>
      </c>
      <c r="F254" s="71">
        <v>0</v>
      </c>
      <c r="G254" s="71">
        <f>G251-0.02</f>
        <v>0.45999999999999952</v>
      </c>
      <c r="I254" s="72">
        <f t="shared" si="154"/>
        <v>0.72999999999999965</v>
      </c>
      <c r="J254" s="72">
        <f t="shared" si="155"/>
        <v>0.46765371804359696</v>
      </c>
      <c r="L254" s="72" t="e">
        <f t="shared" si="156"/>
        <v>#N/A</v>
      </c>
      <c r="M254" s="120" t="e">
        <f t="shared" si="157"/>
        <v>#N/A</v>
      </c>
      <c r="N254" s="117" t="e">
        <f>IF($K$174=TRUE,J254,NA())</f>
        <v>#N/A</v>
      </c>
      <c r="O254" s="72" t="e">
        <f>IF($K$174=TRUE,I254+$B$5+$B$17/2,NA())</f>
        <v>#N/A</v>
      </c>
      <c r="P254" s="72" t="e">
        <f>IF($K$174=TRUE,J254+B$4+$B$4*$B$17,NA())</f>
        <v>#N/A</v>
      </c>
    </row>
    <row r="255" spans="5:32" x14ac:dyDescent="0.3">
      <c r="E255" s="15"/>
      <c r="F255" s="15"/>
      <c r="G255" s="15"/>
      <c r="I255" s="72"/>
      <c r="J255" s="72"/>
      <c r="L255" s="72"/>
      <c r="M255" s="120"/>
      <c r="N255" s="117"/>
      <c r="O255" s="72"/>
      <c r="P255" s="72"/>
    </row>
    <row r="256" spans="5:32" x14ac:dyDescent="0.3">
      <c r="E256" s="71">
        <f>E253+0.02</f>
        <v>0.56000000000000016</v>
      </c>
      <c r="F256" s="71">
        <f>F253-0.02</f>
        <v>0.4399999999999995</v>
      </c>
      <c r="G256" s="71">
        <v>0</v>
      </c>
      <c r="I256" s="72">
        <f t="shared" si="154"/>
        <v>0.28000000000000014</v>
      </c>
      <c r="J256" s="72">
        <f t="shared" si="155"/>
        <v>0.48497422611928576</v>
      </c>
      <c r="L256" s="72" t="e">
        <f t="shared" si="156"/>
        <v>#N/A</v>
      </c>
      <c r="M256" s="120" t="e">
        <f t="shared" si="157"/>
        <v>#N/A</v>
      </c>
      <c r="N256" s="117" t="e">
        <f>IF($K$174=TRUE,J256,NA())</f>
        <v>#N/A</v>
      </c>
      <c r="O256" s="72" t="e">
        <f>IF($K$174=TRUE,I256+$B$5+$B$17/2,NA())</f>
        <v>#N/A</v>
      </c>
      <c r="P256" s="72" t="e">
        <f>IF($K$174=TRUE,J256+B$4+$B$4*$B$17,NA())</f>
        <v>#N/A</v>
      </c>
    </row>
    <row r="257" spans="5:28" x14ac:dyDescent="0.3">
      <c r="E257" s="71">
        <f>E254+0.02</f>
        <v>0.56000000000000016</v>
      </c>
      <c r="F257" s="71">
        <v>0</v>
      </c>
      <c r="G257" s="71">
        <f>G254-0.02</f>
        <v>0.4399999999999995</v>
      </c>
      <c r="I257" s="72">
        <f t="shared" si="154"/>
        <v>0.71999999999999964</v>
      </c>
      <c r="J257" s="72">
        <f t="shared" si="155"/>
        <v>0.48497422611928576</v>
      </c>
      <c r="L257" s="72" t="e">
        <f t="shared" si="156"/>
        <v>#N/A</v>
      </c>
      <c r="M257" s="120" t="e">
        <f t="shared" si="157"/>
        <v>#N/A</v>
      </c>
      <c r="N257" s="117" t="e">
        <f>IF($K$174=TRUE,J257,NA())</f>
        <v>#N/A</v>
      </c>
      <c r="O257" s="72" t="e">
        <f>IF($K$174=TRUE,I257+$B$5+$B$17/2,NA())</f>
        <v>#N/A</v>
      </c>
      <c r="P257" s="72" t="e">
        <f>IF($K$174=TRUE,J257+B$4+$B$4*$B$17,NA())</f>
        <v>#N/A</v>
      </c>
      <c r="Z257" s="69"/>
      <c r="AA257" s="69"/>
      <c r="AB257" s="69"/>
    </row>
    <row r="258" spans="5:28" x14ac:dyDescent="0.3">
      <c r="E258" s="15"/>
      <c r="F258" s="15"/>
      <c r="G258" s="15"/>
      <c r="I258" s="72"/>
      <c r="J258" s="72"/>
      <c r="L258" s="72"/>
      <c r="M258" s="120"/>
      <c r="N258" s="117"/>
      <c r="O258" s="72"/>
      <c r="P258" s="72"/>
      <c r="Y258" s="9"/>
      <c r="Z258" s="73"/>
      <c r="AA258" s="73"/>
      <c r="AB258" s="73"/>
    </row>
    <row r="259" spans="5:28" x14ac:dyDescent="0.3">
      <c r="E259" s="71">
        <f>E256+0.02</f>
        <v>0.58000000000000018</v>
      </c>
      <c r="F259" s="71">
        <f>F256-0.02</f>
        <v>0.41999999999999948</v>
      </c>
      <c r="G259" s="71">
        <v>0</v>
      </c>
      <c r="I259" s="72">
        <f t="shared" si="154"/>
        <v>0.29000000000000015</v>
      </c>
      <c r="J259" s="72">
        <f t="shared" si="155"/>
        <v>0.5022947341949745</v>
      </c>
      <c r="L259" s="72" t="e">
        <f t="shared" si="156"/>
        <v>#N/A</v>
      </c>
      <c r="M259" s="120" t="e">
        <f t="shared" si="157"/>
        <v>#N/A</v>
      </c>
      <c r="N259" s="117" t="e">
        <f>IF($K$174=TRUE,J259,NA())</f>
        <v>#N/A</v>
      </c>
      <c r="O259" s="72" t="e">
        <f>IF($K$174=TRUE,I259+$B$5+$B$17/2,NA())</f>
        <v>#N/A</v>
      </c>
      <c r="P259" s="72" t="e">
        <f>IF($K$174=TRUE,J259+B$4+$B$4*$B$17,NA())</f>
        <v>#N/A</v>
      </c>
      <c r="Z259" s="73"/>
      <c r="AA259" s="73"/>
      <c r="AB259" s="73"/>
    </row>
    <row r="260" spans="5:28" x14ac:dyDescent="0.3">
      <c r="E260" s="71">
        <f>E257+0.02</f>
        <v>0.58000000000000018</v>
      </c>
      <c r="F260" s="71">
        <v>0</v>
      </c>
      <c r="G260" s="71">
        <f>G257-0.02</f>
        <v>0.41999999999999948</v>
      </c>
      <c r="I260" s="72">
        <f t="shared" si="154"/>
        <v>0.70999999999999963</v>
      </c>
      <c r="J260" s="72">
        <f t="shared" si="155"/>
        <v>0.5022947341949745</v>
      </c>
      <c r="L260" s="72" t="e">
        <f t="shared" si="156"/>
        <v>#N/A</v>
      </c>
      <c r="M260" s="120" t="e">
        <f t="shared" si="157"/>
        <v>#N/A</v>
      </c>
      <c r="N260" s="117" t="e">
        <f>IF($K$174=TRUE,J260,NA())</f>
        <v>#N/A</v>
      </c>
      <c r="O260" s="72" t="e">
        <f>IF($K$174=TRUE,I260+$B$5+$B$17/2,NA())</f>
        <v>#N/A</v>
      </c>
      <c r="P260" s="72" t="e">
        <f>IF($K$174=TRUE,J260+B$4+$B$4*$B$17,NA())</f>
        <v>#N/A</v>
      </c>
      <c r="Z260" s="73"/>
      <c r="AA260" s="73"/>
      <c r="AB260" s="73"/>
    </row>
    <row r="261" spans="5:28" x14ac:dyDescent="0.3">
      <c r="E261" s="15"/>
      <c r="F261" s="15"/>
      <c r="G261" s="15"/>
      <c r="I261" s="72"/>
      <c r="J261" s="72"/>
      <c r="L261" s="72"/>
      <c r="M261" s="120"/>
      <c r="N261" s="117"/>
      <c r="O261" s="72"/>
      <c r="P261" s="72"/>
      <c r="Z261" s="73"/>
      <c r="AA261" s="73"/>
      <c r="AB261" s="73"/>
    </row>
    <row r="262" spans="5:28" x14ac:dyDescent="0.3">
      <c r="E262" s="71">
        <f>E259+0.02</f>
        <v>0.6000000000000002</v>
      </c>
      <c r="F262" s="71">
        <f>F259-0.02</f>
        <v>0.39999999999999947</v>
      </c>
      <c r="G262" s="71">
        <v>0</v>
      </c>
      <c r="I262" s="72">
        <f t="shared" si="154"/>
        <v>0.30000000000000016</v>
      </c>
      <c r="J262" s="72">
        <f t="shared" si="155"/>
        <v>0.51961524227066336</v>
      </c>
      <c r="L262" s="72" t="e">
        <f t="shared" si="156"/>
        <v>#N/A</v>
      </c>
      <c r="M262" s="120" t="e">
        <f t="shared" si="157"/>
        <v>#N/A</v>
      </c>
      <c r="N262" s="117" t="e">
        <f>IF($K$174=TRUE,J262,NA())</f>
        <v>#N/A</v>
      </c>
      <c r="O262" s="72" t="e">
        <f>IF($K$174=TRUE,I262+$B$5+$B$17/2,NA())</f>
        <v>#N/A</v>
      </c>
      <c r="P262" s="72" t="e">
        <f>IF($K$174=TRUE,J262+B$4+$B$4*$B$17,NA())</f>
        <v>#N/A</v>
      </c>
      <c r="Z262" s="73"/>
      <c r="AA262" s="73"/>
      <c r="AB262" s="73"/>
    </row>
    <row r="263" spans="5:28" x14ac:dyDescent="0.3">
      <c r="E263" s="71">
        <f>E260+0.02</f>
        <v>0.6000000000000002</v>
      </c>
      <c r="F263" s="71">
        <v>0</v>
      </c>
      <c r="G263" s="71">
        <f>G260-0.02</f>
        <v>0.39999999999999947</v>
      </c>
      <c r="I263" s="72">
        <f t="shared" si="154"/>
        <v>0.69999999999999962</v>
      </c>
      <c r="J263" s="72">
        <f t="shared" si="155"/>
        <v>0.51961524227066336</v>
      </c>
      <c r="L263" s="72" t="e">
        <f t="shared" si="156"/>
        <v>#N/A</v>
      </c>
      <c r="M263" s="120" t="e">
        <f t="shared" si="157"/>
        <v>#N/A</v>
      </c>
      <c r="N263" s="117" t="e">
        <f>IF($K$174=TRUE,J263,NA())</f>
        <v>#N/A</v>
      </c>
      <c r="O263" s="72" t="e">
        <f>IF($K$174=TRUE,I263+$B$5+$B$17/2,NA())</f>
        <v>#N/A</v>
      </c>
      <c r="P263" s="72" t="e">
        <f>IF($K$174=TRUE,J263+B$4+$B$4*$B$17,NA())</f>
        <v>#N/A</v>
      </c>
      <c r="Z263" s="73"/>
      <c r="AA263" s="73"/>
      <c r="AB263" s="73"/>
    </row>
    <row r="264" spans="5:28" x14ac:dyDescent="0.3">
      <c r="E264" s="15"/>
      <c r="F264" s="15"/>
      <c r="G264" s="15"/>
      <c r="I264" s="72"/>
      <c r="J264" s="72"/>
      <c r="L264" s="72"/>
      <c r="M264" s="120"/>
      <c r="N264" s="117"/>
      <c r="O264" s="72"/>
      <c r="P264" s="72"/>
      <c r="Z264" s="73"/>
      <c r="AA264" s="73"/>
      <c r="AB264" s="73"/>
    </row>
    <row r="265" spans="5:28" x14ac:dyDescent="0.3">
      <c r="E265" s="71">
        <f>E262+0.02</f>
        <v>0.62000000000000022</v>
      </c>
      <c r="F265" s="71">
        <f>F262-0.02</f>
        <v>0.37999999999999945</v>
      </c>
      <c r="G265" s="71">
        <v>0</v>
      </c>
      <c r="I265" s="72">
        <f t="shared" si="154"/>
        <v>0.31000000000000016</v>
      </c>
      <c r="J265" s="72">
        <f t="shared" si="155"/>
        <v>0.5369357503463521</v>
      </c>
      <c r="L265" s="72" t="e">
        <f t="shared" si="156"/>
        <v>#N/A</v>
      </c>
      <c r="M265" s="120" t="e">
        <f t="shared" si="157"/>
        <v>#N/A</v>
      </c>
      <c r="N265" s="117" t="e">
        <f>IF($K$174=TRUE,J265,NA())</f>
        <v>#N/A</v>
      </c>
      <c r="O265" s="72" t="e">
        <f>IF($K$174=TRUE,I265+$B$5+$B$17/2,NA())</f>
        <v>#N/A</v>
      </c>
      <c r="P265" s="72" t="e">
        <f>IF($K$174=TRUE,J265+B$4+$B$4*$B$17,NA())</f>
        <v>#N/A</v>
      </c>
      <c r="Z265" s="73"/>
      <c r="AA265" s="73"/>
      <c r="AB265" s="73"/>
    </row>
    <row r="266" spans="5:28" x14ac:dyDescent="0.3">
      <c r="E266" s="71">
        <f>E263+0.02</f>
        <v>0.62000000000000022</v>
      </c>
      <c r="F266" s="71">
        <v>0</v>
      </c>
      <c r="G266" s="71">
        <f>G263-0.02</f>
        <v>0.37999999999999945</v>
      </c>
      <c r="I266" s="72">
        <f t="shared" si="154"/>
        <v>0.68999999999999961</v>
      </c>
      <c r="J266" s="72">
        <f t="shared" si="155"/>
        <v>0.5369357503463521</v>
      </c>
      <c r="L266" s="72" t="e">
        <f t="shared" si="156"/>
        <v>#N/A</v>
      </c>
      <c r="M266" s="120" t="e">
        <f t="shared" si="157"/>
        <v>#N/A</v>
      </c>
      <c r="N266" s="117" t="e">
        <f>IF($K$174=TRUE,J266,NA())</f>
        <v>#N/A</v>
      </c>
      <c r="O266" s="72" t="e">
        <f>IF($K$174=TRUE,I266+$B$5+$B$17/2,NA())</f>
        <v>#N/A</v>
      </c>
      <c r="P266" s="72" t="e">
        <f>IF($K$174=TRUE,J266+B$4+$B$4*$B$17,NA())</f>
        <v>#N/A</v>
      </c>
      <c r="Z266" s="73"/>
      <c r="AA266" s="73"/>
      <c r="AB266" s="73"/>
    </row>
    <row r="267" spans="5:28" x14ac:dyDescent="0.3">
      <c r="E267" s="15"/>
      <c r="F267" s="15"/>
      <c r="G267" s="15"/>
      <c r="I267" s="72"/>
      <c r="J267" s="72"/>
      <c r="L267" s="72"/>
      <c r="M267" s="120"/>
      <c r="N267" s="117"/>
      <c r="O267" s="72"/>
      <c r="P267" s="72"/>
      <c r="Z267" s="73"/>
      <c r="AA267" s="73"/>
      <c r="AB267" s="73"/>
    </row>
    <row r="268" spans="5:28" x14ac:dyDescent="0.3">
      <c r="E268" s="71">
        <f>E265+0.02</f>
        <v>0.64000000000000024</v>
      </c>
      <c r="F268" s="71">
        <f>F265-0.02</f>
        <v>0.35999999999999943</v>
      </c>
      <c r="G268" s="71">
        <v>0</v>
      </c>
      <c r="I268" s="72">
        <f t="shared" si="154"/>
        <v>0.32000000000000017</v>
      </c>
      <c r="J268" s="72">
        <f t="shared" si="155"/>
        <v>0.55425625842204096</v>
      </c>
      <c r="L268" s="72" t="e">
        <f t="shared" si="156"/>
        <v>#N/A</v>
      </c>
      <c r="M268" s="120" t="e">
        <f t="shared" si="157"/>
        <v>#N/A</v>
      </c>
      <c r="N268" s="117" t="e">
        <f>IF($K$174=TRUE,J268,NA())</f>
        <v>#N/A</v>
      </c>
      <c r="O268" s="72" t="e">
        <f>IF($K$174=TRUE,I268+$B$5+$B$17/2,NA())</f>
        <v>#N/A</v>
      </c>
      <c r="P268" s="72" t="e">
        <f>IF($K$174=TRUE,J268+B$4+$B$4*$B$17,NA())</f>
        <v>#N/A</v>
      </c>
      <c r="Z268" s="73"/>
      <c r="AA268" s="73"/>
      <c r="AB268" s="73"/>
    </row>
    <row r="269" spans="5:28" x14ac:dyDescent="0.3">
      <c r="E269" s="71">
        <f>E266+0.02</f>
        <v>0.64000000000000024</v>
      </c>
      <c r="F269" s="71">
        <v>0</v>
      </c>
      <c r="G269" s="71">
        <f>G266-0.02</f>
        <v>0.35999999999999943</v>
      </c>
      <c r="I269" s="72">
        <f t="shared" si="154"/>
        <v>0.6799999999999996</v>
      </c>
      <c r="J269" s="72">
        <f t="shared" si="155"/>
        <v>0.55425625842204096</v>
      </c>
      <c r="L269" s="72" t="e">
        <f t="shared" si="156"/>
        <v>#N/A</v>
      </c>
      <c r="M269" s="120" t="e">
        <f t="shared" si="157"/>
        <v>#N/A</v>
      </c>
      <c r="N269" s="117" t="e">
        <f>IF($K$174=TRUE,J269,NA())</f>
        <v>#N/A</v>
      </c>
      <c r="O269" s="72" t="e">
        <f>IF($K$174=TRUE,I269+$B$5+$B$17/2,NA())</f>
        <v>#N/A</v>
      </c>
      <c r="P269" s="72" t="e">
        <f>IF($K$174=TRUE,J269+B$4+$B$4*$B$17,NA())</f>
        <v>#N/A</v>
      </c>
      <c r="Z269" s="73"/>
      <c r="AA269" s="73"/>
      <c r="AB269" s="73"/>
    </row>
    <row r="270" spans="5:28" x14ac:dyDescent="0.3">
      <c r="E270" s="15"/>
      <c r="F270" s="15"/>
      <c r="G270" s="15"/>
      <c r="I270" s="72"/>
      <c r="J270" s="72"/>
      <c r="L270" s="72"/>
      <c r="M270" s="120"/>
      <c r="N270" s="117"/>
      <c r="O270" s="72"/>
      <c r="P270" s="72"/>
      <c r="Z270" s="73"/>
      <c r="AA270" s="73"/>
      <c r="AB270" s="73"/>
    </row>
    <row r="271" spans="5:28" x14ac:dyDescent="0.3">
      <c r="E271" s="71">
        <f>E268+0.02</f>
        <v>0.66000000000000025</v>
      </c>
      <c r="F271" s="71">
        <f>F268-0.02</f>
        <v>0.33999999999999941</v>
      </c>
      <c r="G271" s="71">
        <v>0</v>
      </c>
      <c r="I271" s="72">
        <f t="shared" si="154"/>
        <v>0.33000000000000018</v>
      </c>
      <c r="J271" s="72">
        <f t="shared" si="155"/>
        <v>0.5715767664977297</v>
      </c>
      <c r="L271" s="72" t="e">
        <f t="shared" si="156"/>
        <v>#N/A</v>
      </c>
      <c r="M271" s="120" t="e">
        <f t="shared" si="157"/>
        <v>#N/A</v>
      </c>
      <c r="N271" s="117" t="e">
        <f>IF($K$174=TRUE,J271,NA())</f>
        <v>#N/A</v>
      </c>
      <c r="O271" s="72" t="e">
        <f>IF($K$174=TRUE,I271+$B$5+$B$17/2,NA())</f>
        <v>#N/A</v>
      </c>
      <c r="P271" s="72" t="e">
        <f>IF($K$174=TRUE,J271+B$4+$B$4*$B$17,NA())</f>
        <v>#N/A</v>
      </c>
      <c r="Z271" s="73"/>
      <c r="AA271" s="73"/>
      <c r="AB271" s="73"/>
    </row>
    <row r="272" spans="5:28" x14ac:dyDescent="0.3">
      <c r="E272" s="71">
        <f>E269+0.02</f>
        <v>0.66000000000000025</v>
      </c>
      <c r="F272" s="71">
        <v>0</v>
      </c>
      <c r="G272" s="71">
        <f>G269-0.02</f>
        <v>0.33999999999999941</v>
      </c>
      <c r="I272" s="72">
        <f t="shared" si="154"/>
        <v>0.6699999999999996</v>
      </c>
      <c r="J272" s="72">
        <f t="shared" si="155"/>
        <v>0.5715767664977297</v>
      </c>
      <c r="L272" s="72" t="e">
        <f t="shared" si="156"/>
        <v>#N/A</v>
      </c>
      <c r="M272" s="120" t="e">
        <f t="shared" si="157"/>
        <v>#N/A</v>
      </c>
      <c r="N272" s="117" t="e">
        <f>IF($K$174=TRUE,J272,NA())</f>
        <v>#N/A</v>
      </c>
      <c r="O272" s="72" t="e">
        <f>IF($K$174=TRUE,I272+$B$5+$B$17/2,NA())</f>
        <v>#N/A</v>
      </c>
      <c r="P272" s="72" t="e">
        <f>IF($K$174=TRUE,J272+B$4+$B$4*$B$17,NA())</f>
        <v>#N/A</v>
      </c>
      <c r="Z272" s="73"/>
      <c r="AA272" s="73"/>
      <c r="AB272" s="73"/>
    </row>
    <row r="273" spans="5:28" x14ac:dyDescent="0.3">
      <c r="E273" s="15"/>
      <c r="F273" s="15"/>
      <c r="G273" s="15"/>
      <c r="I273" s="72"/>
      <c r="J273" s="72"/>
      <c r="L273" s="72"/>
      <c r="M273" s="120"/>
      <c r="N273" s="117"/>
      <c r="O273" s="72"/>
      <c r="P273" s="72"/>
      <c r="Z273" s="73"/>
      <c r="AA273" s="73"/>
      <c r="AB273" s="73"/>
    </row>
    <row r="274" spans="5:28" x14ac:dyDescent="0.3">
      <c r="E274" s="71">
        <f>E271+0.02</f>
        <v>0.68000000000000027</v>
      </c>
      <c r="F274" s="71">
        <f>F271-0.02</f>
        <v>0.3199999999999994</v>
      </c>
      <c r="G274" s="71">
        <v>0</v>
      </c>
      <c r="I274" s="72">
        <f t="shared" si="154"/>
        <v>0.34000000000000019</v>
      </c>
      <c r="J274" s="72">
        <f t="shared" si="155"/>
        <v>0.58889727457341845</v>
      </c>
      <c r="L274" s="72" t="e">
        <f t="shared" si="156"/>
        <v>#N/A</v>
      </c>
      <c r="M274" s="120" t="e">
        <f t="shared" si="157"/>
        <v>#N/A</v>
      </c>
      <c r="N274" s="117" t="e">
        <f>IF($K$174=TRUE,J274,NA())</f>
        <v>#N/A</v>
      </c>
      <c r="O274" s="72" t="e">
        <f>IF($K$174=TRUE,I274+$B$5+$B$17/2,NA())</f>
        <v>#N/A</v>
      </c>
      <c r="P274" s="72" t="e">
        <f>IF($K$174=TRUE,J274+B$4+$B$4*$B$17,NA())</f>
        <v>#N/A</v>
      </c>
      <c r="Z274" s="73"/>
      <c r="AA274" s="73"/>
      <c r="AB274" s="73"/>
    </row>
    <row r="275" spans="5:28" x14ac:dyDescent="0.3">
      <c r="E275" s="71">
        <f>E272+0.02</f>
        <v>0.68000000000000027</v>
      </c>
      <c r="F275" s="71">
        <v>0</v>
      </c>
      <c r="G275" s="71">
        <f>G272-0.02</f>
        <v>0.3199999999999994</v>
      </c>
      <c r="I275" s="72">
        <f t="shared" si="154"/>
        <v>0.65999999999999959</v>
      </c>
      <c r="J275" s="72">
        <f t="shared" si="155"/>
        <v>0.58889727457341845</v>
      </c>
      <c r="L275" s="72" t="e">
        <f t="shared" si="156"/>
        <v>#N/A</v>
      </c>
      <c r="M275" s="120" t="e">
        <f t="shared" si="157"/>
        <v>#N/A</v>
      </c>
      <c r="N275" s="117" t="e">
        <f>IF($K$174=TRUE,J275,NA())</f>
        <v>#N/A</v>
      </c>
      <c r="O275" s="72" t="e">
        <f>IF($K$174=TRUE,I275+$B$5+$B$17/2,NA())</f>
        <v>#N/A</v>
      </c>
      <c r="P275" s="72" t="e">
        <f>IF($K$174=TRUE,J275+B$4+$B$4*$B$17,NA())</f>
        <v>#N/A</v>
      </c>
      <c r="Z275" s="73"/>
      <c r="AA275" s="73"/>
      <c r="AB275" s="73"/>
    </row>
    <row r="276" spans="5:28" x14ac:dyDescent="0.3">
      <c r="E276" s="15"/>
      <c r="F276" s="15"/>
      <c r="G276" s="15"/>
      <c r="I276" s="72"/>
      <c r="J276" s="72"/>
      <c r="L276" s="72"/>
      <c r="M276" s="120"/>
      <c r="N276" s="117"/>
      <c r="O276" s="72"/>
      <c r="P276" s="72"/>
      <c r="Z276" s="73"/>
      <c r="AA276" s="73"/>
      <c r="AB276" s="73"/>
    </row>
    <row r="277" spans="5:28" x14ac:dyDescent="0.3">
      <c r="E277" s="71">
        <f>E274+0.02</f>
        <v>0.70000000000000029</v>
      </c>
      <c r="F277" s="71">
        <f>F274-0.02</f>
        <v>0.29999999999999938</v>
      </c>
      <c r="G277" s="71">
        <v>0</v>
      </c>
      <c r="I277" s="72">
        <f t="shared" si="154"/>
        <v>0.3500000000000002</v>
      </c>
      <c r="J277" s="72">
        <f t="shared" si="155"/>
        <v>0.60621778264910731</v>
      </c>
      <c r="L277" s="72" t="e">
        <f t="shared" si="156"/>
        <v>#N/A</v>
      </c>
      <c r="M277" s="120" t="e">
        <f t="shared" si="157"/>
        <v>#N/A</v>
      </c>
      <c r="N277" s="117" t="e">
        <f>IF($K$174=TRUE,J277,NA())</f>
        <v>#N/A</v>
      </c>
      <c r="O277" s="72" t="e">
        <f>IF($K$174=TRUE,I277+$B$5+$B$17/2,NA())</f>
        <v>#N/A</v>
      </c>
      <c r="P277" s="72" t="e">
        <f>IF($K$174=TRUE,J277+B$4+$B$4*$B$17,NA())</f>
        <v>#N/A</v>
      </c>
      <c r="Z277" s="73"/>
      <c r="AA277" s="73"/>
      <c r="AB277" s="73"/>
    </row>
    <row r="278" spans="5:28" x14ac:dyDescent="0.3">
      <c r="E278" s="71">
        <f>E275+0.02</f>
        <v>0.70000000000000029</v>
      </c>
      <c r="F278" s="71">
        <v>0</v>
      </c>
      <c r="G278" s="71">
        <f>G275-0.02</f>
        <v>0.29999999999999938</v>
      </c>
      <c r="I278" s="72">
        <f t="shared" si="154"/>
        <v>0.64999999999999958</v>
      </c>
      <c r="J278" s="72">
        <f t="shared" si="155"/>
        <v>0.60621778264910731</v>
      </c>
      <c r="L278" s="72" t="e">
        <f t="shared" si="156"/>
        <v>#N/A</v>
      </c>
      <c r="M278" s="120" t="e">
        <f t="shared" si="157"/>
        <v>#N/A</v>
      </c>
      <c r="N278" s="117" t="e">
        <f>IF($K$174=TRUE,J278,NA())</f>
        <v>#N/A</v>
      </c>
      <c r="O278" s="72" t="e">
        <f>IF($K$174=TRUE,I278+$B$5+$B$17/2,NA())</f>
        <v>#N/A</v>
      </c>
      <c r="P278" s="72" t="e">
        <f>IF($K$174=TRUE,J278+B$4+$B$4*$B$17,NA())</f>
        <v>#N/A</v>
      </c>
      <c r="Z278" s="73"/>
      <c r="AA278" s="73"/>
      <c r="AB278" s="73"/>
    </row>
    <row r="279" spans="5:28" x14ac:dyDescent="0.3">
      <c r="E279" s="15"/>
      <c r="F279" s="15"/>
      <c r="G279" s="15"/>
      <c r="I279" s="72"/>
      <c r="J279" s="72"/>
      <c r="L279" s="72"/>
      <c r="M279" s="120"/>
      <c r="N279" s="117"/>
      <c r="O279" s="72"/>
      <c r="P279" s="72"/>
      <c r="Z279" s="73"/>
      <c r="AA279" s="73"/>
      <c r="AB279" s="73"/>
    </row>
    <row r="280" spans="5:28" x14ac:dyDescent="0.3">
      <c r="E280" s="71">
        <f>E277+0.02</f>
        <v>0.72000000000000031</v>
      </c>
      <c r="F280" s="71">
        <f>F277-0.02</f>
        <v>0.27999999999999936</v>
      </c>
      <c r="G280" s="71">
        <v>0</v>
      </c>
      <c r="I280" s="72">
        <f t="shared" si="154"/>
        <v>0.36000000000000021</v>
      </c>
      <c r="J280" s="72">
        <f t="shared" si="155"/>
        <v>0.62353829072479605</v>
      </c>
      <c r="L280" s="72" t="e">
        <f t="shared" si="156"/>
        <v>#N/A</v>
      </c>
      <c r="M280" s="120" t="e">
        <f t="shared" si="157"/>
        <v>#N/A</v>
      </c>
      <c r="N280" s="117" t="e">
        <f>IF($K$174=TRUE,J280,NA())</f>
        <v>#N/A</v>
      </c>
      <c r="O280" s="72" t="e">
        <f>IF($K$174=TRUE,I280+$B$5+$B$17/2,NA())</f>
        <v>#N/A</v>
      </c>
      <c r="P280" s="72" t="e">
        <f>IF($K$174=TRUE,J280+B$4+$B$4*$B$17,NA())</f>
        <v>#N/A</v>
      </c>
      <c r="Z280" s="73"/>
      <c r="AA280" s="73"/>
      <c r="AB280" s="73"/>
    </row>
    <row r="281" spans="5:28" x14ac:dyDescent="0.3">
      <c r="E281" s="71">
        <f>E278+0.02</f>
        <v>0.72000000000000031</v>
      </c>
      <c r="F281" s="71">
        <v>0</v>
      </c>
      <c r="G281" s="71">
        <f>G278-0.02</f>
        <v>0.27999999999999936</v>
      </c>
      <c r="I281" s="72">
        <f t="shared" si="154"/>
        <v>0.63999999999999957</v>
      </c>
      <c r="J281" s="72">
        <f t="shared" si="155"/>
        <v>0.62353829072479605</v>
      </c>
      <c r="L281" s="72" t="e">
        <f t="shared" si="156"/>
        <v>#N/A</v>
      </c>
      <c r="M281" s="120" t="e">
        <f t="shared" si="157"/>
        <v>#N/A</v>
      </c>
      <c r="N281" s="117" t="e">
        <f>IF($K$174=TRUE,J281,NA())</f>
        <v>#N/A</v>
      </c>
      <c r="O281" s="72" t="e">
        <f>IF($K$174=TRUE,I281+$B$5+$B$17/2,NA())</f>
        <v>#N/A</v>
      </c>
      <c r="P281" s="72" t="e">
        <f>IF($K$174=TRUE,J281+B$4+$B$4*$B$17,NA())</f>
        <v>#N/A</v>
      </c>
      <c r="Z281" s="73"/>
      <c r="AA281" s="73"/>
      <c r="AB281" s="73"/>
    </row>
    <row r="282" spans="5:28" x14ac:dyDescent="0.3">
      <c r="E282" s="15"/>
      <c r="F282" s="15"/>
      <c r="G282" s="15"/>
      <c r="I282" s="72"/>
      <c r="J282" s="72"/>
      <c r="L282" s="72"/>
      <c r="M282" s="120"/>
      <c r="N282" s="117"/>
      <c r="O282" s="72"/>
      <c r="P282" s="72"/>
      <c r="Z282" s="73"/>
      <c r="AA282" s="73"/>
      <c r="AB282" s="73"/>
    </row>
    <row r="283" spans="5:28" x14ac:dyDescent="0.3">
      <c r="E283" s="71">
        <f>E280+0.02</f>
        <v>0.74000000000000032</v>
      </c>
      <c r="F283" s="71">
        <f>F280-0.02</f>
        <v>0.25999999999999934</v>
      </c>
      <c r="G283" s="71">
        <v>0</v>
      </c>
      <c r="I283" s="72">
        <f t="shared" si="154"/>
        <v>0.37000000000000022</v>
      </c>
      <c r="J283" s="72">
        <f t="shared" si="155"/>
        <v>0.6408587988004848</v>
      </c>
      <c r="L283" s="72" t="e">
        <f t="shared" si="156"/>
        <v>#N/A</v>
      </c>
      <c r="M283" s="120" t="e">
        <f t="shared" si="157"/>
        <v>#N/A</v>
      </c>
      <c r="N283" s="117" t="e">
        <f>IF($K$174=TRUE,J283,NA())</f>
        <v>#N/A</v>
      </c>
      <c r="O283" s="72" t="e">
        <f>IF($K$174=TRUE,I283+$B$5+$B$17/2,NA())</f>
        <v>#N/A</v>
      </c>
      <c r="P283" s="72" t="e">
        <f>IF($K$174=TRUE,J283+B$4+$B$4*$B$17,NA())</f>
        <v>#N/A</v>
      </c>
      <c r="Z283" s="73"/>
      <c r="AA283" s="73"/>
      <c r="AB283" s="73"/>
    </row>
    <row r="284" spans="5:28" x14ac:dyDescent="0.3">
      <c r="E284" s="71">
        <f>E281+0.02</f>
        <v>0.74000000000000032</v>
      </c>
      <c r="F284" s="71">
        <v>0</v>
      </c>
      <c r="G284" s="71">
        <f>G281-0.02</f>
        <v>0.25999999999999934</v>
      </c>
      <c r="I284" s="72">
        <f t="shared" si="154"/>
        <v>0.62999999999999956</v>
      </c>
      <c r="J284" s="72">
        <f t="shared" si="155"/>
        <v>0.6408587988004848</v>
      </c>
      <c r="L284" s="72" t="e">
        <f t="shared" si="156"/>
        <v>#N/A</v>
      </c>
      <c r="M284" s="120" t="e">
        <f t="shared" si="157"/>
        <v>#N/A</v>
      </c>
      <c r="N284" s="117" t="e">
        <f>IF($K$174=TRUE,J284,NA())</f>
        <v>#N/A</v>
      </c>
      <c r="O284" s="72" t="e">
        <f>IF($K$174=TRUE,I284+$B$5+$B$17/2,NA())</f>
        <v>#N/A</v>
      </c>
      <c r="P284" s="72" t="e">
        <f>IF($K$174=TRUE,J284+B$4+$B$4*$B$17,NA())</f>
        <v>#N/A</v>
      </c>
    </row>
    <row r="285" spans="5:28" x14ac:dyDescent="0.3">
      <c r="E285" s="15"/>
      <c r="F285" s="15"/>
      <c r="G285" s="15"/>
      <c r="I285" s="72"/>
      <c r="J285" s="72"/>
      <c r="L285" s="72"/>
      <c r="M285" s="120"/>
      <c r="N285" s="117"/>
      <c r="O285" s="72"/>
      <c r="P285" s="72"/>
      <c r="Y285" s="9"/>
      <c r="Z285" s="73"/>
      <c r="AA285" s="73"/>
      <c r="AB285" s="73"/>
    </row>
    <row r="286" spans="5:28" x14ac:dyDescent="0.3">
      <c r="E286" s="71">
        <f>E283+0.02</f>
        <v>0.76000000000000034</v>
      </c>
      <c r="F286" s="71">
        <f>F283-0.02</f>
        <v>0.23999999999999935</v>
      </c>
      <c r="G286" s="71">
        <v>0</v>
      </c>
      <c r="I286" s="72">
        <f t="shared" si="154"/>
        <v>0.38000000000000028</v>
      </c>
      <c r="J286" s="72">
        <f t="shared" si="155"/>
        <v>0.65817930687617365</v>
      </c>
      <c r="L286" s="72" t="e">
        <f t="shared" si="156"/>
        <v>#N/A</v>
      </c>
      <c r="M286" s="120" t="e">
        <f t="shared" si="157"/>
        <v>#N/A</v>
      </c>
      <c r="N286" s="117" t="e">
        <f>IF($K$174=TRUE,J286,NA())</f>
        <v>#N/A</v>
      </c>
      <c r="O286" s="72" t="e">
        <f>IF($K$174=TRUE,I286+$B$5+$B$17/2,NA())</f>
        <v>#N/A</v>
      </c>
      <c r="P286" s="72" t="e">
        <f>IF($K$174=TRUE,J286+B$4+$B$4*$B$17,NA())</f>
        <v>#N/A</v>
      </c>
      <c r="Z286" s="73"/>
      <c r="AA286" s="73"/>
      <c r="AB286" s="73"/>
    </row>
    <row r="287" spans="5:28" x14ac:dyDescent="0.3">
      <c r="E287" s="71">
        <f>E284+0.02</f>
        <v>0.76000000000000034</v>
      </c>
      <c r="F287" s="71">
        <v>0</v>
      </c>
      <c r="G287" s="71">
        <f>G284-0.02</f>
        <v>0.23999999999999935</v>
      </c>
      <c r="I287" s="72">
        <f t="shared" si="154"/>
        <v>0.61999999999999966</v>
      </c>
      <c r="J287" s="72">
        <f t="shared" si="155"/>
        <v>0.65817930687617365</v>
      </c>
      <c r="L287" s="72" t="e">
        <f t="shared" si="156"/>
        <v>#N/A</v>
      </c>
      <c r="M287" s="120" t="e">
        <f t="shared" si="157"/>
        <v>#N/A</v>
      </c>
      <c r="N287" s="117" t="e">
        <f>IF($K$174=TRUE,J287,NA())</f>
        <v>#N/A</v>
      </c>
      <c r="O287" s="72" t="e">
        <f>IF($K$174=TRUE,I287+$B$5+$B$17/2,NA())</f>
        <v>#N/A</v>
      </c>
      <c r="P287" s="72" t="e">
        <f>IF($K$174=TRUE,J287+B$4+$B$4*$B$17,NA())</f>
        <v>#N/A</v>
      </c>
      <c r="Z287" s="73"/>
      <c r="AA287" s="73"/>
      <c r="AB287" s="73"/>
    </row>
    <row r="288" spans="5:28" x14ac:dyDescent="0.3">
      <c r="E288" s="15"/>
      <c r="F288" s="15"/>
      <c r="G288" s="15"/>
      <c r="I288" s="72"/>
      <c r="J288" s="72"/>
      <c r="L288" s="72"/>
      <c r="M288" s="120"/>
      <c r="N288" s="117"/>
      <c r="O288" s="72"/>
      <c r="P288" s="72"/>
      <c r="Z288" s="73"/>
      <c r="AA288" s="73"/>
      <c r="AB288" s="73"/>
    </row>
    <row r="289" spans="5:28" x14ac:dyDescent="0.3">
      <c r="E289" s="71">
        <f>E286+0.02</f>
        <v>0.78000000000000036</v>
      </c>
      <c r="F289" s="71">
        <f>F286-0.02</f>
        <v>0.21999999999999936</v>
      </c>
      <c r="G289" s="71">
        <v>0</v>
      </c>
      <c r="I289" s="72">
        <f t="shared" si="154"/>
        <v>0.39000000000000029</v>
      </c>
      <c r="J289" s="72">
        <f t="shared" si="155"/>
        <v>0.6754998149518624</v>
      </c>
      <c r="L289" s="72" t="e">
        <f t="shared" si="156"/>
        <v>#N/A</v>
      </c>
      <c r="M289" s="120" t="e">
        <f t="shared" si="157"/>
        <v>#N/A</v>
      </c>
      <c r="N289" s="117" t="e">
        <f>IF($K$174=TRUE,J289,NA())</f>
        <v>#N/A</v>
      </c>
      <c r="O289" s="72" t="e">
        <f>IF($K$174=TRUE,I289+$B$5+$B$17/2,NA())</f>
        <v>#N/A</v>
      </c>
      <c r="P289" s="72" t="e">
        <f>IF($K$174=TRUE,J289+B$4+$B$4*$B$17,NA())</f>
        <v>#N/A</v>
      </c>
      <c r="Z289" s="73"/>
      <c r="AA289" s="73"/>
      <c r="AB289" s="73"/>
    </row>
    <row r="290" spans="5:28" x14ac:dyDescent="0.3">
      <c r="E290" s="71">
        <f>E287+0.02</f>
        <v>0.78000000000000036</v>
      </c>
      <c r="F290" s="71">
        <v>0</v>
      </c>
      <c r="G290" s="71">
        <f>G287-0.02</f>
        <v>0.21999999999999936</v>
      </c>
      <c r="I290" s="72">
        <f t="shared" si="154"/>
        <v>0.60999999999999965</v>
      </c>
      <c r="J290" s="72">
        <f t="shared" si="155"/>
        <v>0.6754998149518624</v>
      </c>
      <c r="L290" s="72" t="e">
        <f t="shared" si="156"/>
        <v>#N/A</v>
      </c>
      <c r="M290" s="120" t="e">
        <f t="shared" si="157"/>
        <v>#N/A</v>
      </c>
      <c r="N290" s="117" t="e">
        <f>IF($K$174=TRUE,J290,NA())</f>
        <v>#N/A</v>
      </c>
      <c r="O290" s="72" t="e">
        <f>IF($K$174=TRUE,I290+$B$5+$B$17/2,NA())</f>
        <v>#N/A</v>
      </c>
      <c r="P290" s="72" t="e">
        <f>IF($K$174=TRUE,J290+B$4+$B$4*$B$17,NA())</f>
        <v>#N/A</v>
      </c>
      <c r="Z290" s="73"/>
      <c r="AA290" s="73"/>
      <c r="AB290" s="73"/>
    </row>
    <row r="291" spans="5:28" x14ac:dyDescent="0.3">
      <c r="E291" s="15"/>
      <c r="F291" s="15"/>
      <c r="G291" s="15"/>
      <c r="I291" s="72"/>
      <c r="J291" s="72"/>
      <c r="L291" s="72"/>
      <c r="M291" s="120"/>
      <c r="N291" s="117"/>
      <c r="O291" s="72"/>
      <c r="P291" s="72"/>
      <c r="Z291" s="73"/>
      <c r="AA291" s="73"/>
      <c r="AB291" s="73"/>
    </row>
    <row r="292" spans="5:28" x14ac:dyDescent="0.3">
      <c r="E292" s="71">
        <f>E289+0.02</f>
        <v>0.80000000000000038</v>
      </c>
      <c r="F292" s="71">
        <f>F289-0.02</f>
        <v>0.19999999999999937</v>
      </c>
      <c r="G292" s="71">
        <v>0</v>
      </c>
      <c r="I292" s="72">
        <f t="shared" si="154"/>
        <v>0.4000000000000003</v>
      </c>
      <c r="J292" s="72">
        <f t="shared" si="155"/>
        <v>0.69282032302755125</v>
      </c>
      <c r="L292" s="72" t="e">
        <f t="shared" si="156"/>
        <v>#N/A</v>
      </c>
      <c r="M292" s="120" t="e">
        <f t="shared" si="157"/>
        <v>#N/A</v>
      </c>
      <c r="N292" s="117" t="e">
        <f>IF($K$174=TRUE,J292,NA())</f>
        <v>#N/A</v>
      </c>
      <c r="O292" s="72" t="e">
        <f>IF($K$174=TRUE,I292+$B$5+$B$17/2,NA())</f>
        <v>#N/A</v>
      </c>
      <c r="P292" s="72" t="e">
        <f>IF($K$174=TRUE,J292+B$4+$B$4*$B$17,NA())</f>
        <v>#N/A</v>
      </c>
      <c r="Z292" s="73"/>
      <c r="AA292" s="73"/>
      <c r="AB292" s="73"/>
    </row>
    <row r="293" spans="5:28" x14ac:dyDescent="0.3">
      <c r="E293" s="71">
        <f>E290+0.02</f>
        <v>0.80000000000000038</v>
      </c>
      <c r="F293" s="71">
        <v>0</v>
      </c>
      <c r="G293" s="71">
        <f>G290-0.02</f>
        <v>0.19999999999999937</v>
      </c>
      <c r="I293" s="72">
        <f t="shared" si="154"/>
        <v>0.59999999999999964</v>
      </c>
      <c r="J293" s="72">
        <f t="shared" si="155"/>
        <v>0.69282032302755125</v>
      </c>
      <c r="L293" s="72" t="e">
        <f t="shared" si="156"/>
        <v>#N/A</v>
      </c>
      <c r="M293" s="120" t="e">
        <f t="shared" si="157"/>
        <v>#N/A</v>
      </c>
      <c r="N293" s="117" t="e">
        <f>IF($K$174=TRUE,J293,NA())</f>
        <v>#N/A</v>
      </c>
      <c r="O293" s="72" t="e">
        <f>IF($K$174=TRUE,I293+$B$5+$B$17/2,NA())</f>
        <v>#N/A</v>
      </c>
      <c r="P293" s="72" t="e">
        <f>IF($K$174=TRUE,J293+B$4+$B$4*$B$17,NA())</f>
        <v>#N/A</v>
      </c>
      <c r="Z293" s="73"/>
      <c r="AA293" s="73"/>
      <c r="AB293" s="73"/>
    </row>
    <row r="294" spans="5:28" x14ac:dyDescent="0.3">
      <c r="E294" s="15"/>
      <c r="F294" s="15"/>
      <c r="G294" s="15"/>
      <c r="I294" s="72"/>
      <c r="J294" s="72"/>
      <c r="L294" s="72"/>
      <c r="M294" s="120"/>
      <c r="N294" s="117"/>
      <c r="O294" s="72"/>
      <c r="P294" s="72"/>
      <c r="Z294" s="73"/>
      <c r="AA294" s="73"/>
      <c r="AB294" s="73"/>
    </row>
    <row r="295" spans="5:28" x14ac:dyDescent="0.3">
      <c r="E295" s="71">
        <f>E292+0.02</f>
        <v>0.8200000000000004</v>
      </c>
      <c r="F295" s="71">
        <f>F292-0.02</f>
        <v>0.17999999999999938</v>
      </c>
      <c r="G295" s="71">
        <v>0</v>
      </c>
      <c r="I295" s="72">
        <f t="shared" si="154"/>
        <v>0.41000000000000031</v>
      </c>
      <c r="J295" s="72">
        <f t="shared" si="155"/>
        <v>0.71014083110324</v>
      </c>
      <c r="L295" s="72" t="e">
        <f t="shared" si="156"/>
        <v>#N/A</v>
      </c>
      <c r="M295" s="120" t="e">
        <f t="shared" si="157"/>
        <v>#N/A</v>
      </c>
      <c r="N295" s="117" t="e">
        <f>IF($K$174=TRUE,J295,NA())</f>
        <v>#N/A</v>
      </c>
      <c r="O295" s="72" t="e">
        <f>IF($K$174=TRUE,I295+$B$5+$B$17/2,NA())</f>
        <v>#N/A</v>
      </c>
      <c r="P295" s="72" t="e">
        <f>IF($K$174=TRUE,J295+B$4+$B$4*$B$17,NA())</f>
        <v>#N/A</v>
      </c>
      <c r="Z295" s="73"/>
      <c r="AA295" s="73"/>
      <c r="AB295" s="73"/>
    </row>
    <row r="296" spans="5:28" x14ac:dyDescent="0.3">
      <c r="E296" s="71">
        <f>E293+0.02</f>
        <v>0.8200000000000004</v>
      </c>
      <c r="F296" s="71">
        <v>0</v>
      </c>
      <c r="G296" s="71">
        <f>G293-0.02</f>
        <v>0.17999999999999938</v>
      </c>
      <c r="I296" s="72">
        <f t="shared" si="154"/>
        <v>0.58999999999999964</v>
      </c>
      <c r="J296" s="72">
        <f t="shared" si="155"/>
        <v>0.71014083110324</v>
      </c>
      <c r="L296" s="72" t="e">
        <f t="shared" si="156"/>
        <v>#N/A</v>
      </c>
      <c r="M296" s="120" t="e">
        <f t="shared" si="157"/>
        <v>#N/A</v>
      </c>
      <c r="N296" s="117" t="e">
        <f>IF($K$174=TRUE,J296,NA())</f>
        <v>#N/A</v>
      </c>
      <c r="O296" s="72" t="e">
        <f>IF($K$174=TRUE,I296+$B$5+$B$17/2,NA())</f>
        <v>#N/A</v>
      </c>
      <c r="P296" s="72" t="e">
        <f>IF($K$174=TRUE,J296+B$4+$B$4*$B$17,NA())</f>
        <v>#N/A</v>
      </c>
      <c r="Z296" s="73"/>
      <c r="AA296" s="73"/>
      <c r="AB296" s="73"/>
    </row>
    <row r="297" spans="5:28" x14ac:dyDescent="0.3">
      <c r="E297" s="15"/>
      <c r="F297" s="15"/>
      <c r="G297" s="15"/>
      <c r="I297" s="72"/>
      <c r="J297" s="72"/>
      <c r="L297" s="72"/>
      <c r="M297" s="120"/>
      <c r="N297" s="117"/>
      <c r="O297" s="72"/>
      <c r="P297" s="72"/>
      <c r="Z297" s="73"/>
      <c r="AA297" s="73"/>
      <c r="AB297" s="73"/>
    </row>
    <row r="298" spans="5:28" x14ac:dyDescent="0.3">
      <c r="E298" s="71">
        <f>E295+0.02</f>
        <v>0.84000000000000041</v>
      </c>
      <c r="F298" s="71">
        <f>F295-0.02</f>
        <v>0.15999999999999939</v>
      </c>
      <c r="G298" s="71">
        <v>0</v>
      </c>
      <c r="I298" s="72">
        <f t="shared" si="154"/>
        <v>0.42000000000000032</v>
      </c>
      <c r="J298" s="72">
        <f t="shared" si="155"/>
        <v>0.72746133917892875</v>
      </c>
      <c r="L298" s="72" t="e">
        <f t="shared" si="156"/>
        <v>#N/A</v>
      </c>
      <c r="M298" s="120" t="e">
        <f t="shared" si="157"/>
        <v>#N/A</v>
      </c>
      <c r="N298" s="117" t="e">
        <f>IF($K$174=TRUE,J298,NA())</f>
        <v>#N/A</v>
      </c>
      <c r="O298" s="72" t="e">
        <f>IF($K$174=TRUE,I298+$B$5+$B$17/2,NA())</f>
        <v>#N/A</v>
      </c>
      <c r="P298" s="72" t="e">
        <f>IF($K$174=TRUE,J298+B$4+$B$4*$B$17,NA())</f>
        <v>#N/A</v>
      </c>
      <c r="Z298" s="73"/>
      <c r="AA298" s="73"/>
      <c r="AB298" s="73"/>
    </row>
    <row r="299" spans="5:28" x14ac:dyDescent="0.3">
      <c r="E299" s="71">
        <f>E296+0.02</f>
        <v>0.84000000000000041</v>
      </c>
      <c r="F299" s="71">
        <v>0</v>
      </c>
      <c r="G299" s="71">
        <f>G296-0.02</f>
        <v>0.15999999999999939</v>
      </c>
      <c r="I299" s="72">
        <f t="shared" si="154"/>
        <v>0.57999999999999974</v>
      </c>
      <c r="J299" s="72">
        <f t="shared" si="155"/>
        <v>0.72746133917892875</v>
      </c>
      <c r="L299" s="72" t="e">
        <f t="shared" si="156"/>
        <v>#N/A</v>
      </c>
      <c r="M299" s="120" t="e">
        <f t="shared" si="157"/>
        <v>#N/A</v>
      </c>
      <c r="N299" s="117" t="e">
        <f>IF($K$174=TRUE,J299,NA())</f>
        <v>#N/A</v>
      </c>
      <c r="O299" s="72" t="e">
        <f>IF($K$174=TRUE,I299+$B$5+$B$17/2,NA())</f>
        <v>#N/A</v>
      </c>
      <c r="P299" s="72" t="e">
        <f>IF($K$174=TRUE,J299+B$4+$B$4*$B$17,NA())</f>
        <v>#N/A</v>
      </c>
      <c r="Z299" s="73"/>
      <c r="AA299" s="73"/>
      <c r="AB299" s="73"/>
    </row>
    <row r="300" spans="5:28" x14ac:dyDescent="0.3">
      <c r="E300" s="15"/>
      <c r="F300" s="15"/>
      <c r="G300" s="15"/>
      <c r="I300" s="72"/>
      <c r="J300" s="72"/>
      <c r="L300" s="72"/>
      <c r="M300" s="120"/>
      <c r="N300" s="117"/>
      <c r="O300" s="72"/>
      <c r="P300" s="72"/>
      <c r="Z300" s="73"/>
      <c r="AA300" s="73"/>
      <c r="AB300" s="73"/>
    </row>
    <row r="301" spans="5:28" x14ac:dyDescent="0.3">
      <c r="E301" s="71">
        <f>E298+0.02</f>
        <v>0.86000000000000043</v>
      </c>
      <c r="F301" s="71">
        <f>F298-0.02</f>
        <v>0.1399999999999994</v>
      </c>
      <c r="G301" s="71">
        <v>0</v>
      </c>
      <c r="I301" s="72">
        <f t="shared" si="154"/>
        <v>0.43000000000000033</v>
      </c>
      <c r="J301" s="72">
        <f t="shared" si="155"/>
        <v>0.7447818472546176</v>
      </c>
      <c r="L301" s="72" t="e">
        <f t="shared" si="156"/>
        <v>#N/A</v>
      </c>
      <c r="M301" s="120" t="e">
        <f t="shared" si="157"/>
        <v>#N/A</v>
      </c>
      <c r="N301" s="117" t="e">
        <f>IF($K$174=TRUE,J301,NA())</f>
        <v>#N/A</v>
      </c>
      <c r="O301" s="72" t="e">
        <f>IF($K$174=TRUE,I301+$B$5+$B$17/2,NA())</f>
        <v>#N/A</v>
      </c>
      <c r="P301" s="72" t="e">
        <f>IF($K$174=TRUE,J301+B$4+$B$4*$B$17,NA())</f>
        <v>#N/A</v>
      </c>
      <c r="Z301" s="73"/>
      <c r="AA301" s="73"/>
      <c r="AB301" s="73"/>
    </row>
    <row r="302" spans="5:28" x14ac:dyDescent="0.3">
      <c r="E302" s="71">
        <f>E299+0.02</f>
        <v>0.86000000000000043</v>
      </c>
      <c r="F302" s="71">
        <v>0</v>
      </c>
      <c r="G302" s="71">
        <f>G299-0.02</f>
        <v>0.1399999999999994</v>
      </c>
      <c r="I302" s="72">
        <f t="shared" si="154"/>
        <v>0.56999999999999973</v>
      </c>
      <c r="J302" s="72">
        <f t="shared" si="155"/>
        <v>0.7447818472546176</v>
      </c>
      <c r="L302" s="72" t="e">
        <f t="shared" si="156"/>
        <v>#N/A</v>
      </c>
      <c r="M302" s="120" t="e">
        <f t="shared" si="157"/>
        <v>#N/A</v>
      </c>
      <c r="N302" s="117" t="e">
        <f>IF($K$174=TRUE,J302,NA())</f>
        <v>#N/A</v>
      </c>
      <c r="O302" s="72" t="e">
        <f>IF($K$174=TRUE,I302+$B$5+$B$17/2,NA())</f>
        <v>#N/A</v>
      </c>
      <c r="P302" s="72" t="e">
        <f>IF($K$174=TRUE,J302+B$4+$B$4*$B$17,NA())</f>
        <v>#N/A</v>
      </c>
      <c r="Z302" s="73"/>
      <c r="AA302" s="73"/>
      <c r="AB302" s="73"/>
    </row>
    <row r="303" spans="5:28" x14ac:dyDescent="0.3">
      <c r="E303" s="15"/>
      <c r="F303" s="15"/>
      <c r="G303" s="15"/>
      <c r="I303" s="72"/>
      <c r="J303" s="72"/>
      <c r="L303" s="72"/>
      <c r="M303" s="120"/>
      <c r="N303" s="117"/>
      <c r="O303" s="72"/>
      <c r="P303" s="72"/>
      <c r="Z303" s="73"/>
      <c r="AA303" s="73"/>
      <c r="AB303" s="73"/>
    </row>
    <row r="304" spans="5:28" x14ac:dyDescent="0.3">
      <c r="E304" s="71">
        <f>E301+0.02</f>
        <v>0.88000000000000045</v>
      </c>
      <c r="F304" s="71">
        <f>F301-0.02</f>
        <v>0.1199999999999994</v>
      </c>
      <c r="G304" s="71">
        <v>0</v>
      </c>
      <c r="I304" s="72">
        <f t="shared" ref="I304:I320" si="158">$B$5*E304+G304</f>
        <v>0.44000000000000034</v>
      </c>
      <c r="J304" s="72">
        <f t="shared" ref="J304:J320" si="159">E304*$B$4</f>
        <v>0.76210235533030635</v>
      </c>
      <c r="L304" s="72" t="e">
        <f t="shared" ref="L304:L320" si="160">IF($K$174=TRUE,I304,NA())</f>
        <v>#N/A</v>
      </c>
      <c r="M304" s="120" t="e">
        <f t="shared" ref="M304:M367" si="161">L304+1+$B$17</f>
        <v>#N/A</v>
      </c>
      <c r="N304" s="117" t="e">
        <f>IF($K$174=TRUE,J304,NA())</f>
        <v>#N/A</v>
      </c>
      <c r="O304" s="72" t="e">
        <f>IF($K$174=TRUE,I304+$B$5+$B$17/2,NA())</f>
        <v>#N/A</v>
      </c>
      <c r="P304" s="72" t="e">
        <f>IF($K$174=TRUE,J304+B$4+$B$4*$B$17,NA())</f>
        <v>#N/A</v>
      </c>
      <c r="Z304" s="73"/>
      <c r="AA304" s="73"/>
      <c r="AB304" s="73"/>
    </row>
    <row r="305" spans="5:28" x14ac:dyDescent="0.3">
      <c r="E305" s="71">
        <f>E302+0.02</f>
        <v>0.88000000000000045</v>
      </c>
      <c r="F305" s="71">
        <v>0</v>
      </c>
      <c r="G305" s="71">
        <f>G302-0.02</f>
        <v>0.1199999999999994</v>
      </c>
      <c r="I305" s="72">
        <f t="shared" si="158"/>
        <v>0.55999999999999972</v>
      </c>
      <c r="J305" s="72">
        <f t="shared" si="159"/>
        <v>0.76210235533030635</v>
      </c>
      <c r="L305" s="72" t="e">
        <f t="shared" si="160"/>
        <v>#N/A</v>
      </c>
      <c r="M305" s="120" t="e">
        <f t="shared" si="161"/>
        <v>#N/A</v>
      </c>
      <c r="N305" s="117" t="e">
        <f>IF($K$174=TRUE,J305,NA())</f>
        <v>#N/A</v>
      </c>
      <c r="O305" s="72" t="e">
        <f>IF($K$174=TRUE,I305+$B$5+$B$17/2,NA())</f>
        <v>#N/A</v>
      </c>
      <c r="P305" s="72" t="e">
        <f>IF($K$174=TRUE,J305+B$4+$B$4*$B$17,NA())</f>
        <v>#N/A</v>
      </c>
      <c r="Z305" s="73"/>
      <c r="AA305" s="73"/>
      <c r="AB305" s="73"/>
    </row>
    <row r="306" spans="5:28" x14ac:dyDescent="0.3">
      <c r="E306" s="15"/>
      <c r="F306" s="15"/>
      <c r="G306" s="15"/>
      <c r="I306" s="72"/>
      <c r="J306" s="72"/>
      <c r="L306" s="72"/>
      <c r="M306" s="120"/>
      <c r="N306" s="117"/>
      <c r="O306" s="72"/>
      <c r="P306" s="72"/>
      <c r="Z306" s="73"/>
      <c r="AA306" s="73"/>
      <c r="AB306" s="73"/>
    </row>
    <row r="307" spans="5:28" x14ac:dyDescent="0.3">
      <c r="E307" s="71">
        <f>E304+0.02</f>
        <v>0.90000000000000047</v>
      </c>
      <c r="F307" s="71">
        <f>F304-0.02</f>
        <v>9.9999999999999395E-2</v>
      </c>
      <c r="G307" s="71">
        <v>0</v>
      </c>
      <c r="I307" s="72">
        <f t="shared" si="158"/>
        <v>0.45000000000000034</v>
      </c>
      <c r="J307" s="72">
        <f t="shared" si="159"/>
        <v>0.77942286340599509</v>
      </c>
      <c r="L307" s="72" t="e">
        <f t="shared" si="160"/>
        <v>#N/A</v>
      </c>
      <c r="M307" s="120" t="e">
        <f t="shared" si="161"/>
        <v>#N/A</v>
      </c>
      <c r="N307" s="117" t="e">
        <f>IF($K$174=TRUE,J307,NA())</f>
        <v>#N/A</v>
      </c>
      <c r="O307" s="72" t="e">
        <f>IF($K$174=TRUE,I307+$B$5+$B$17/2,NA())</f>
        <v>#N/A</v>
      </c>
      <c r="P307" s="72" t="e">
        <f>IF($K$174=TRUE,J307+B$4+$B$4*$B$17,NA())</f>
        <v>#N/A</v>
      </c>
      <c r="Z307" s="73"/>
      <c r="AA307" s="73"/>
      <c r="AB307" s="73"/>
    </row>
    <row r="308" spans="5:28" x14ac:dyDescent="0.3">
      <c r="E308" s="71">
        <f>E305+0.02</f>
        <v>0.90000000000000047</v>
      </c>
      <c r="F308" s="71">
        <v>0</v>
      </c>
      <c r="G308" s="71">
        <f>G305-0.02</f>
        <v>9.9999999999999395E-2</v>
      </c>
      <c r="I308" s="72">
        <f t="shared" si="158"/>
        <v>0.54999999999999971</v>
      </c>
      <c r="J308" s="72">
        <f t="shared" si="159"/>
        <v>0.77942286340599509</v>
      </c>
      <c r="L308" s="72" t="e">
        <f t="shared" si="160"/>
        <v>#N/A</v>
      </c>
      <c r="M308" s="120" t="e">
        <f t="shared" si="161"/>
        <v>#N/A</v>
      </c>
      <c r="N308" s="117" t="e">
        <f>IF($K$174=TRUE,J308,NA())</f>
        <v>#N/A</v>
      </c>
      <c r="O308" s="72" t="e">
        <f>IF($K$174=TRUE,I308+$B$5+$B$17/2,NA())</f>
        <v>#N/A</v>
      </c>
      <c r="P308" s="72" t="e">
        <f>IF($K$174=TRUE,J308+B$4+$B$4*$B$17,NA())</f>
        <v>#N/A</v>
      </c>
      <c r="Z308" s="73"/>
      <c r="AA308" s="73"/>
      <c r="AB308" s="73"/>
    </row>
    <row r="309" spans="5:28" x14ac:dyDescent="0.3">
      <c r="E309" s="15"/>
      <c r="F309" s="15"/>
      <c r="G309" s="15"/>
      <c r="I309" s="72"/>
      <c r="J309" s="72"/>
      <c r="L309" s="72"/>
      <c r="M309" s="120"/>
      <c r="N309" s="117"/>
      <c r="O309" s="72"/>
      <c r="P309" s="72"/>
      <c r="Z309" s="73"/>
      <c r="AA309" s="73"/>
      <c r="AB309" s="73"/>
    </row>
    <row r="310" spans="5:28" x14ac:dyDescent="0.3">
      <c r="E310" s="71">
        <f>E307+0.02</f>
        <v>0.92000000000000048</v>
      </c>
      <c r="F310" s="71">
        <f>F307-0.02</f>
        <v>7.9999999999999391E-2</v>
      </c>
      <c r="G310" s="71">
        <v>0</v>
      </c>
      <c r="I310" s="72">
        <f t="shared" si="158"/>
        <v>0.46000000000000035</v>
      </c>
      <c r="J310" s="72">
        <f t="shared" si="159"/>
        <v>0.79674337148168395</v>
      </c>
      <c r="L310" s="72" t="e">
        <f t="shared" si="160"/>
        <v>#N/A</v>
      </c>
      <c r="M310" s="120" t="e">
        <f t="shared" si="161"/>
        <v>#N/A</v>
      </c>
      <c r="N310" s="117" t="e">
        <f>IF($K$174=TRUE,J310,NA())</f>
        <v>#N/A</v>
      </c>
      <c r="O310" s="72" t="e">
        <f>IF($K$174=TRUE,I310+$B$5+$B$17/2,NA())</f>
        <v>#N/A</v>
      </c>
      <c r="P310" s="72" t="e">
        <f>IF($K$174=TRUE,J310+B$4+$B$4*$B$17,NA())</f>
        <v>#N/A</v>
      </c>
      <c r="Z310" s="73"/>
      <c r="AA310" s="73"/>
      <c r="AB310" s="73"/>
    </row>
    <row r="311" spans="5:28" x14ac:dyDescent="0.3">
      <c r="E311" s="71">
        <f>E308+0.02</f>
        <v>0.92000000000000048</v>
      </c>
      <c r="F311" s="71">
        <v>0</v>
      </c>
      <c r="G311" s="71">
        <f>G308-0.02</f>
        <v>7.9999999999999391E-2</v>
      </c>
      <c r="I311" s="72">
        <f t="shared" si="158"/>
        <v>0.5399999999999997</v>
      </c>
      <c r="J311" s="72">
        <f t="shared" si="159"/>
        <v>0.79674337148168395</v>
      </c>
      <c r="L311" s="72" t="e">
        <f t="shared" si="160"/>
        <v>#N/A</v>
      </c>
      <c r="M311" s="120" t="e">
        <f t="shared" si="161"/>
        <v>#N/A</v>
      </c>
      <c r="N311" s="117" t="e">
        <f>IF($K$174=TRUE,J311,NA())</f>
        <v>#N/A</v>
      </c>
      <c r="O311" s="72" t="e">
        <f>IF($K$174=TRUE,I311+$B$5+$B$17/2,NA())</f>
        <v>#N/A</v>
      </c>
      <c r="P311" s="72" t="e">
        <f>IF($K$174=TRUE,J311+B$4+$B$4*$B$17,NA())</f>
        <v>#N/A</v>
      </c>
    </row>
    <row r="312" spans="5:28" x14ac:dyDescent="0.3">
      <c r="E312" s="15"/>
      <c r="F312" s="15"/>
      <c r="G312" s="15"/>
      <c r="I312" s="72"/>
      <c r="J312" s="72"/>
      <c r="L312" s="72"/>
      <c r="M312" s="120"/>
      <c r="N312" s="117"/>
      <c r="O312" s="72"/>
      <c r="P312" s="72"/>
      <c r="Y312" s="9"/>
      <c r="Z312" s="73"/>
      <c r="AA312" s="73"/>
      <c r="AB312" s="73"/>
    </row>
    <row r="313" spans="5:28" x14ac:dyDescent="0.3">
      <c r="E313" s="71">
        <f>E310+0.02</f>
        <v>0.9400000000000005</v>
      </c>
      <c r="F313" s="71">
        <f>F310-0.02</f>
        <v>5.9999999999999387E-2</v>
      </c>
      <c r="G313" s="71">
        <v>0</v>
      </c>
      <c r="I313" s="72">
        <f t="shared" si="158"/>
        <v>0.47000000000000036</v>
      </c>
      <c r="J313" s="72">
        <f t="shared" si="159"/>
        <v>0.81406387955737269</v>
      </c>
      <c r="L313" s="72" t="e">
        <f t="shared" si="160"/>
        <v>#N/A</v>
      </c>
      <c r="M313" s="120" t="e">
        <f t="shared" si="161"/>
        <v>#N/A</v>
      </c>
      <c r="N313" s="117" t="e">
        <f>IF($K$174=TRUE,J313,NA())</f>
        <v>#N/A</v>
      </c>
      <c r="O313" s="72" t="e">
        <f>IF($K$174=TRUE,I313+$B$5+$B$17/2,NA())</f>
        <v>#N/A</v>
      </c>
      <c r="P313" s="72" t="e">
        <f>IF($K$174=TRUE,J313+B$4+$B$4*$B$17,NA())</f>
        <v>#N/A</v>
      </c>
      <c r="Z313" s="73"/>
      <c r="AA313" s="73"/>
      <c r="AB313" s="73"/>
    </row>
    <row r="314" spans="5:28" x14ac:dyDescent="0.3">
      <c r="E314" s="71">
        <f>E311+0.02</f>
        <v>0.9400000000000005</v>
      </c>
      <c r="F314" s="71">
        <v>0</v>
      </c>
      <c r="G314" s="71">
        <f>G311-0.02</f>
        <v>5.9999999999999387E-2</v>
      </c>
      <c r="I314" s="72">
        <f t="shared" si="158"/>
        <v>0.5299999999999998</v>
      </c>
      <c r="J314" s="72">
        <f t="shared" si="159"/>
        <v>0.81406387955737269</v>
      </c>
      <c r="L314" s="72" t="e">
        <f t="shared" si="160"/>
        <v>#N/A</v>
      </c>
      <c r="M314" s="120" t="e">
        <f t="shared" si="161"/>
        <v>#N/A</v>
      </c>
      <c r="N314" s="117" t="e">
        <f>IF($K$174=TRUE,J314,NA())</f>
        <v>#N/A</v>
      </c>
      <c r="O314" s="72" t="e">
        <f>IF($K$174=TRUE,I314+$B$5+$B$17/2,NA())</f>
        <v>#N/A</v>
      </c>
      <c r="P314" s="72" t="e">
        <f>IF($K$174=TRUE,J314+B$4+$B$4*$B$17,NA())</f>
        <v>#N/A</v>
      </c>
      <c r="Z314" s="73"/>
      <c r="AA314" s="73"/>
      <c r="AB314" s="73"/>
    </row>
    <row r="315" spans="5:28" x14ac:dyDescent="0.3">
      <c r="E315" s="15"/>
      <c r="F315" s="15"/>
      <c r="G315" s="15"/>
      <c r="I315" s="72"/>
      <c r="J315" s="72"/>
      <c r="L315" s="72"/>
      <c r="M315" s="120"/>
      <c r="N315" s="117"/>
      <c r="O315" s="72"/>
      <c r="P315" s="72"/>
      <c r="Z315" s="73"/>
      <c r="AA315" s="73"/>
      <c r="AB315" s="73"/>
    </row>
    <row r="316" spans="5:28" x14ac:dyDescent="0.3">
      <c r="E316" s="71">
        <f>E313+0.02</f>
        <v>0.96000000000000052</v>
      </c>
      <c r="F316" s="71">
        <f>F313-0.02</f>
        <v>3.9999999999999383E-2</v>
      </c>
      <c r="G316" s="71">
        <v>0</v>
      </c>
      <c r="I316" s="72">
        <f t="shared" si="158"/>
        <v>0.48000000000000037</v>
      </c>
      <c r="J316" s="72">
        <f t="shared" si="159"/>
        <v>0.83138438763306155</v>
      </c>
      <c r="L316" s="72" t="e">
        <f t="shared" si="160"/>
        <v>#N/A</v>
      </c>
      <c r="M316" s="120" t="e">
        <f t="shared" si="161"/>
        <v>#N/A</v>
      </c>
      <c r="N316" s="117" t="e">
        <f>IF($K$174=TRUE,J316,NA())</f>
        <v>#N/A</v>
      </c>
      <c r="O316" s="72" t="e">
        <f>IF($K$174=TRUE,I316+$B$5+$B$17/2,NA())</f>
        <v>#N/A</v>
      </c>
      <c r="P316" s="72" t="e">
        <f>IF($K$174=TRUE,J316+B$4+$B$4*$B$17,NA())</f>
        <v>#N/A</v>
      </c>
      <c r="Z316" s="73"/>
      <c r="AA316" s="73"/>
      <c r="AB316" s="73"/>
    </row>
    <row r="317" spans="5:28" x14ac:dyDescent="0.3">
      <c r="E317" s="71">
        <f>E314+0.02</f>
        <v>0.96000000000000052</v>
      </c>
      <c r="F317" s="71">
        <v>0</v>
      </c>
      <c r="G317" s="71">
        <f>G314-0.02</f>
        <v>3.9999999999999383E-2</v>
      </c>
      <c r="I317" s="72">
        <f t="shared" si="158"/>
        <v>0.5199999999999998</v>
      </c>
      <c r="J317" s="72">
        <f t="shared" si="159"/>
        <v>0.83138438763306155</v>
      </c>
      <c r="L317" s="72" t="e">
        <f t="shared" si="160"/>
        <v>#N/A</v>
      </c>
      <c r="M317" s="120" t="e">
        <f t="shared" si="161"/>
        <v>#N/A</v>
      </c>
      <c r="N317" s="117" t="e">
        <f>IF($K$174=TRUE,J317,NA())</f>
        <v>#N/A</v>
      </c>
      <c r="O317" s="72" t="e">
        <f>IF($K$174=TRUE,I317+$B$5+$B$17/2,NA())</f>
        <v>#N/A</v>
      </c>
      <c r="P317" s="72" t="e">
        <f>IF($K$174=TRUE,J317+B$4+$B$4*$B$17,NA())</f>
        <v>#N/A</v>
      </c>
      <c r="Z317" s="73"/>
      <c r="AA317" s="73"/>
      <c r="AB317" s="73"/>
    </row>
    <row r="318" spans="5:28" x14ac:dyDescent="0.3">
      <c r="E318" s="15"/>
      <c r="F318" s="15"/>
      <c r="G318" s="15"/>
      <c r="I318" s="72"/>
      <c r="J318" s="72"/>
      <c r="L318" s="72"/>
      <c r="M318" s="120"/>
      <c r="N318" s="117"/>
      <c r="O318" s="72"/>
      <c r="P318" s="72"/>
      <c r="Z318" s="73"/>
      <c r="AA318" s="73"/>
      <c r="AB318" s="73"/>
    </row>
    <row r="319" spans="5:28" x14ac:dyDescent="0.3">
      <c r="E319" s="71">
        <f>E316+0.02</f>
        <v>0.98000000000000054</v>
      </c>
      <c r="F319" s="71">
        <f>F316-0.02</f>
        <v>1.9999999999999383E-2</v>
      </c>
      <c r="G319" s="71">
        <v>0</v>
      </c>
      <c r="I319" s="72">
        <f t="shared" si="158"/>
        <v>0.49000000000000038</v>
      </c>
      <c r="J319" s="72">
        <f t="shared" si="159"/>
        <v>0.8487048957087503</v>
      </c>
      <c r="L319" s="72" t="e">
        <f t="shared" si="160"/>
        <v>#N/A</v>
      </c>
      <c r="M319" s="120" t="e">
        <f t="shared" si="161"/>
        <v>#N/A</v>
      </c>
      <c r="N319" s="117" t="e">
        <f>IF($K$174=TRUE,J319,NA())</f>
        <v>#N/A</v>
      </c>
      <c r="O319" s="72" t="e">
        <f>IF($K$174=TRUE,I319+$B$5+$B$17/2,NA())</f>
        <v>#N/A</v>
      </c>
      <c r="P319" s="72" t="e">
        <f>IF($K$174=TRUE,J319+B$4+$B$4*$B$17,NA())</f>
        <v>#N/A</v>
      </c>
      <c r="Z319" s="73"/>
      <c r="AA319" s="73"/>
      <c r="AB319" s="73"/>
    </row>
    <row r="320" spans="5:28" x14ac:dyDescent="0.3">
      <c r="E320" s="71">
        <f>E317+0.02</f>
        <v>0.98000000000000054</v>
      </c>
      <c r="F320" s="71">
        <v>0</v>
      </c>
      <c r="G320" s="71">
        <f>G317-0.02</f>
        <v>1.9999999999999383E-2</v>
      </c>
      <c r="I320" s="72">
        <f t="shared" si="158"/>
        <v>0.50999999999999979</v>
      </c>
      <c r="J320" s="72">
        <f t="shared" si="159"/>
        <v>0.8487048957087503</v>
      </c>
      <c r="L320" s="72" t="e">
        <f t="shared" si="160"/>
        <v>#N/A</v>
      </c>
      <c r="M320" s="120" t="e">
        <f t="shared" si="161"/>
        <v>#N/A</v>
      </c>
      <c r="N320" s="117" t="e">
        <f>IF($K$174=TRUE,J320,NA())</f>
        <v>#N/A</v>
      </c>
      <c r="O320" s="72" t="e">
        <f>IF($K$174=TRUE,I320+$B$5+$B$17/2,NA())</f>
        <v>#N/A</v>
      </c>
      <c r="P320" s="72" t="e">
        <f>IF($K$174=TRUE,J320+B$4+$B$4*$B$17,NA())</f>
        <v>#N/A</v>
      </c>
      <c r="Z320" s="73"/>
      <c r="AA320" s="73"/>
      <c r="AB320" s="73"/>
    </row>
    <row r="321" spans="4:28" x14ac:dyDescent="0.3">
      <c r="Z321" s="73"/>
      <c r="AA321" s="73"/>
      <c r="AB321" s="73"/>
    </row>
    <row r="322" spans="4:28" x14ac:dyDescent="0.3">
      <c r="D322" s="1" t="s">
        <v>214</v>
      </c>
      <c r="E322" s="81">
        <v>0.98</v>
      </c>
      <c r="F322" s="81">
        <v>0.02</v>
      </c>
      <c r="G322" s="81">
        <v>0</v>
      </c>
      <c r="I322" s="82">
        <f>$B$5*E322+G322</f>
        <v>0.4900000000000001</v>
      </c>
      <c r="J322" s="82">
        <f>E322*$B$4</f>
        <v>0.84870489570874985</v>
      </c>
      <c r="L322" s="82" t="e">
        <f>IF($K$174=TRUE,I322,NA())</f>
        <v>#N/A</v>
      </c>
      <c r="M322" s="121" t="e">
        <f t="shared" si="161"/>
        <v>#N/A</v>
      </c>
      <c r="N322" s="118" t="e">
        <f>IF($K$174=TRUE,J322,NA())</f>
        <v>#N/A</v>
      </c>
      <c r="O322" s="82" t="e">
        <f>IF($K$174=TRUE,I322+$B$5+$B$17/2,NA())</f>
        <v>#N/A</v>
      </c>
      <c r="P322" s="82" t="e">
        <f>IF($K$174=TRUE,J322+B$4+$B$4*$B$17,NA())</f>
        <v>#N/A</v>
      </c>
      <c r="Z322" s="73"/>
      <c r="AA322" s="73"/>
      <c r="AB322" s="73"/>
    </row>
    <row r="323" spans="4:28" x14ac:dyDescent="0.3">
      <c r="E323" s="81">
        <v>0</v>
      </c>
      <c r="F323" s="81">
        <v>0.02</v>
      </c>
      <c r="G323" s="81">
        <v>0.98</v>
      </c>
      <c r="I323" s="82">
        <f t="shared" ref="I323:I386" si="162">$B$5*E323+G323</f>
        <v>0.98</v>
      </c>
      <c r="J323" s="82">
        <f t="shared" ref="J323:J386" si="163">E323*$B$4</f>
        <v>0</v>
      </c>
      <c r="L323" s="82" t="e">
        <f t="shared" ref="L323:L386" si="164">IF($K$174=TRUE,I323,NA())</f>
        <v>#N/A</v>
      </c>
      <c r="M323" s="121" t="e">
        <f t="shared" si="161"/>
        <v>#N/A</v>
      </c>
      <c r="N323" s="118" t="e">
        <f>IF($K$174=TRUE,J323,NA())</f>
        <v>#N/A</v>
      </c>
      <c r="O323" s="82" t="e">
        <f>IF($K$174=TRUE,I323+$B$5+$B$17/2,NA())</f>
        <v>#N/A</v>
      </c>
      <c r="P323" s="82" t="e">
        <f>IF($K$174=TRUE,J323+B$4+$B$4*$B$17,NA())</f>
        <v>#N/A</v>
      </c>
      <c r="Z323" s="73"/>
      <c r="AA323" s="73"/>
      <c r="AB323" s="73"/>
    </row>
    <row r="324" spans="4:28" x14ac:dyDescent="0.3">
      <c r="E324" s="81"/>
      <c r="F324" s="81"/>
      <c r="G324" s="81"/>
      <c r="I324" s="82"/>
      <c r="J324" s="82"/>
      <c r="L324" s="82"/>
      <c r="M324" s="121"/>
      <c r="N324" s="118"/>
      <c r="O324" s="82"/>
      <c r="P324" s="82"/>
      <c r="Z324" s="73"/>
      <c r="AA324" s="73"/>
      <c r="AB324" s="73"/>
    </row>
    <row r="325" spans="4:28" x14ac:dyDescent="0.3">
      <c r="E325" s="81">
        <f>E322-0.02</f>
        <v>0.96</v>
      </c>
      <c r="F325" s="81">
        <f>F322+0.02</f>
        <v>0.04</v>
      </c>
      <c r="G325" s="81">
        <v>0</v>
      </c>
      <c r="I325" s="82">
        <f t="shared" si="162"/>
        <v>0.48000000000000009</v>
      </c>
      <c r="J325" s="82">
        <f t="shared" si="163"/>
        <v>0.83138438763306099</v>
      </c>
      <c r="L325" s="82" t="e">
        <f t="shared" si="164"/>
        <v>#N/A</v>
      </c>
      <c r="M325" s="121" t="e">
        <f t="shared" si="161"/>
        <v>#N/A</v>
      </c>
      <c r="N325" s="118" t="e">
        <f>IF($K$174=TRUE,J325,NA())</f>
        <v>#N/A</v>
      </c>
      <c r="O325" s="82" t="e">
        <f>IF($K$174=TRUE,I325+$B$5+$B$17/2,NA())</f>
        <v>#N/A</v>
      </c>
      <c r="P325" s="82" t="e">
        <f>IF($K$174=TRUE,J325+B$4+$B$4*$B$17,NA())</f>
        <v>#N/A</v>
      </c>
      <c r="Z325" s="73"/>
      <c r="AA325" s="73"/>
      <c r="AB325" s="73"/>
    </row>
    <row r="326" spans="4:28" x14ac:dyDescent="0.3">
      <c r="E326" s="81">
        <v>0</v>
      </c>
      <c r="F326" s="81">
        <f>F323+0.02</f>
        <v>0.04</v>
      </c>
      <c r="G326" s="81">
        <f>G323-0.02</f>
        <v>0.96</v>
      </c>
      <c r="I326" s="82">
        <f t="shared" si="162"/>
        <v>0.96</v>
      </c>
      <c r="J326" s="82">
        <f t="shared" si="163"/>
        <v>0</v>
      </c>
      <c r="L326" s="82" t="e">
        <f t="shared" si="164"/>
        <v>#N/A</v>
      </c>
      <c r="M326" s="121" t="e">
        <f t="shared" si="161"/>
        <v>#N/A</v>
      </c>
      <c r="N326" s="118" t="e">
        <f>IF($K$174=TRUE,J326,NA())</f>
        <v>#N/A</v>
      </c>
      <c r="O326" s="82" t="e">
        <f>IF($K$174=TRUE,I326+$B$5+$B$17/2,NA())</f>
        <v>#N/A</v>
      </c>
      <c r="P326" s="82" t="e">
        <f>IF($K$174=TRUE,J326+B$4+$B$4*$B$17,NA())</f>
        <v>#N/A</v>
      </c>
      <c r="Z326" s="73"/>
      <c r="AA326" s="73"/>
      <c r="AB326" s="73"/>
    </row>
    <row r="327" spans="4:28" x14ac:dyDescent="0.3">
      <c r="E327" s="81"/>
      <c r="F327" s="81"/>
      <c r="G327" s="81"/>
      <c r="I327" s="82"/>
      <c r="J327" s="82"/>
      <c r="L327" s="82"/>
      <c r="M327" s="121"/>
      <c r="N327" s="118"/>
      <c r="O327" s="82"/>
      <c r="P327" s="82"/>
      <c r="Z327" s="73"/>
      <c r="AA327" s="73"/>
      <c r="AB327" s="73"/>
    </row>
    <row r="328" spans="4:28" x14ac:dyDescent="0.3">
      <c r="E328" s="81">
        <f>E325-0.02</f>
        <v>0.94</v>
      </c>
      <c r="F328" s="81">
        <f>F325+0.02</f>
        <v>0.06</v>
      </c>
      <c r="G328" s="81">
        <v>0</v>
      </c>
      <c r="I328" s="82">
        <f t="shared" si="162"/>
        <v>0.47000000000000008</v>
      </c>
      <c r="J328" s="82">
        <f t="shared" si="163"/>
        <v>0.81406387955737225</v>
      </c>
      <c r="L328" s="82" t="e">
        <f t="shared" si="164"/>
        <v>#N/A</v>
      </c>
      <c r="M328" s="121" t="e">
        <f t="shared" si="161"/>
        <v>#N/A</v>
      </c>
      <c r="N328" s="118" t="e">
        <f>IF($K$174=TRUE,J328,NA())</f>
        <v>#N/A</v>
      </c>
      <c r="O328" s="82" t="e">
        <f>IF($K$174=TRUE,I328+$B$5+$B$17/2,NA())</f>
        <v>#N/A</v>
      </c>
      <c r="P328" s="82" t="e">
        <f>IF($K$174=TRUE,J328+B$4+$B$4*$B$17,NA())</f>
        <v>#N/A</v>
      </c>
      <c r="Z328" s="73"/>
      <c r="AA328" s="73"/>
      <c r="AB328" s="73"/>
    </row>
    <row r="329" spans="4:28" x14ac:dyDescent="0.3">
      <c r="E329" s="81">
        <v>0</v>
      </c>
      <c r="F329" s="81">
        <f>F326+0.02</f>
        <v>0.06</v>
      </c>
      <c r="G329" s="81">
        <f>G326-0.02</f>
        <v>0.94</v>
      </c>
      <c r="I329" s="82">
        <f t="shared" si="162"/>
        <v>0.94</v>
      </c>
      <c r="J329" s="82">
        <f t="shared" si="163"/>
        <v>0</v>
      </c>
      <c r="L329" s="82" t="e">
        <f t="shared" si="164"/>
        <v>#N/A</v>
      </c>
      <c r="M329" s="121" t="e">
        <f t="shared" si="161"/>
        <v>#N/A</v>
      </c>
      <c r="N329" s="118" t="e">
        <f>IF($K$174=TRUE,J329,NA())</f>
        <v>#N/A</v>
      </c>
      <c r="O329" s="82" t="e">
        <f>IF($K$174=TRUE,I329+$B$5+$B$17/2,NA())</f>
        <v>#N/A</v>
      </c>
      <c r="P329" s="82" t="e">
        <f>IF($K$174=TRUE,J329+B$4+$B$4*$B$17,NA())</f>
        <v>#N/A</v>
      </c>
      <c r="Z329" s="73"/>
      <c r="AA329" s="73"/>
      <c r="AB329" s="73"/>
    </row>
    <row r="330" spans="4:28" x14ac:dyDescent="0.3">
      <c r="E330" s="81"/>
      <c r="F330" s="81"/>
      <c r="G330" s="81"/>
      <c r="I330" s="82"/>
      <c r="J330" s="82"/>
      <c r="L330" s="82"/>
      <c r="M330" s="121"/>
      <c r="N330" s="118"/>
      <c r="O330" s="82"/>
      <c r="P330" s="82"/>
      <c r="Z330" s="73"/>
      <c r="AA330" s="73"/>
      <c r="AB330" s="73"/>
    </row>
    <row r="331" spans="4:28" x14ac:dyDescent="0.3">
      <c r="E331" s="81">
        <f>E328-0.02</f>
        <v>0.91999999999999993</v>
      </c>
      <c r="F331" s="81">
        <f>F328+0.02</f>
        <v>0.08</v>
      </c>
      <c r="G331" s="81">
        <v>0</v>
      </c>
      <c r="I331" s="82">
        <f t="shared" si="162"/>
        <v>0.46000000000000008</v>
      </c>
      <c r="J331" s="82">
        <f t="shared" si="163"/>
        <v>0.79674337148168339</v>
      </c>
      <c r="L331" s="82" t="e">
        <f t="shared" si="164"/>
        <v>#N/A</v>
      </c>
      <c r="M331" s="121" t="e">
        <f t="shared" si="161"/>
        <v>#N/A</v>
      </c>
      <c r="N331" s="118" t="e">
        <f>IF($K$174=TRUE,J331,NA())</f>
        <v>#N/A</v>
      </c>
      <c r="O331" s="82" t="e">
        <f>IF($K$174=TRUE,I331+$B$5+$B$17/2,NA())</f>
        <v>#N/A</v>
      </c>
      <c r="P331" s="82" t="e">
        <f>IF($K$174=TRUE,J331+B$4+$B$4*$B$17,NA())</f>
        <v>#N/A</v>
      </c>
      <c r="Z331" s="73"/>
      <c r="AA331" s="73"/>
      <c r="AB331" s="73"/>
    </row>
    <row r="332" spans="4:28" x14ac:dyDescent="0.3">
      <c r="E332" s="81">
        <v>0</v>
      </c>
      <c r="F332" s="81">
        <f>F329+0.02</f>
        <v>0.08</v>
      </c>
      <c r="G332" s="81">
        <f>G329-0.02</f>
        <v>0.91999999999999993</v>
      </c>
      <c r="I332" s="82">
        <f t="shared" si="162"/>
        <v>0.91999999999999993</v>
      </c>
      <c r="J332" s="82">
        <f t="shared" si="163"/>
        <v>0</v>
      </c>
      <c r="L332" s="82" t="e">
        <f t="shared" si="164"/>
        <v>#N/A</v>
      </c>
      <c r="M332" s="121" t="e">
        <f t="shared" si="161"/>
        <v>#N/A</v>
      </c>
      <c r="N332" s="118" t="e">
        <f>IF($K$174=TRUE,J332,NA())</f>
        <v>#N/A</v>
      </c>
      <c r="O332" s="82" t="e">
        <f>IF($K$174=TRUE,I332+$B$5+$B$17/2,NA())</f>
        <v>#N/A</v>
      </c>
      <c r="P332" s="82" t="e">
        <f>IF($K$174=TRUE,J332+B$4+$B$4*$B$17,NA())</f>
        <v>#N/A</v>
      </c>
      <c r="Z332" s="73"/>
      <c r="AA332" s="73"/>
      <c r="AB332" s="73"/>
    </row>
    <row r="333" spans="4:28" x14ac:dyDescent="0.3">
      <c r="E333" s="81"/>
      <c r="F333" s="81"/>
      <c r="G333" s="81"/>
      <c r="I333" s="82"/>
      <c r="J333" s="82"/>
      <c r="L333" s="82"/>
      <c r="M333" s="121"/>
      <c r="N333" s="118"/>
      <c r="O333" s="82"/>
      <c r="P333" s="82"/>
      <c r="Z333" s="73"/>
      <c r="AA333" s="73"/>
      <c r="AB333" s="73"/>
    </row>
    <row r="334" spans="4:28" x14ac:dyDescent="0.3">
      <c r="E334" s="81">
        <f>E331-0.02</f>
        <v>0.89999999999999991</v>
      </c>
      <c r="F334" s="81">
        <f>F331+0.02</f>
        <v>0.1</v>
      </c>
      <c r="G334" s="81">
        <v>0</v>
      </c>
      <c r="I334" s="82">
        <f t="shared" si="162"/>
        <v>0.45000000000000007</v>
      </c>
      <c r="J334" s="82">
        <f t="shared" si="163"/>
        <v>0.77942286340599465</v>
      </c>
      <c r="L334" s="82" t="e">
        <f t="shared" si="164"/>
        <v>#N/A</v>
      </c>
      <c r="M334" s="121" t="e">
        <f t="shared" si="161"/>
        <v>#N/A</v>
      </c>
      <c r="N334" s="118" t="e">
        <f>IF($K$174=TRUE,J334,NA())</f>
        <v>#N/A</v>
      </c>
      <c r="O334" s="82" t="e">
        <f>IF($K$174=TRUE,I334+$B$5+$B$17/2,NA())</f>
        <v>#N/A</v>
      </c>
      <c r="P334" s="82" t="e">
        <f>IF($K$174=TRUE,J334+B$4+$B$4*$B$17,NA())</f>
        <v>#N/A</v>
      </c>
      <c r="Z334" s="73"/>
      <c r="AA334" s="73"/>
      <c r="AB334" s="73"/>
    </row>
    <row r="335" spans="4:28" x14ac:dyDescent="0.3">
      <c r="E335" s="81">
        <v>0</v>
      </c>
      <c r="F335" s="81">
        <f>F332+0.02</f>
        <v>0.1</v>
      </c>
      <c r="G335" s="81">
        <f>G332-0.02</f>
        <v>0.89999999999999991</v>
      </c>
      <c r="I335" s="82">
        <f t="shared" si="162"/>
        <v>0.89999999999999991</v>
      </c>
      <c r="J335" s="82">
        <f t="shared" si="163"/>
        <v>0</v>
      </c>
      <c r="L335" s="82" t="e">
        <f t="shared" si="164"/>
        <v>#N/A</v>
      </c>
      <c r="M335" s="121" t="e">
        <f t="shared" si="161"/>
        <v>#N/A</v>
      </c>
      <c r="N335" s="118" t="e">
        <f>IF($K$174=TRUE,J335,NA())</f>
        <v>#N/A</v>
      </c>
      <c r="O335" s="82" t="e">
        <f>IF($K$174=TRUE,I335+$B$5+$B$17/2,NA())</f>
        <v>#N/A</v>
      </c>
      <c r="P335" s="82" t="e">
        <f>IF($K$174=TRUE,J335+B$4+$B$4*$B$17,NA())</f>
        <v>#N/A</v>
      </c>
      <c r="Z335" s="73"/>
      <c r="AA335" s="73"/>
      <c r="AB335" s="73"/>
    </row>
    <row r="336" spans="4:28" x14ac:dyDescent="0.3">
      <c r="E336" s="81"/>
      <c r="F336" s="81"/>
      <c r="G336" s="81"/>
      <c r="I336" s="82"/>
      <c r="J336" s="82"/>
      <c r="L336" s="82"/>
      <c r="M336" s="121"/>
      <c r="N336" s="118"/>
      <c r="O336" s="82"/>
      <c r="P336" s="82"/>
      <c r="Z336" s="73"/>
      <c r="AA336" s="73"/>
      <c r="AB336" s="73"/>
    </row>
    <row r="337" spans="5:28" x14ac:dyDescent="0.3">
      <c r="E337" s="81">
        <f>E334-0.02</f>
        <v>0.87999999999999989</v>
      </c>
      <c r="F337" s="81">
        <f>F334+0.02</f>
        <v>0.12000000000000001</v>
      </c>
      <c r="G337" s="81">
        <v>0</v>
      </c>
      <c r="I337" s="82">
        <f t="shared" si="162"/>
        <v>0.44000000000000006</v>
      </c>
      <c r="J337" s="82">
        <f t="shared" si="163"/>
        <v>0.7621023553303059</v>
      </c>
      <c r="L337" s="82" t="e">
        <f t="shared" si="164"/>
        <v>#N/A</v>
      </c>
      <c r="M337" s="121" t="e">
        <f t="shared" si="161"/>
        <v>#N/A</v>
      </c>
      <c r="N337" s="118" t="e">
        <f>IF($K$174=TRUE,J337,NA())</f>
        <v>#N/A</v>
      </c>
      <c r="O337" s="82" t="e">
        <f>IF($K$174=TRUE,I337+$B$5+$B$17/2,NA())</f>
        <v>#N/A</v>
      </c>
      <c r="P337" s="82" t="e">
        <f>IF($K$174=TRUE,J337+B$4+$B$4*$B$17,NA())</f>
        <v>#N/A</v>
      </c>
      <c r="Z337" s="73"/>
      <c r="AA337" s="73"/>
      <c r="AB337" s="73"/>
    </row>
    <row r="338" spans="5:28" x14ac:dyDescent="0.3">
      <c r="E338" s="81">
        <v>0</v>
      </c>
      <c r="F338" s="81">
        <f>F335+0.02</f>
        <v>0.12000000000000001</v>
      </c>
      <c r="G338" s="81">
        <f>G335-0.02</f>
        <v>0.87999999999999989</v>
      </c>
      <c r="I338" s="82">
        <f t="shared" si="162"/>
        <v>0.87999999999999989</v>
      </c>
      <c r="J338" s="82">
        <f t="shared" si="163"/>
        <v>0</v>
      </c>
      <c r="L338" s="82" t="e">
        <f t="shared" si="164"/>
        <v>#N/A</v>
      </c>
      <c r="M338" s="121" t="e">
        <f t="shared" si="161"/>
        <v>#N/A</v>
      </c>
      <c r="N338" s="118" t="e">
        <f>IF($K$174=TRUE,J338,NA())</f>
        <v>#N/A</v>
      </c>
      <c r="O338" s="82" t="e">
        <f>IF($K$174=TRUE,I338+$B$5+$B$17/2,NA())</f>
        <v>#N/A</v>
      </c>
      <c r="P338" s="82" t="e">
        <f>IF($K$174=TRUE,J338+B$4+$B$4*$B$17,NA())</f>
        <v>#N/A</v>
      </c>
    </row>
    <row r="339" spans="5:28" x14ac:dyDescent="0.3">
      <c r="E339" s="81"/>
      <c r="F339" s="81"/>
      <c r="G339" s="81"/>
      <c r="I339" s="82"/>
      <c r="J339" s="82"/>
      <c r="L339" s="82"/>
      <c r="M339" s="121"/>
      <c r="N339" s="118"/>
      <c r="O339" s="82"/>
      <c r="P339" s="82"/>
    </row>
    <row r="340" spans="5:28" x14ac:dyDescent="0.3">
      <c r="E340" s="81">
        <f>E337-0.02</f>
        <v>0.85999999999999988</v>
      </c>
      <c r="F340" s="81">
        <f>F337+0.02</f>
        <v>0.14000000000000001</v>
      </c>
      <c r="G340" s="81">
        <v>0</v>
      </c>
      <c r="I340" s="82">
        <f t="shared" si="162"/>
        <v>0.43000000000000005</v>
      </c>
      <c r="J340" s="82">
        <f t="shared" si="163"/>
        <v>0.74478184725461705</v>
      </c>
      <c r="L340" s="82" t="e">
        <f t="shared" si="164"/>
        <v>#N/A</v>
      </c>
      <c r="M340" s="121" t="e">
        <f t="shared" si="161"/>
        <v>#N/A</v>
      </c>
      <c r="N340" s="118" t="e">
        <f>IF($K$174=TRUE,J340,NA())</f>
        <v>#N/A</v>
      </c>
      <c r="O340" s="82" t="e">
        <f>IF($K$174=TRUE,I340+$B$5+$B$17/2,NA())</f>
        <v>#N/A</v>
      </c>
      <c r="P340" s="82" t="e">
        <f>IF($K$174=TRUE,J340+B$4+$B$4*$B$17,NA())</f>
        <v>#N/A</v>
      </c>
    </row>
    <row r="341" spans="5:28" x14ac:dyDescent="0.3">
      <c r="E341" s="81">
        <v>0</v>
      </c>
      <c r="F341" s="81">
        <f>F338+0.02</f>
        <v>0.14000000000000001</v>
      </c>
      <c r="G341" s="81">
        <f>G338-0.02</f>
        <v>0.85999999999999988</v>
      </c>
      <c r="I341" s="82">
        <f t="shared" si="162"/>
        <v>0.85999999999999988</v>
      </c>
      <c r="J341" s="82">
        <f t="shared" si="163"/>
        <v>0</v>
      </c>
      <c r="L341" s="82" t="e">
        <f t="shared" si="164"/>
        <v>#N/A</v>
      </c>
      <c r="M341" s="121" t="e">
        <f t="shared" si="161"/>
        <v>#N/A</v>
      </c>
      <c r="N341" s="118" t="e">
        <f>IF($K$174=TRUE,J341,NA())</f>
        <v>#N/A</v>
      </c>
      <c r="O341" s="82" t="e">
        <f>IF($K$174=TRUE,I341+$B$5+$B$17/2,NA())</f>
        <v>#N/A</v>
      </c>
      <c r="P341" s="82" t="e">
        <f>IF($K$174=TRUE,J341+B$4+$B$4*$B$17,NA())</f>
        <v>#N/A</v>
      </c>
    </row>
    <row r="342" spans="5:28" x14ac:dyDescent="0.3">
      <c r="E342" s="81"/>
      <c r="F342" s="81"/>
      <c r="G342" s="81"/>
      <c r="I342" s="82"/>
      <c r="J342" s="82"/>
      <c r="L342" s="82"/>
      <c r="M342" s="121"/>
      <c r="N342" s="118"/>
      <c r="O342" s="82"/>
      <c r="P342" s="82"/>
    </row>
    <row r="343" spans="5:28" x14ac:dyDescent="0.3">
      <c r="E343" s="81">
        <f>E340-0.02</f>
        <v>0.83999999999999986</v>
      </c>
      <c r="F343" s="81">
        <f>F340+0.02</f>
        <v>0.16</v>
      </c>
      <c r="G343" s="81">
        <v>0</v>
      </c>
      <c r="I343" s="82">
        <f t="shared" si="162"/>
        <v>0.42000000000000004</v>
      </c>
      <c r="J343" s="82">
        <f t="shared" si="163"/>
        <v>0.7274613391789283</v>
      </c>
      <c r="L343" s="82" t="e">
        <f t="shared" si="164"/>
        <v>#N/A</v>
      </c>
      <c r="M343" s="121" t="e">
        <f t="shared" si="161"/>
        <v>#N/A</v>
      </c>
      <c r="N343" s="118" t="e">
        <f>IF($K$174=TRUE,J343,NA())</f>
        <v>#N/A</v>
      </c>
      <c r="O343" s="82" t="e">
        <f>IF($K$174=TRUE,I343+$B$5+$B$17/2,NA())</f>
        <v>#N/A</v>
      </c>
      <c r="P343" s="82" t="e">
        <f>IF($K$174=TRUE,J343+B$4+$B$4*$B$17,NA())</f>
        <v>#N/A</v>
      </c>
    </row>
    <row r="344" spans="5:28" x14ac:dyDescent="0.3">
      <c r="E344" s="81">
        <v>0</v>
      </c>
      <c r="F344" s="81">
        <f>F341+0.02</f>
        <v>0.16</v>
      </c>
      <c r="G344" s="81">
        <f>G341-0.02</f>
        <v>0.83999999999999986</v>
      </c>
      <c r="I344" s="82">
        <f t="shared" si="162"/>
        <v>0.83999999999999986</v>
      </c>
      <c r="J344" s="82">
        <f t="shared" si="163"/>
        <v>0</v>
      </c>
      <c r="L344" s="82" t="e">
        <f t="shared" si="164"/>
        <v>#N/A</v>
      </c>
      <c r="M344" s="121" t="e">
        <f t="shared" si="161"/>
        <v>#N/A</v>
      </c>
      <c r="N344" s="118" t="e">
        <f>IF($K$174=TRUE,J344,NA())</f>
        <v>#N/A</v>
      </c>
      <c r="O344" s="82" t="e">
        <f>IF($K$174=TRUE,I344+$B$5+$B$17/2,NA())</f>
        <v>#N/A</v>
      </c>
      <c r="P344" s="82" t="e">
        <f>IF($K$174=TRUE,J344+B$4+$B$4*$B$17,NA())</f>
        <v>#N/A</v>
      </c>
    </row>
    <row r="345" spans="5:28" x14ac:dyDescent="0.3">
      <c r="E345" s="81"/>
      <c r="F345" s="81"/>
      <c r="G345" s="81"/>
      <c r="I345" s="82"/>
      <c r="J345" s="82"/>
      <c r="L345" s="82"/>
      <c r="M345" s="121"/>
      <c r="N345" s="118"/>
      <c r="O345" s="82"/>
      <c r="P345" s="82"/>
    </row>
    <row r="346" spans="5:28" x14ac:dyDescent="0.3">
      <c r="E346" s="81">
        <f>E343-0.02</f>
        <v>0.81999999999999984</v>
      </c>
      <c r="F346" s="81">
        <f>F343+0.02</f>
        <v>0.18</v>
      </c>
      <c r="G346" s="81">
        <v>0</v>
      </c>
      <c r="I346" s="82">
        <f t="shared" si="162"/>
        <v>0.41000000000000003</v>
      </c>
      <c r="J346" s="82">
        <f t="shared" si="163"/>
        <v>0.71014083110323956</v>
      </c>
      <c r="L346" s="82" t="e">
        <f t="shared" si="164"/>
        <v>#N/A</v>
      </c>
      <c r="M346" s="121" t="e">
        <f t="shared" si="161"/>
        <v>#N/A</v>
      </c>
      <c r="N346" s="118" t="e">
        <f>IF($K$174=TRUE,J346,NA())</f>
        <v>#N/A</v>
      </c>
      <c r="O346" s="82" t="e">
        <f>IF($K$174=TRUE,I346+$B$5+$B$17/2,NA())</f>
        <v>#N/A</v>
      </c>
      <c r="P346" s="82" t="e">
        <f>IF($K$174=TRUE,J346+B$4+$B$4*$B$17,NA())</f>
        <v>#N/A</v>
      </c>
    </row>
    <row r="347" spans="5:28" x14ac:dyDescent="0.3">
      <c r="E347" s="81">
        <v>0</v>
      </c>
      <c r="F347" s="81">
        <f>F344+0.02</f>
        <v>0.18</v>
      </c>
      <c r="G347" s="81">
        <f>G344-0.02</f>
        <v>0.81999999999999984</v>
      </c>
      <c r="I347" s="82">
        <f t="shared" si="162"/>
        <v>0.81999999999999984</v>
      </c>
      <c r="J347" s="82">
        <f t="shared" si="163"/>
        <v>0</v>
      </c>
      <c r="L347" s="82" t="e">
        <f t="shared" si="164"/>
        <v>#N/A</v>
      </c>
      <c r="M347" s="121" t="e">
        <f t="shared" si="161"/>
        <v>#N/A</v>
      </c>
      <c r="N347" s="118" t="e">
        <f>IF($K$174=TRUE,J347,NA())</f>
        <v>#N/A</v>
      </c>
      <c r="O347" s="82" t="e">
        <f>IF($K$174=TRUE,I347+$B$5+$B$17/2,NA())</f>
        <v>#N/A</v>
      </c>
      <c r="P347" s="82" t="e">
        <f>IF($K$174=TRUE,J347+B$4+$B$4*$B$17,NA())</f>
        <v>#N/A</v>
      </c>
    </row>
    <row r="348" spans="5:28" x14ac:dyDescent="0.3">
      <c r="E348" s="6"/>
      <c r="F348" s="6"/>
      <c r="G348" s="6"/>
      <c r="I348" s="82"/>
      <c r="J348" s="82"/>
      <c r="L348" s="82"/>
      <c r="M348" s="121"/>
      <c r="N348" s="118"/>
      <c r="O348" s="82"/>
      <c r="P348" s="82"/>
    </row>
    <row r="349" spans="5:28" x14ac:dyDescent="0.3">
      <c r="E349" s="81">
        <f>E346-0.02</f>
        <v>0.79999999999999982</v>
      </c>
      <c r="F349" s="81">
        <f>F346+0.02</f>
        <v>0.19999999999999998</v>
      </c>
      <c r="G349" s="81">
        <v>0</v>
      </c>
      <c r="I349" s="82">
        <f t="shared" si="162"/>
        <v>0.4</v>
      </c>
      <c r="J349" s="82">
        <f t="shared" si="163"/>
        <v>0.6928203230275507</v>
      </c>
      <c r="L349" s="82" t="e">
        <f t="shared" si="164"/>
        <v>#N/A</v>
      </c>
      <c r="M349" s="121" t="e">
        <f t="shared" si="161"/>
        <v>#N/A</v>
      </c>
      <c r="N349" s="118" t="e">
        <f>IF($K$174=TRUE,J349,NA())</f>
        <v>#N/A</v>
      </c>
      <c r="O349" s="82" t="e">
        <f>IF($K$174=TRUE,I349+$B$5+$B$17/2,NA())</f>
        <v>#N/A</v>
      </c>
      <c r="P349" s="82" t="e">
        <f>IF($K$174=TRUE,J349+B$4+$B$4*$B$17,NA())</f>
        <v>#N/A</v>
      </c>
    </row>
    <row r="350" spans="5:28" x14ac:dyDescent="0.3">
      <c r="E350" s="81">
        <v>0</v>
      </c>
      <c r="F350" s="81">
        <f>F347+0.02</f>
        <v>0.19999999999999998</v>
      </c>
      <c r="G350" s="81">
        <f>G347-0.02</f>
        <v>0.79999999999999982</v>
      </c>
      <c r="I350" s="82">
        <f t="shared" si="162"/>
        <v>0.79999999999999982</v>
      </c>
      <c r="J350" s="82">
        <f t="shared" si="163"/>
        <v>0</v>
      </c>
      <c r="L350" s="82" t="e">
        <f t="shared" si="164"/>
        <v>#N/A</v>
      </c>
      <c r="M350" s="121" t="e">
        <f t="shared" si="161"/>
        <v>#N/A</v>
      </c>
      <c r="N350" s="118" t="e">
        <f>IF($K$174=TRUE,J350,NA())</f>
        <v>#N/A</v>
      </c>
      <c r="O350" s="82" t="e">
        <f>IF($K$174=TRUE,I350+$B$5+$B$17/2,NA())</f>
        <v>#N/A</v>
      </c>
      <c r="P350" s="82" t="e">
        <f>IF($K$174=TRUE,J350+B$4+$B$4*$B$17,NA())</f>
        <v>#N/A</v>
      </c>
    </row>
    <row r="351" spans="5:28" x14ac:dyDescent="0.3">
      <c r="E351" s="6"/>
      <c r="F351" s="6"/>
      <c r="G351" s="6"/>
      <c r="I351" s="82"/>
      <c r="J351" s="82"/>
      <c r="L351" s="82"/>
      <c r="M351" s="121"/>
      <c r="N351" s="118"/>
      <c r="O351" s="82"/>
      <c r="P351" s="82"/>
    </row>
    <row r="352" spans="5:28" x14ac:dyDescent="0.3">
      <c r="E352" s="81">
        <f>E349-0.02</f>
        <v>0.7799999999999998</v>
      </c>
      <c r="F352" s="81">
        <f>F349+0.02</f>
        <v>0.21999999999999997</v>
      </c>
      <c r="G352" s="81">
        <v>0</v>
      </c>
      <c r="I352" s="82">
        <f t="shared" si="162"/>
        <v>0.39</v>
      </c>
      <c r="J352" s="82">
        <f t="shared" si="163"/>
        <v>0.67549981495186195</v>
      </c>
      <c r="L352" s="82" t="e">
        <f t="shared" si="164"/>
        <v>#N/A</v>
      </c>
      <c r="M352" s="121" t="e">
        <f t="shared" si="161"/>
        <v>#N/A</v>
      </c>
      <c r="N352" s="118" t="e">
        <f>IF($K$174=TRUE,J352,NA())</f>
        <v>#N/A</v>
      </c>
      <c r="O352" s="82" t="e">
        <f>IF($K$174=TRUE,I352+$B$5+$B$17/2,NA())</f>
        <v>#N/A</v>
      </c>
      <c r="P352" s="82" t="e">
        <f>IF($K$174=TRUE,J352+B$4+$B$4*$B$17,NA())</f>
        <v>#N/A</v>
      </c>
    </row>
    <row r="353" spans="5:16" x14ac:dyDescent="0.3">
      <c r="E353" s="81">
        <v>0</v>
      </c>
      <c r="F353" s="81">
        <f>F350+0.02</f>
        <v>0.21999999999999997</v>
      </c>
      <c r="G353" s="81">
        <f>G350-0.02</f>
        <v>0.7799999999999998</v>
      </c>
      <c r="I353" s="82">
        <f t="shared" si="162"/>
        <v>0.7799999999999998</v>
      </c>
      <c r="J353" s="82">
        <f t="shared" si="163"/>
        <v>0</v>
      </c>
      <c r="L353" s="82" t="e">
        <f t="shared" si="164"/>
        <v>#N/A</v>
      </c>
      <c r="M353" s="121" t="e">
        <f t="shared" si="161"/>
        <v>#N/A</v>
      </c>
      <c r="N353" s="118" t="e">
        <f>IF($K$174=TRUE,J353,NA())</f>
        <v>#N/A</v>
      </c>
      <c r="O353" s="82" t="e">
        <f>IF($K$174=TRUE,I353+$B$5+$B$17/2,NA())</f>
        <v>#N/A</v>
      </c>
      <c r="P353" s="82" t="e">
        <f>IF($K$174=TRUE,J353+B$4+$B$4*$B$17,NA())</f>
        <v>#N/A</v>
      </c>
    </row>
    <row r="354" spans="5:16" x14ac:dyDescent="0.3">
      <c r="E354" s="6"/>
      <c r="F354" s="6"/>
      <c r="G354" s="6"/>
      <c r="I354" s="82"/>
      <c r="J354" s="82"/>
      <c r="L354" s="82"/>
      <c r="M354" s="121"/>
      <c r="N354" s="118"/>
      <c r="O354" s="82"/>
      <c r="P354" s="82"/>
    </row>
    <row r="355" spans="5:16" x14ac:dyDescent="0.3">
      <c r="E355" s="81">
        <f>E352-0.02</f>
        <v>0.75999999999999979</v>
      </c>
      <c r="F355" s="81">
        <f>F352+0.02</f>
        <v>0.23999999999999996</v>
      </c>
      <c r="G355" s="81">
        <v>0</v>
      </c>
      <c r="I355" s="82">
        <f t="shared" si="162"/>
        <v>0.38</v>
      </c>
      <c r="J355" s="82">
        <f t="shared" si="163"/>
        <v>0.6581793068761731</v>
      </c>
      <c r="L355" s="82" t="e">
        <f t="shared" si="164"/>
        <v>#N/A</v>
      </c>
      <c r="M355" s="121" t="e">
        <f t="shared" si="161"/>
        <v>#N/A</v>
      </c>
      <c r="N355" s="118" t="e">
        <f>IF($K$174=TRUE,J355,NA())</f>
        <v>#N/A</v>
      </c>
      <c r="O355" s="82" t="e">
        <f>IF($K$174=TRUE,I355+$B$5+$B$17/2,NA())</f>
        <v>#N/A</v>
      </c>
      <c r="P355" s="82" t="e">
        <f>IF($K$174=TRUE,J355+B$4+$B$4*$B$17,NA())</f>
        <v>#N/A</v>
      </c>
    </row>
    <row r="356" spans="5:16" x14ac:dyDescent="0.3">
      <c r="E356" s="81">
        <v>0</v>
      </c>
      <c r="F356" s="81">
        <f>F353+0.02</f>
        <v>0.23999999999999996</v>
      </c>
      <c r="G356" s="81">
        <f>G353-0.02</f>
        <v>0.75999999999999979</v>
      </c>
      <c r="I356" s="82">
        <f t="shared" si="162"/>
        <v>0.75999999999999979</v>
      </c>
      <c r="J356" s="82">
        <f t="shared" si="163"/>
        <v>0</v>
      </c>
      <c r="L356" s="82" t="e">
        <f t="shared" si="164"/>
        <v>#N/A</v>
      </c>
      <c r="M356" s="121" t="e">
        <f t="shared" si="161"/>
        <v>#N/A</v>
      </c>
      <c r="N356" s="118" t="e">
        <f>IF($K$174=TRUE,J356,NA())</f>
        <v>#N/A</v>
      </c>
      <c r="O356" s="82" t="e">
        <f>IF($K$174=TRUE,I356+$B$5+$B$17/2,NA())</f>
        <v>#N/A</v>
      </c>
      <c r="P356" s="82" t="e">
        <f>IF($K$174=TRUE,J356+B$4+$B$4*$B$17,NA())</f>
        <v>#N/A</v>
      </c>
    </row>
    <row r="357" spans="5:16" x14ac:dyDescent="0.3">
      <c r="E357" s="6"/>
      <c r="F357" s="6"/>
      <c r="G357" s="6"/>
      <c r="I357" s="82"/>
      <c r="J357" s="82"/>
      <c r="L357" s="82"/>
      <c r="M357" s="121"/>
      <c r="N357" s="118"/>
      <c r="O357" s="82"/>
      <c r="P357" s="82"/>
    </row>
    <row r="358" spans="5:16" x14ac:dyDescent="0.3">
      <c r="E358" s="81">
        <f>E355-0.02</f>
        <v>0.73999999999999977</v>
      </c>
      <c r="F358" s="81">
        <f>F355+0.02</f>
        <v>0.25999999999999995</v>
      </c>
      <c r="G358" s="81">
        <v>0</v>
      </c>
      <c r="I358" s="82">
        <f t="shared" si="162"/>
        <v>0.36999999999999994</v>
      </c>
      <c r="J358" s="82">
        <f t="shared" si="163"/>
        <v>0.64085879880048435</v>
      </c>
      <c r="L358" s="82" t="e">
        <f t="shared" si="164"/>
        <v>#N/A</v>
      </c>
      <c r="M358" s="121" t="e">
        <f t="shared" si="161"/>
        <v>#N/A</v>
      </c>
      <c r="N358" s="118" t="e">
        <f>IF($K$174=TRUE,J358,NA())</f>
        <v>#N/A</v>
      </c>
      <c r="O358" s="82" t="e">
        <f>IF($K$174=TRUE,I358+$B$5+$B$17/2,NA())</f>
        <v>#N/A</v>
      </c>
      <c r="P358" s="82" t="e">
        <f>IF($K$174=TRUE,J358+B$4+$B$4*$B$17,NA())</f>
        <v>#N/A</v>
      </c>
    </row>
    <row r="359" spans="5:16" x14ac:dyDescent="0.3">
      <c r="E359" s="81">
        <v>0</v>
      </c>
      <c r="F359" s="81">
        <f>F356+0.02</f>
        <v>0.25999999999999995</v>
      </c>
      <c r="G359" s="81">
        <f>G356-0.02</f>
        <v>0.73999999999999977</v>
      </c>
      <c r="I359" s="82">
        <f t="shared" si="162"/>
        <v>0.73999999999999977</v>
      </c>
      <c r="J359" s="82">
        <f t="shared" si="163"/>
        <v>0</v>
      </c>
      <c r="L359" s="82" t="e">
        <f t="shared" si="164"/>
        <v>#N/A</v>
      </c>
      <c r="M359" s="121" t="e">
        <f t="shared" si="161"/>
        <v>#N/A</v>
      </c>
      <c r="N359" s="118" t="e">
        <f>IF($K$174=TRUE,J359,NA())</f>
        <v>#N/A</v>
      </c>
      <c r="O359" s="82" t="e">
        <f>IF($K$174=TRUE,I359+$B$5+$B$17/2,NA())</f>
        <v>#N/A</v>
      </c>
      <c r="P359" s="82" t="e">
        <f>IF($K$174=TRUE,J359+B$4+$B$4*$B$17,NA())</f>
        <v>#N/A</v>
      </c>
    </row>
    <row r="360" spans="5:16" x14ac:dyDescent="0.3">
      <c r="E360" s="6"/>
      <c r="F360" s="6"/>
      <c r="G360" s="6"/>
      <c r="I360" s="82"/>
      <c r="J360" s="82"/>
      <c r="L360" s="82"/>
      <c r="M360" s="121"/>
      <c r="N360" s="118"/>
      <c r="O360" s="82"/>
      <c r="P360" s="82"/>
    </row>
    <row r="361" spans="5:16" x14ac:dyDescent="0.3">
      <c r="E361" s="81">
        <f>E358-0.02</f>
        <v>0.71999999999999975</v>
      </c>
      <c r="F361" s="81">
        <f>F358+0.02</f>
        <v>0.27999999999999997</v>
      </c>
      <c r="G361" s="81">
        <v>0</v>
      </c>
      <c r="I361" s="82">
        <f t="shared" si="162"/>
        <v>0.35999999999999993</v>
      </c>
      <c r="J361" s="82">
        <f t="shared" si="163"/>
        <v>0.62353829072479561</v>
      </c>
      <c r="L361" s="82" t="e">
        <f t="shared" si="164"/>
        <v>#N/A</v>
      </c>
      <c r="M361" s="121" t="e">
        <f t="shared" si="161"/>
        <v>#N/A</v>
      </c>
      <c r="N361" s="118" t="e">
        <f>IF($K$174=TRUE,J361,NA())</f>
        <v>#N/A</v>
      </c>
      <c r="O361" s="82" t="e">
        <f>IF($K$174=TRUE,I361+$B$5+$B$17/2,NA())</f>
        <v>#N/A</v>
      </c>
      <c r="P361" s="82" t="e">
        <f>IF($K$174=TRUE,J361+B$4+$B$4*$B$17,NA())</f>
        <v>#N/A</v>
      </c>
    </row>
    <row r="362" spans="5:16" x14ac:dyDescent="0.3">
      <c r="E362" s="81">
        <v>0</v>
      </c>
      <c r="F362" s="81">
        <f>F359+0.02</f>
        <v>0.27999999999999997</v>
      </c>
      <c r="G362" s="81">
        <f>G359-0.02</f>
        <v>0.71999999999999975</v>
      </c>
      <c r="I362" s="82">
        <f t="shared" si="162"/>
        <v>0.71999999999999975</v>
      </c>
      <c r="J362" s="82">
        <f t="shared" si="163"/>
        <v>0</v>
      </c>
      <c r="L362" s="82" t="e">
        <f t="shared" si="164"/>
        <v>#N/A</v>
      </c>
      <c r="M362" s="121" t="e">
        <f t="shared" si="161"/>
        <v>#N/A</v>
      </c>
      <c r="N362" s="118" t="e">
        <f>IF($K$174=TRUE,J362,NA())</f>
        <v>#N/A</v>
      </c>
      <c r="O362" s="82" t="e">
        <f>IF($K$174=TRUE,I362+$B$5+$B$17/2,NA())</f>
        <v>#N/A</v>
      </c>
      <c r="P362" s="82" t="e">
        <f>IF($K$174=TRUE,J362+B$4+$B$4*$B$17,NA())</f>
        <v>#N/A</v>
      </c>
    </row>
    <row r="363" spans="5:16" x14ac:dyDescent="0.3">
      <c r="E363" s="6"/>
      <c r="F363" s="6"/>
      <c r="G363" s="6"/>
      <c r="I363" s="82"/>
      <c r="J363" s="82"/>
      <c r="L363" s="82"/>
      <c r="M363" s="121"/>
      <c r="N363" s="118"/>
      <c r="O363" s="82"/>
      <c r="P363" s="82"/>
    </row>
    <row r="364" spans="5:16" x14ac:dyDescent="0.3">
      <c r="E364" s="81">
        <f>E361-0.02</f>
        <v>0.69999999999999973</v>
      </c>
      <c r="F364" s="81">
        <f>F361+0.02</f>
        <v>0.3</v>
      </c>
      <c r="G364" s="81">
        <v>0</v>
      </c>
      <c r="I364" s="82">
        <f t="shared" si="162"/>
        <v>0.34999999999999992</v>
      </c>
      <c r="J364" s="82">
        <f t="shared" si="163"/>
        <v>0.60621778264910675</v>
      </c>
      <c r="L364" s="82" t="e">
        <f t="shared" si="164"/>
        <v>#N/A</v>
      </c>
      <c r="M364" s="121" t="e">
        <f t="shared" si="161"/>
        <v>#N/A</v>
      </c>
      <c r="N364" s="118" t="e">
        <f>IF($K$174=TRUE,J364,NA())</f>
        <v>#N/A</v>
      </c>
      <c r="O364" s="82" t="e">
        <f>IF($K$174=TRUE,I364+$B$5+$B$17/2,NA())</f>
        <v>#N/A</v>
      </c>
      <c r="P364" s="82" t="e">
        <f>IF($K$174=TRUE,J364+B$4+$B$4*$B$17,NA())</f>
        <v>#N/A</v>
      </c>
    </row>
    <row r="365" spans="5:16" x14ac:dyDescent="0.3">
      <c r="E365" s="81">
        <v>0</v>
      </c>
      <c r="F365" s="81">
        <f>F362+0.02</f>
        <v>0.3</v>
      </c>
      <c r="G365" s="81">
        <f>G362-0.02</f>
        <v>0.69999999999999973</v>
      </c>
      <c r="I365" s="82">
        <f t="shared" si="162"/>
        <v>0.69999999999999973</v>
      </c>
      <c r="J365" s="82">
        <f t="shared" si="163"/>
        <v>0</v>
      </c>
      <c r="L365" s="82" t="e">
        <f t="shared" si="164"/>
        <v>#N/A</v>
      </c>
      <c r="M365" s="121" t="e">
        <f t="shared" si="161"/>
        <v>#N/A</v>
      </c>
      <c r="N365" s="118" t="e">
        <f>IF($K$174=TRUE,J365,NA())</f>
        <v>#N/A</v>
      </c>
      <c r="O365" s="82" t="e">
        <f>IF($K$174=TRUE,I365+$B$5+$B$17/2,NA())</f>
        <v>#N/A</v>
      </c>
      <c r="P365" s="82" t="e">
        <f>IF($K$174=TRUE,J365+B$4+$B$4*$B$17,NA())</f>
        <v>#N/A</v>
      </c>
    </row>
    <row r="366" spans="5:16" x14ac:dyDescent="0.3">
      <c r="E366" s="6"/>
      <c r="F366" s="6"/>
      <c r="G366" s="6"/>
      <c r="I366" s="82"/>
      <c r="J366" s="82"/>
      <c r="L366" s="82"/>
      <c r="M366" s="121"/>
      <c r="N366" s="118"/>
      <c r="O366" s="82"/>
      <c r="P366" s="82"/>
    </row>
    <row r="367" spans="5:16" x14ac:dyDescent="0.3">
      <c r="E367" s="81">
        <f>E364-0.02</f>
        <v>0.67999999999999972</v>
      </c>
      <c r="F367" s="81">
        <f>F364+0.02</f>
        <v>0.32</v>
      </c>
      <c r="G367" s="81">
        <v>0</v>
      </c>
      <c r="I367" s="82">
        <f t="shared" si="162"/>
        <v>0.33999999999999991</v>
      </c>
      <c r="J367" s="82">
        <f t="shared" si="163"/>
        <v>0.58889727457341801</v>
      </c>
      <c r="L367" s="82" t="e">
        <f t="shared" si="164"/>
        <v>#N/A</v>
      </c>
      <c r="M367" s="121" t="e">
        <f t="shared" si="161"/>
        <v>#N/A</v>
      </c>
      <c r="N367" s="118" t="e">
        <f>IF($K$174=TRUE,J367,NA())</f>
        <v>#N/A</v>
      </c>
      <c r="O367" s="82" t="e">
        <f>IF($K$174=TRUE,I367+$B$5+$B$17/2,NA())</f>
        <v>#N/A</v>
      </c>
      <c r="P367" s="82" t="e">
        <f>IF($K$174=TRUE,J367+B$4+$B$4*$B$17,NA())</f>
        <v>#N/A</v>
      </c>
    </row>
    <row r="368" spans="5:16" x14ac:dyDescent="0.3">
      <c r="E368" s="81">
        <v>0</v>
      </c>
      <c r="F368" s="81">
        <f>F365+0.02</f>
        <v>0.32</v>
      </c>
      <c r="G368" s="81">
        <f>G365-0.02</f>
        <v>0.67999999999999972</v>
      </c>
      <c r="I368" s="82">
        <f t="shared" si="162"/>
        <v>0.67999999999999972</v>
      </c>
      <c r="J368" s="82">
        <f t="shared" si="163"/>
        <v>0</v>
      </c>
      <c r="L368" s="82" t="e">
        <f t="shared" si="164"/>
        <v>#N/A</v>
      </c>
      <c r="M368" s="121" t="e">
        <f t="shared" ref="M368:M431" si="165">L368+1+$B$17</f>
        <v>#N/A</v>
      </c>
      <c r="N368" s="118" t="e">
        <f>IF($K$174=TRUE,J368,NA())</f>
        <v>#N/A</v>
      </c>
      <c r="O368" s="82" t="e">
        <f>IF($K$174=TRUE,I368+$B$5+$B$17/2,NA())</f>
        <v>#N/A</v>
      </c>
      <c r="P368" s="82" t="e">
        <f>IF($K$174=TRUE,J368+B$4+$B$4*$B$17,NA())</f>
        <v>#N/A</v>
      </c>
    </row>
    <row r="369" spans="5:16" x14ac:dyDescent="0.3">
      <c r="E369" s="6"/>
      <c r="F369" s="6"/>
      <c r="G369" s="6"/>
      <c r="I369" s="82"/>
      <c r="J369" s="82"/>
      <c r="L369" s="82"/>
      <c r="M369" s="121"/>
      <c r="N369" s="118"/>
      <c r="O369" s="82"/>
      <c r="P369" s="82"/>
    </row>
    <row r="370" spans="5:16" x14ac:dyDescent="0.3">
      <c r="E370" s="81">
        <f>E367-0.02</f>
        <v>0.6599999999999997</v>
      </c>
      <c r="F370" s="81">
        <f>F367+0.02</f>
        <v>0.34</v>
      </c>
      <c r="G370" s="81">
        <v>0</v>
      </c>
      <c r="I370" s="82">
        <f t="shared" si="162"/>
        <v>0.3299999999999999</v>
      </c>
      <c r="J370" s="82">
        <f t="shared" si="163"/>
        <v>0.57157676649772926</v>
      </c>
      <c r="L370" s="82" t="e">
        <f t="shared" si="164"/>
        <v>#N/A</v>
      </c>
      <c r="M370" s="121" t="e">
        <f t="shared" si="165"/>
        <v>#N/A</v>
      </c>
      <c r="N370" s="118" t="e">
        <f>IF($K$174=TRUE,J370,NA())</f>
        <v>#N/A</v>
      </c>
      <c r="O370" s="82" t="e">
        <f>IF($K$174=TRUE,I370+$B$5+$B$17/2,NA())</f>
        <v>#N/A</v>
      </c>
      <c r="P370" s="82" t="e">
        <f>IF($K$174=TRUE,J370+B$4+$B$4*$B$17,NA())</f>
        <v>#N/A</v>
      </c>
    </row>
    <row r="371" spans="5:16" x14ac:dyDescent="0.3">
      <c r="E371" s="81">
        <v>0</v>
      </c>
      <c r="F371" s="81">
        <f>F368+0.02</f>
        <v>0.34</v>
      </c>
      <c r="G371" s="81">
        <f>G368-0.02</f>
        <v>0.6599999999999997</v>
      </c>
      <c r="I371" s="82">
        <f t="shared" si="162"/>
        <v>0.6599999999999997</v>
      </c>
      <c r="J371" s="82">
        <f t="shared" si="163"/>
        <v>0</v>
      </c>
      <c r="L371" s="82" t="e">
        <f t="shared" si="164"/>
        <v>#N/A</v>
      </c>
      <c r="M371" s="121" t="e">
        <f t="shared" si="165"/>
        <v>#N/A</v>
      </c>
      <c r="N371" s="118" t="e">
        <f>IF($K$174=TRUE,J371,NA())</f>
        <v>#N/A</v>
      </c>
      <c r="O371" s="82" t="e">
        <f>IF($K$174=TRUE,I371+$B$5+$B$17/2,NA())</f>
        <v>#N/A</v>
      </c>
      <c r="P371" s="82" t="e">
        <f>IF($K$174=TRUE,J371+B$4+$B$4*$B$17,NA())</f>
        <v>#N/A</v>
      </c>
    </row>
    <row r="372" spans="5:16" x14ac:dyDescent="0.3">
      <c r="E372" s="6"/>
      <c r="F372" s="6"/>
      <c r="G372" s="6"/>
      <c r="I372" s="82"/>
      <c r="J372" s="82"/>
      <c r="L372" s="82"/>
      <c r="M372" s="121"/>
      <c r="N372" s="118"/>
      <c r="O372" s="82"/>
      <c r="P372" s="82"/>
    </row>
    <row r="373" spans="5:16" x14ac:dyDescent="0.3">
      <c r="E373" s="81">
        <f>E370-0.02</f>
        <v>0.63999999999999968</v>
      </c>
      <c r="F373" s="81">
        <f>F370+0.02</f>
        <v>0.36000000000000004</v>
      </c>
      <c r="G373" s="81">
        <v>0</v>
      </c>
      <c r="I373" s="82">
        <f t="shared" si="162"/>
        <v>0.3199999999999999</v>
      </c>
      <c r="J373" s="82">
        <f t="shared" si="163"/>
        <v>0.5542562584220404</v>
      </c>
      <c r="L373" s="82" t="e">
        <f t="shared" si="164"/>
        <v>#N/A</v>
      </c>
      <c r="M373" s="121" t="e">
        <f t="shared" si="165"/>
        <v>#N/A</v>
      </c>
      <c r="N373" s="118" t="e">
        <f>IF($K$174=TRUE,J373,NA())</f>
        <v>#N/A</v>
      </c>
      <c r="O373" s="82" t="e">
        <f>IF($K$174=TRUE,I373+$B$5+$B$17/2,NA())</f>
        <v>#N/A</v>
      </c>
      <c r="P373" s="82" t="e">
        <f>IF($K$174=TRUE,J373+B$4+$B$4*$B$17,NA())</f>
        <v>#N/A</v>
      </c>
    </row>
    <row r="374" spans="5:16" x14ac:dyDescent="0.3">
      <c r="E374" s="81">
        <v>0</v>
      </c>
      <c r="F374" s="81">
        <f>F371+0.02</f>
        <v>0.36000000000000004</v>
      </c>
      <c r="G374" s="81">
        <f>G371-0.02</f>
        <v>0.63999999999999968</v>
      </c>
      <c r="I374" s="82">
        <f t="shared" si="162"/>
        <v>0.63999999999999968</v>
      </c>
      <c r="J374" s="82">
        <f t="shared" si="163"/>
        <v>0</v>
      </c>
      <c r="L374" s="82" t="e">
        <f t="shared" si="164"/>
        <v>#N/A</v>
      </c>
      <c r="M374" s="121" t="e">
        <f t="shared" si="165"/>
        <v>#N/A</v>
      </c>
      <c r="N374" s="118" t="e">
        <f>IF($K$174=TRUE,J374,NA())</f>
        <v>#N/A</v>
      </c>
      <c r="O374" s="82" t="e">
        <f>IF($K$174=TRUE,I374+$B$5+$B$17/2,NA())</f>
        <v>#N/A</v>
      </c>
      <c r="P374" s="82" t="e">
        <f>IF($K$174=TRUE,J374+B$4+$B$4*$B$17,NA())</f>
        <v>#N/A</v>
      </c>
    </row>
    <row r="375" spans="5:16" x14ac:dyDescent="0.3">
      <c r="E375" s="6"/>
      <c r="F375" s="6"/>
      <c r="G375" s="6"/>
      <c r="I375" s="82"/>
      <c r="J375" s="82"/>
      <c r="L375" s="82"/>
      <c r="M375" s="121"/>
      <c r="N375" s="118"/>
      <c r="O375" s="82"/>
      <c r="P375" s="82"/>
    </row>
    <row r="376" spans="5:16" x14ac:dyDescent="0.3">
      <c r="E376" s="81">
        <f>E373-0.02</f>
        <v>0.61999999999999966</v>
      </c>
      <c r="F376" s="81">
        <f>F373+0.02</f>
        <v>0.38000000000000006</v>
      </c>
      <c r="G376" s="81">
        <v>0</v>
      </c>
      <c r="I376" s="82">
        <f t="shared" si="162"/>
        <v>0.30999999999999989</v>
      </c>
      <c r="J376" s="82">
        <f t="shared" si="163"/>
        <v>0.53693575034635166</v>
      </c>
      <c r="L376" s="82" t="e">
        <f t="shared" si="164"/>
        <v>#N/A</v>
      </c>
      <c r="M376" s="121" t="e">
        <f t="shared" si="165"/>
        <v>#N/A</v>
      </c>
      <c r="N376" s="118" t="e">
        <f>IF($K$174=TRUE,J376,NA())</f>
        <v>#N/A</v>
      </c>
      <c r="O376" s="82" t="e">
        <f>IF($K$174=TRUE,I376+$B$5+$B$17/2,NA())</f>
        <v>#N/A</v>
      </c>
      <c r="P376" s="82" t="e">
        <f>IF($K$174=TRUE,J376+B$4+$B$4*$B$17,NA())</f>
        <v>#N/A</v>
      </c>
    </row>
    <row r="377" spans="5:16" x14ac:dyDescent="0.3">
      <c r="E377" s="81">
        <v>0</v>
      </c>
      <c r="F377" s="81">
        <f>F374+0.02</f>
        <v>0.38000000000000006</v>
      </c>
      <c r="G377" s="81">
        <f>G374-0.02</f>
        <v>0.61999999999999966</v>
      </c>
      <c r="I377" s="82">
        <f t="shared" si="162"/>
        <v>0.61999999999999966</v>
      </c>
      <c r="J377" s="82">
        <f t="shared" si="163"/>
        <v>0</v>
      </c>
      <c r="L377" s="82" t="e">
        <f t="shared" si="164"/>
        <v>#N/A</v>
      </c>
      <c r="M377" s="121" t="e">
        <f t="shared" si="165"/>
        <v>#N/A</v>
      </c>
      <c r="N377" s="118" t="e">
        <f>IF($K$174=TRUE,J377,NA())</f>
        <v>#N/A</v>
      </c>
      <c r="O377" s="82" t="e">
        <f>IF($K$174=TRUE,I377+$B$5+$B$17/2,NA())</f>
        <v>#N/A</v>
      </c>
      <c r="P377" s="82" t="e">
        <f>IF($K$174=TRUE,J377+B$4+$B$4*$B$17,NA())</f>
        <v>#N/A</v>
      </c>
    </row>
    <row r="378" spans="5:16" x14ac:dyDescent="0.3">
      <c r="E378" s="6"/>
      <c r="F378" s="6"/>
      <c r="G378" s="6"/>
      <c r="I378" s="82"/>
      <c r="J378" s="82"/>
      <c r="L378" s="82"/>
      <c r="M378" s="121"/>
      <c r="N378" s="118"/>
      <c r="O378" s="82"/>
      <c r="P378" s="82"/>
    </row>
    <row r="379" spans="5:16" x14ac:dyDescent="0.3">
      <c r="E379" s="81">
        <f>E376-0.02</f>
        <v>0.59999999999999964</v>
      </c>
      <c r="F379" s="81">
        <f>F376+0.02</f>
        <v>0.40000000000000008</v>
      </c>
      <c r="G379" s="81">
        <v>0</v>
      </c>
      <c r="I379" s="82">
        <f t="shared" si="162"/>
        <v>0.29999999999999988</v>
      </c>
      <c r="J379" s="82">
        <f t="shared" si="163"/>
        <v>0.5196152422706628</v>
      </c>
      <c r="L379" s="82" t="e">
        <f t="shared" si="164"/>
        <v>#N/A</v>
      </c>
      <c r="M379" s="121" t="e">
        <f t="shared" si="165"/>
        <v>#N/A</v>
      </c>
      <c r="N379" s="118" t="e">
        <f>IF($K$174=TRUE,J379,NA())</f>
        <v>#N/A</v>
      </c>
      <c r="O379" s="82" t="e">
        <f>IF($K$174=TRUE,I379+$B$5+$B$17/2,NA())</f>
        <v>#N/A</v>
      </c>
      <c r="P379" s="82" t="e">
        <f>IF($K$174=TRUE,J379+B$4+$B$4*$B$17,NA())</f>
        <v>#N/A</v>
      </c>
    </row>
    <row r="380" spans="5:16" x14ac:dyDescent="0.3">
      <c r="E380" s="81">
        <v>0</v>
      </c>
      <c r="F380" s="81">
        <f>F377+0.02</f>
        <v>0.40000000000000008</v>
      </c>
      <c r="G380" s="81">
        <f>G377-0.02</f>
        <v>0.59999999999999964</v>
      </c>
      <c r="I380" s="82">
        <f t="shared" si="162"/>
        <v>0.59999999999999964</v>
      </c>
      <c r="J380" s="82">
        <f t="shared" si="163"/>
        <v>0</v>
      </c>
      <c r="L380" s="82" t="e">
        <f t="shared" si="164"/>
        <v>#N/A</v>
      </c>
      <c r="M380" s="121" t="e">
        <f t="shared" si="165"/>
        <v>#N/A</v>
      </c>
      <c r="N380" s="118" t="e">
        <f>IF($K$174=TRUE,J380,NA())</f>
        <v>#N/A</v>
      </c>
      <c r="O380" s="82" t="e">
        <f>IF($K$174=TRUE,I380+$B$5+$B$17/2,NA())</f>
        <v>#N/A</v>
      </c>
      <c r="P380" s="82" t="e">
        <f>IF($K$174=TRUE,J380+B$4+$B$4*$B$17,NA())</f>
        <v>#N/A</v>
      </c>
    </row>
    <row r="381" spans="5:16" x14ac:dyDescent="0.3">
      <c r="E381" s="6"/>
      <c r="F381" s="6"/>
      <c r="G381" s="6"/>
      <c r="I381" s="82"/>
      <c r="J381" s="82"/>
      <c r="L381" s="82"/>
      <c r="M381" s="121"/>
      <c r="N381" s="118"/>
      <c r="O381" s="82"/>
      <c r="P381" s="82"/>
    </row>
    <row r="382" spans="5:16" x14ac:dyDescent="0.3">
      <c r="E382" s="81">
        <f>E379-0.02</f>
        <v>0.57999999999999963</v>
      </c>
      <c r="F382" s="81">
        <f>F379+0.02</f>
        <v>0.4200000000000001</v>
      </c>
      <c r="G382" s="81">
        <v>0</v>
      </c>
      <c r="I382" s="82">
        <f t="shared" si="162"/>
        <v>0.28999999999999987</v>
      </c>
      <c r="J382" s="82">
        <f t="shared" si="163"/>
        <v>0.50229473419497406</v>
      </c>
      <c r="L382" s="82" t="e">
        <f t="shared" si="164"/>
        <v>#N/A</v>
      </c>
      <c r="M382" s="121" t="e">
        <f t="shared" si="165"/>
        <v>#N/A</v>
      </c>
      <c r="N382" s="118" t="e">
        <f>IF($K$174=TRUE,J382,NA())</f>
        <v>#N/A</v>
      </c>
      <c r="O382" s="82" t="e">
        <f>IF($K$174=TRUE,I382+$B$5+$B$17/2,NA())</f>
        <v>#N/A</v>
      </c>
      <c r="P382" s="82" t="e">
        <f>IF($K$174=TRUE,J382+B$4+$B$4*$B$17,NA())</f>
        <v>#N/A</v>
      </c>
    </row>
    <row r="383" spans="5:16" x14ac:dyDescent="0.3">
      <c r="E383" s="81">
        <v>0</v>
      </c>
      <c r="F383" s="81">
        <f>F380+0.02</f>
        <v>0.4200000000000001</v>
      </c>
      <c r="G383" s="81">
        <f>G380-0.02</f>
        <v>0.57999999999999963</v>
      </c>
      <c r="I383" s="82">
        <f t="shared" si="162"/>
        <v>0.57999999999999963</v>
      </c>
      <c r="J383" s="82">
        <f t="shared" si="163"/>
        <v>0</v>
      </c>
      <c r="L383" s="82" t="e">
        <f t="shared" si="164"/>
        <v>#N/A</v>
      </c>
      <c r="M383" s="121" t="e">
        <f t="shared" si="165"/>
        <v>#N/A</v>
      </c>
      <c r="N383" s="118" t="e">
        <f>IF($K$174=TRUE,J383,NA())</f>
        <v>#N/A</v>
      </c>
      <c r="O383" s="82" t="e">
        <f>IF($K$174=TRUE,I383+$B$5+$B$17/2,NA())</f>
        <v>#N/A</v>
      </c>
      <c r="P383" s="82" t="e">
        <f>IF($K$174=TRUE,J383+B$4+$B$4*$B$17,NA())</f>
        <v>#N/A</v>
      </c>
    </row>
    <row r="384" spans="5:16" x14ac:dyDescent="0.3">
      <c r="E384" s="6"/>
      <c r="F384" s="6"/>
      <c r="G384" s="6"/>
      <c r="I384" s="82"/>
      <c r="J384" s="82"/>
      <c r="L384" s="82"/>
      <c r="M384" s="121"/>
      <c r="N384" s="118"/>
      <c r="O384" s="82"/>
      <c r="P384" s="82"/>
    </row>
    <row r="385" spans="5:16" x14ac:dyDescent="0.3">
      <c r="E385" s="81">
        <f>E382-0.02</f>
        <v>0.55999999999999961</v>
      </c>
      <c r="F385" s="81">
        <f>F382+0.02</f>
        <v>0.44000000000000011</v>
      </c>
      <c r="G385" s="81">
        <v>0</v>
      </c>
      <c r="I385" s="82">
        <f t="shared" si="162"/>
        <v>0.27999999999999986</v>
      </c>
      <c r="J385" s="82">
        <f t="shared" si="163"/>
        <v>0.48497422611928526</v>
      </c>
      <c r="L385" s="82" t="e">
        <f t="shared" si="164"/>
        <v>#N/A</v>
      </c>
      <c r="M385" s="121" t="e">
        <f t="shared" si="165"/>
        <v>#N/A</v>
      </c>
      <c r="N385" s="118" t="e">
        <f>IF($K$174=TRUE,J385,NA())</f>
        <v>#N/A</v>
      </c>
      <c r="O385" s="82" t="e">
        <f>IF($K$174=TRUE,I385+$B$5+$B$17/2,NA())</f>
        <v>#N/A</v>
      </c>
      <c r="P385" s="82" t="e">
        <f>IF($K$174=TRUE,J385+B$4+$B$4*$B$17,NA())</f>
        <v>#N/A</v>
      </c>
    </row>
    <row r="386" spans="5:16" x14ac:dyDescent="0.3">
      <c r="E386" s="81">
        <v>0</v>
      </c>
      <c r="F386" s="81">
        <f>F383+0.02</f>
        <v>0.44000000000000011</v>
      </c>
      <c r="G386" s="81">
        <f>G383-0.02</f>
        <v>0.55999999999999961</v>
      </c>
      <c r="I386" s="82">
        <f t="shared" si="162"/>
        <v>0.55999999999999961</v>
      </c>
      <c r="J386" s="82">
        <f t="shared" si="163"/>
        <v>0</v>
      </c>
      <c r="L386" s="82" t="e">
        <f t="shared" si="164"/>
        <v>#N/A</v>
      </c>
      <c r="M386" s="121" t="e">
        <f t="shared" si="165"/>
        <v>#N/A</v>
      </c>
      <c r="N386" s="118" t="e">
        <f>IF($K$174=TRUE,J386,NA())</f>
        <v>#N/A</v>
      </c>
      <c r="O386" s="82" t="e">
        <f>IF($K$174=TRUE,I386+$B$5+$B$17/2,NA())</f>
        <v>#N/A</v>
      </c>
      <c r="P386" s="82" t="e">
        <f>IF($K$174=TRUE,J386+B$4+$B$4*$B$17,NA())</f>
        <v>#N/A</v>
      </c>
    </row>
    <row r="387" spans="5:16" x14ac:dyDescent="0.3">
      <c r="E387" s="6"/>
      <c r="F387" s="6"/>
      <c r="G387" s="6"/>
      <c r="I387" s="82"/>
      <c r="J387" s="82"/>
      <c r="L387" s="82"/>
      <c r="M387" s="121"/>
      <c r="N387" s="118"/>
      <c r="O387" s="82"/>
      <c r="P387" s="82"/>
    </row>
    <row r="388" spans="5:16" x14ac:dyDescent="0.3">
      <c r="E388" s="81">
        <f>E385-0.02</f>
        <v>0.53999999999999959</v>
      </c>
      <c r="F388" s="81">
        <f>F385+0.02</f>
        <v>0.46000000000000013</v>
      </c>
      <c r="G388" s="81">
        <v>0</v>
      </c>
      <c r="I388" s="82">
        <f t="shared" ref="I388:I449" si="166">$B$5*E388+G388</f>
        <v>0.26999999999999985</v>
      </c>
      <c r="J388" s="82">
        <f t="shared" ref="J388:J449" si="167">E388*$B$4</f>
        <v>0.46765371804359651</v>
      </c>
      <c r="L388" s="82" t="e">
        <f t="shared" ref="L388:L449" si="168">IF($K$174=TRUE,I388,NA())</f>
        <v>#N/A</v>
      </c>
      <c r="M388" s="121" t="e">
        <f t="shared" si="165"/>
        <v>#N/A</v>
      </c>
      <c r="N388" s="118" t="e">
        <f>IF($K$174=TRUE,J388,NA())</f>
        <v>#N/A</v>
      </c>
      <c r="O388" s="82" t="e">
        <f>IF($K$174=TRUE,I388+$B$5+$B$17/2,NA())</f>
        <v>#N/A</v>
      </c>
      <c r="P388" s="82" t="e">
        <f>IF($K$174=TRUE,J388+B$4+$B$4*$B$17,NA())</f>
        <v>#N/A</v>
      </c>
    </row>
    <row r="389" spans="5:16" x14ac:dyDescent="0.3">
      <c r="E389" s="81">
        <v>0</v>
      </c>
      <c r="F389" s="81">
        <f>F386+0.02</f>
        <v>0.46000000000000013</v>
      </c>
      <c r="G389" s="81">
        <f>G386-0.02</f>
        <v>0.53999999999999959</v>
      </c>
      <c r="I389" s="82">
        <f t="shared" si="166"/>
        <v>0.53999999999999959</v>
      </c>
      <c r="J389" s="82">
        <f t="shared" si="167"/>
        <v>0</v>
      </c>
      <c r="L389" s="82" t="e">
        <f t="shared" si="168"/>
        <v>#N/A</v>
      </c>
      <c r="M389" s="121" t="e">
        <f t="shared" si="165"/>
        <v>#N/A</v>
      </c>
      <c r="N389" s="118" t="e">
        <f>IF($K$174=TRUE,J389,NA())</f>
        <v>#N/A</v>
      </c>
      <c r="O389" s="82" t="e">
        <f>IF($K$174=TRUE,I389+$B$5+$B$17/2,NA())</f>
        <v>#N/A</v>
      </c>
      <c r="P389" s="82" t="e">
        <f>IF($K$174=TRUE,J389+B$4+$B$4*$B$17,NA())</f>
        <v>#N/A</v>
      </c>
    </row>
    <row r="390" spans="5:16" x14ac:dyDescent="0.3">
      <c r="E390" s="6"/>
      <c r="F390" s="6"/>
      <c r="G390" s="6"/>
      <c r="I390" s="82"/>
      <c r="J390" s="82"/>
      <c r="L390" s="82"/>
      <c r="M390" s="121"/>
      <c r="N390" s="118"/>
      <c r="O390" s="82"/>
      <c r="P390" s="82"/>
    </row>
    <row r="391" spans="5:16" x14ac:dyDescent="0.3">
      <c r="E391" s="81">
        <f>E388-0.02</f>
        <v>0.51999999999999957</v>
      </c>
      <c r="F391" s="81">
        <f>F388+0.02</f>
        <v>0.48000000000000015</v>
      </c>
      <c r="G391" s="81">
        <v>0</v>
      </c>
      <c r="I391" s="82">
        <f t="shared" si="166"/>
        <v>0.25999999999999984</v>
      </c>
      <c r="J391" s="82">
        <f t="shared" si="167"/>
        <v>0.45033320996790771</v>
      </c>
      <c r="L391" s="82" t="e">
        <f t="shared" si="168"/>
        <v>#N/A</v>
      </c>
      <c r="M391" s="121" t="e">
        <f t="shared" si="165"/>
        <v>#N/A</v>
      </c>
      <c r="N391" s="118" t="e">
        <f>IF($K$174=TRUE,J391,NA())</f>
        <v>#N/A</v>
      </c>
      <c r="O391" s="82" t="e">
        <f>IF($K$174=TRUE,I391+$B$5+$B$17/2,NA())</f>
        <v>#N/A</v>
      </c>
      <c r="P391" s="82" t="e">
        <f>IF($K$174=TRUE,J391+B$4+$B$4*$B$17,NA())</f>
        <v>#N/A</v>
      </c>
    </row>
    <row r="392" spans="5:16" x14ac:dyDescent="0.3">
      <c r="E392" s="81">
        <v>0</v>
      </c>
      <c r="F392" s="81">
        <f>F389+0.02</f>
        <v>0.48000000000000015</v>
      </c>
      <c r="G392" s="81">
        <f>G389-0.02</f>
        <v>0.51999999999999957</v>
      </c>
      <c r="I392" s="82">
        <f t="shared" si="166"/>
        <v>0.51999999999999957</v>
      </c>
      <c r="J392" s="82">
        <f t="shared" si="167"/>
        <v>0</v>
      </c>
      <c r="L392" s="82" t="e">
        <f t="shared" si="168"/>
        <v>#N/A</v>
      </c>
      <c r="M392" s="121" t="e">
        <f t="shared" si="165"/>
        <v>#N/A</v>
      </c>
      <c r="N392" s="118" t="e">
        <f>IF($K$174=TRUE,J392,NA())</f>
        <v>#N/A</v>
      </c>
      <c r="O392" s="82" t="e">
        <f>IF($K$174=TRUE,I392+$B$5+$B$17/2,NA())</f>
        <v>#N/A</v>
      </c>
      <c r="P392" s="82" t="e">
        <f>IF($K$174=TRUE,J392+B$4+$B$4*$B$17,NA())</f>
        <v>#N/A</v>
      </c>
    </row>
    <row r="393" spans="5:16" x14ac:dyDescent="0.3">
      <c r="E393" s="6"/>
      <c r="F393" s="6"/>
      <c r="G393" s="6"/>
      <c r="I393" s="82"/>
      <c r="J393" s="82"/>
      <c r="L393" s="82"/>
      <c r="M393" s="121"/>
      <c r="N393" s="118"/>
      <c r="O393" s="82"/>
      <c r="P393" s="82"/>
    </row>
    <row r="394" spans="5:16" x14ac:dyDescent="0.3">
      <c r="E394" s="81">
        <f>E391-0.02</f>
        <v>0.49999999999999956</v>
      </c>
      <c r="F394" s="81">
        <f>F391+0.02</f>
        <v>0.50000000000000011</v>
      </c>
      <c r="G394" s="81">
        <v>0</v>
      </c>
      <c r="I394" s="82">
        <f t="shared" si="166"/>
        <v>0.24999999999999983</v>
      </c>
      <c r="J394" s="82">
        <f t="shared" si="167"/>
        <v>0.43301270189221891</v>
      </c>
      <c r="L394" s="82" t="e">
        <f t="shared" si="168"/>
        <v>#N/A</v>
      </c>
      <c r="M394" s="121" t="e">
        <f t="shared" si="165"/>
        <v>#N/A</v>
      </c>
      <c r="N394" s="118" t="e">
        <f>IF($K$174=TRUE,J394,NA())</f>
        <v>#N/A</v>
      </c>
      <c r="O394" s="82" t="e">
        <f>IF($K$174=TRUE,I394+$B$5+$B$17/2,NA())</f>
        <v>#N/A</v>
      </c>
      <c r="P394" s="82" t="e">
        <f>IF($K$174=TRUE,J394+B$4+$B$4*$B$17,NA())</f>
        <v>#N/A</v>
      </c>
    </row>
    <row r="395" spans="5:16" x14ac:dyDescent="0.3">
      <c r="E395" s="81">
        <v>0</v>
      </c>
      <c r="F395" s="81">
        <f>F392+0.02</f>
        <v>0.50000000000000011</v>
      </c>
      <c r="G395" s="81">
        <f>G392-0.02</f>
        <v>0.49999999999999956</v>
      </c>
      <c r="I395" s="82">
        <f t="shared" si="166"/>
        <v>0.49999999999999956</v>
      </c>
      <c r="J395" s="82">
        <f t="shared" si="167"/>
        <v>0</v>
      </c>
      <c r="L395" s="82" t="e">
        <f t="shared" si="168"/>
        <v>#N/A</v>
      </c>
      <c r="M395" s="121" t="e">
        <f t="shared" si="165"/>
        <v>#N/A</v>
      </c>
      <c r="N395" s="118" t="e">
        <f>IF($K$174=TRUE,J395,NA())</f>
        <v>#N/A</v>
      </c>
      <c r="O395" s="82" t="e">
        <f>IF($K$174=TRUE,I395+$B$5+$B$17/2,NA())</f>
        <v>#N/A</v>
      </c>
      <c r="P395" s="82" t="e">
        <f>IF($K$174=TRUE,J395+B$4+$B$4*$B$17,NA())</f>
        <v>#N/A</v>
      </c>
    </row>
    <row r="396" spans="5:16" x14ac:dyDescent="0.3">
      <c r="E396" s="6"/>
      <c r="F396" s="6"/>
      <c r="G396" s="6"/>
      <c r="I396" s="82"/>
      <c r="J396" s="82"/>
      <c r="L396" s="82"/>
      <c r="M396" s="121"/>
      <c r="N396" s="118"/>
      <c r="O396" s="82"/>
      <c r="P396" s="82"/>
    </row>
    <row r="397" spans="5:16" x14ac:dyDescent="0.3">
      <c r="E397" s="81">
        <f>E394-0.02</f>
        <v>0.47999999999999954</v>
      </c>
      <c r="F397" s="81">
        <f>F394+0.02</f>
        <v>0.52000000000000013</v>
      </c>
      <c r="G397" s="81">
        <v>0</v>
      </c>
      <c r="I397" s="82">
        <f t="shared" si="166"/>
        <v>0.23999999999999982</v>
      </c>
      <c r="J397" s="82">
        <f t="shared" si="167"/>
        <v>0.41569219381653011</v>
      </c>
      <c r="L397" s="82" t="e">
        <f t="shared" si="168"/>
        <v>#N/A</v>
      </c>
      <c r="M397" s="121" t="e">
        <f t="shared" si="165"/>
        <v>#N/A</v>
      </c>
      <c r="N397" s="118" t="e">
        <f>IF($K$174=TRUE,J397,NA())</f>
        <v>#N/A</v>
      </c>
      <c r="O397" s="82" t="e">
        <f>IF($K$174=TRUE,I397+$B$5+$B$17/2,NA())</f>
        <v>#N/A</v>
      </c>
      <c r="P397" s="82" t="e">
        <f>IF($K$174=TRUE,J397+B$4+$B$4*$B$17,NA())</f>
        <v>#N/A</v>
      </c>
    </row>
    <row r="398" spans="5:16" x14ac:dyDescent="0.3">
      <c r="E398" s="81">
        <v>0</v>
      </c>
      <c r="F398" s="81">
        <f>F395+0.02</f>
        <v>0.52000000000000013</v>
      </c>
      <c r="G398" s="81">
        <f>G395-0.02</f>
        <v>0.47999999999999954</v>
      </c>
      <c r="I398" s="82">
        <f t="shared" si="166"/>
        <v>0.47999999999999954</v>
      </c>
      <c r="J398" s="82">
        <f t="shared" si="167"/>
        <v>0</v>
      </c>
      <c r="L398" s="82" t="e">
        <f t="shared" si="168"/>
        <v>#N/A</v>
      </c>
      <c r="M398" s="121" t="e">
        <f t="shared" si="165"/>
        <v>#N/A</v>
      </c>
      <c r="N398" s="118" t="e">
        <f>IF($K$174=TRUE,J398,NA())</f>
        <v>#N/A</v>
      </c>
      <c r="O398" s="82" t="e">
        <f>IF($K$174=TRUE,I398+$B$5+$B$17/2,NA())</f>
        <v>#N/A</v>
      </c>
      <c r="P398" s="82" t="e">
        <f>IF($K$174=TRUE,J398+B$4+$B$4*$B$17,NA())</f>
        <v>#N/A</v>
      </c>
    </row>
    <row r="399" spans="5:16" x14ac:dyDescent="0.3">
      <c r="E399" s="6"/>
      <c r="F399" s="6"/>
      <c r="G399" s="6"/>
      <c r="I399" s="82"/>
      <c r="J399" s="82"/>
      <c r="L399" s="82"/>
      <c r="M399" s="121"/>
      <c r="N399" s="118"/>
      <c r="O399" s="82"/>
      <c r="P399" s="82"/>
    </row>
    <row r="400" spans="5:16" x14ac:dyDescent="0.3">
      <c r="E400" s="81">
        <f>E397-0.02</f>
        <v>0.45999999999999952</v>
      </c>
      <c r="F400" s="81">
        <f>F397+0.02</f>
        <v>0.54000000000000015</v>
      </c>
      <c r="G400" s="81">
        <v>0</v>
      </c>
      <c r="I400" s="82">
        <f t="shared" si="166"/>
        <v>0.22999999999999982</v>
      </c>
      <c r="J400" s="82">
        <f t="shared" si="167"/>
        <v>0.39837168574084136</v>
      </c>
      <c r="L400" s="82" t="e">
        <f t="shared" si="168"/>
        <v>#N/A</v>
      </c>
      <c r="M400" s="121" t="e">
        <f t="shared" si="165"/>
        <v>#N/A</v>
      </c>
      <c r="N400" s="118" t="e">
        <f>IF($K$174=TRUE,J400,NA())</f>
        <v>#N/A</v>
      </c>
      <c r="O400" s="82" t="e">
        <f>IF($K$174=TRUE,I400+$B$5+$B$17/2,NA())</f>
        <v>#N/A</v>
      </c>
      <c r="P400" s="82" t="e">
        <f>IF($K$174=TRUE,J400+B$4+$B$4*$B$17,NA())</f>
        <v>#N/A</v>
      </c>
    </row>
    <row r="401" spans="5:16" x14ac:dyDescent="0.3">
      <c r="E401" s="81">
        <v>0</v>
      </c>
      <c r="F401" s="81">
        <f>F398+0.02</f>
        <v>0.54000000000000015</v>
      </c>
      <c r="G401" s="81">
        <f>G398-0.02</f>
        <v>0.45999999999999952</v>
      </c>
      <c r="I401" s="82">
        <f t="shared" si="166"/>
        <v>0.45999999999999952</v>
      </c>
      <c r="J401" s="82">
        <f t="shared" si="167"/>
        <v>0</v>
      </c>
      <c r="L401" s="82" t="e">
        <f t="shared" si="168"/>
        <v>#N/A</v>
      </c>
      <c r="M401" s="121" t="e">
        <f t="shared" si="165"/>
        <v>#N/A</v>
      </c>
      <c r="N401" s="118" t="e">
        <f>IF($K$174=TRUE,J401,NA())</f>
        <v>#N/A</v>
      </c>
      <c r="O401" s="82" t="e">
        <f>IF($K$174=TRUE,I401+$B$5+$B$17/2,NA())</f>
        <v>#N/A</v>
      </c>
      <c r="P401" s="82" t="e">
        <f>IF($K$174=TRUE,J401+B$4+$B$4*$B$17,NA())</f>
        <v>#N/A</v>
      </c>
    </row>
    <row r="402" spans="5:16" x14ac:dyDescent="0.3">
      <c r="E402" s="6"/>
      <c r="F402" s="6"/>
      <c r="G402" s="6"/>
      <c r="I402" s="82"/>
      <c r="J402" s="82"/>
      <c r="L402" s="82"/>
      <c r="M402" s="121"/>
      <c r="N402" s="118"/>
      <c r="O402" s="82"/>
      <c r="P402" s="82"/>
    </row>
    <row r="403" spans="5:16" x14ac:dyDescent="0.3">
      <c r="E403" s="81">
        <f>E400-0.02</f>
        <v>0.4399999999999995</v>
      </c>
      <c r="F403" s="81">
        <f>F400+0.02</f>
        <v>0.56000000000000016</v>
      </c>
      <c r="G403" s="81">
        <v>0</v>
      </c>
      <c r="I403" s="82">
        <f t="shared" si="166"/>
        <v>0.21999999999999981</v>
      </c>
      <c r="J403" s="82">
        <f t="shared" si="167"/>
        <v>0.38105117766515256</v>
      </c>
      <c r="L403" s="82" t="e">
        <f t="shared" si="168"/>
        <v>#N/A</v>
      </c>
      <c r="M403" s="121" t="e">
        <f t="shared" si="165"/>
        <v>#N/A</v>
      </c>
      <c r="N403" s="118" t="e">
        <f>IF($K$174=TRUE,J403,NA())</f>
        <v>#N/A</v>
      </c>
      <c r="O403" s="82" t="e">
        <f>IF($K$174=TRUE,I403+$B$5+$B$17/2,NA())</f>
        <v>#N/A</v>
      </c>
      <c r="P403" s="82" t="e">
        <f>IF($K$174=TRUE,J403+B$4+$B$4*$B$17,NA())</f>
        <v>#N/A</v>
      </c>
    </row>
    <row r="404" spans="5:16" x14ac:dyDescent="0.3">
      <c r="E404" s="81">
        <v>0</v>
      </c>
      <c r="F404" s="81">
        <f>F401+0.02</f>
        <v>0.56000000000000016</v>
      </c>
      <c r="G404" s="81">
        <f>G401-0.02</f>
        <v>0.4399999999999995</v>
      </c>
      <c r="I404" s="82">
        <f t="shared" si="166"/>
        <v>0.4399999999999995</v>
      </c>
      <c r="J404" s="82">
        <f t="shared" si="167"/>
        <v>0</v>
      </c>
      <c r="L404" s="82" t="e">
        <f t="shared" si="168"/>
        <v>#N/A</v>
      </c>
      <c r="M404" s="121" t="e">
        <f t="shared" si="165"/>
        <v>#N/A</v>
      </c>
      <c r="N404" s="118" t="e">
        <f>IF($K$174=TRUE,J404,NA())</f>
        <v>#N/A</v>
      </c>
      <c r="O404" s="82" t="e">
        <f>IF($K$174=TRUE,I404+$B$5+$B$17/2,NA())</f>
        <v>#N/A</v>
      </c>
      <c r="P404" s="82" t="e">
        <f>IF($K$174=TRUE,J404+B$4+$B$4*$B$17,NA())</f>
        <v>#N/A</v>
      </c>
    </row>
    <row r="405" spans="5:16" x14ac:dyDescent="0.3">
      <c r="E405" s="6"/>
      <c r="F405" s="6"/>
      <c r="G405" s="6"/>
      <c r="I405" s="82"/>
      <c r="J405" s="82"/>
      <c r="L405" s="82"/>
      <c r="M405" s="121"/>
      <c r="N405" s="118"/>
      <c r="O405" s="82"/>
      <c r="P405" s="82"/>
    </row>
    <row r="406" spans="5:16" x14ac:dyDescent="0.3">
      <c r="E406" s="81">
        <f>E403-0.02</f>
        <v>0.41999999999999948</v>
      </c>
      <c r="F406" s="81">
        <f>F403+0.02</f>
        <v>0.58000000000000018</v>
      </c>
      <c r="G406" s="81">
        <v>0</v>
      </c>
      <c r="I406" s="82">
        <f t="shared" si="166"/>
        <v>0.2099999999999998</v>
      </c>
      <c r="J406" s="82">
        <f t="shared" si="167"/>
        <v>0.36373066958946376</v>
      </c>
      <c r="L406" s="82" t="e">
        <f t="shared" si="168"/>
        <v>#N/A</v>
      </c>
      <c r="M406" s="121" t="e">
        <f t="shared" si="165"/>
        <v>#N/A</v>
      </c>
      <c r="N406" s="118" t="e">
        <f>IF($K$174=TRUE,J406,NA())</f>
        <v>#N/A</v>
      </c>
      <c r="O406" s="82" t="e">
        <f>IF($K$174=TRUE,I406+$B$5+$B$17/2,NA())</f>
        <v>#N/A</v>
      </c>
      <c r="P406" s="82" t="e">
        <f>IF($K$174=TRUE,J406+B$4+$B$4*$B$17,NA())</f>
        <v>#N/A</v>
      </c>
    </row>
    <row r="407" spans="5:16" x14ac:dyDescent="0.3">
      <c r="E407" s="81">
        <v>0</v>
      </c>
      <c r="F407" s="81">
        <f>F404+0.02</f>
        <v>0.58000000000000018</v>
      </c>
      <c r="G407" s="81">
        <f>G404-0.02</f>
        <v>0.41999999999999948</v>
      </c>
      <c r="I407" s="82">
        <f t="shared" si="166"/>
        <v>0.41999999999999948</v>
      </c>
      <c r="J407" s="82">
        <f t="shared" si="167"/>
        <v>0</v>
      </c>
      <c r="L407" s="82" t="e">
        <f t="shared" si="168"/>
        <v>#N/A</v>
      </c>
      <c r="M407" s="121" t="e">
        <f t="shared" si="165"/>
        <v>#N/A</v>
      </c>
      <c r="N407" s="118" t="e">
        <f>IF($K$174=TRUE,J407,NA())</f>
        <v>#N/A</v>
      </c>
      <c r="O407" s="82" t="e">
        <f>IF($K$174=TRUE,I407+$B$5+$B$17/2,NA())</f>
        <v>#N/A</v>
      </c>
      <c r="P407" s="82" t="e">
        <f>IF($K$174=TRUE,J407+B$4+$B$4*$B$17,NA())</f>
        <v>#N/A</v>
      </c>
    </row>
    <row r="408" spans="5:16" x14ac:dyDescent="0.3">
      <c r="E408" s="6"/>
      <c r="F408" s="6"/>
      <c r="G408" s="6"/>
      <c r="I408" s="82"/>
      <c r="J408" s="82"/>
      <c r="L408" s="82"/>
      <c r="M408" s="121"/>
      <c r="N408" s="118"/>
      <c r="O408" s="82"/>
      <c r="P408" s="82"/>
    </row>
    <row r="409" spans="5:16" x14ac:dyDescent="0.3">
      <c r="E409" s="81">
        <f>E406-0.02</f>
        <v>0.39999999999999947</v>
      </c>
      <c r="F409" s="81">
        <f>F406+0.02</f>
        <v>0.6000000000000002</v>
      </c>
      <c r="G409" s="81">
        <v>0</v>
      </c>
      <c r="I409" s="82">
        <f t="shared" si="166"/>
        <v>0.19999999999999979</v>
      </c>
      <c r="J409" s="82">
        <f t="shared" si="167"/>
        <v>0.34641016151377496</v>
      </c>
      <c r="L409" s="82" t="e">
        <f t="shared" si="168"/>
        <v>#N/A</v>
      </c>
      <c r="M409" s="121" t="e">
        <f t="shared" si="165"/>
        <v>#N/A</v>
      </c>
      <c r="N409" s="118" t="e">
        <f>IF($K$174=TRUE,J409,NA())</f>
        <v>#N/A</v>
      </c>
      <c r="O409" s="82" t="e">
        <f>IF($K$174=TRUE,I409+$B$5+$B$17/2,NA())</f>
        <v>#N/A</v>
      </c>
      <c r="P409" s="82" t="e">
        <f>IF($K$174=TRUE,J409+B$4+$B$4*$B$17,NA())</f>
        <v>#N/A</v>
      </c>
    </row>
    <row r="410" spans="5:16" x14ac:dyDescent="0.3">
      <c r="E410" s="81">
        <v>0</v>
      </c>
      <c r="F410" s="81">
        <f>F407+0.02</f>
        <v>0.6000000000000002</v>
      </c>
      <c r="G410" s="81">
        <f>G407-0.02</f>
        <v>0.39999999999999947</v>
      </c>
      <c r="I410" s="82">
        <f t="shared" si="166"/>
        <v>0.39999999999999947</v>
      </c>
      <c r="J410" s="82">
        <f t="shared" si="167"/>
        <v>0</v>
      </c>
      <c r="L410" s="82" t="e">
        <f t="shared" si="168"/>
        <v>#N/A</v>
      </c>
      <c r="M410" s="121" t="e">
        <f t="shared" si="165"/>
        <v>#N/A</v>
      </c>
      <c r="N410" s="118" t="e">
        <f>IF($K$174=TRUE,J410,NA())</f>
        <v>#N/A</v>
      </c>
      <c r="O410" s="82" t="e">
        <f>IF($K$174=TRUE,I410+$B$5+$B$17/2,NA())</f>
        <v>#N/A</v>
      </c>
      <c r="P410" s="82" t="e">
        <f>IF($K$174=TRUE,J410+B$4+$B$4*$B$17,NA())</f>
        <v>#N/A</v>
      </c>
    </row>
    <row r="411" spans="5:16" x14ac:dyDescent="0.3">
      <c r="E411" s="6"/>
      <c r="F411" s="6"/>
      <c r="G411" s="6"/>
      <c r="I411" s="82"/>
      <c r="J411" s="82"/>
      <c r="L411" s="82"/>
      <c r="M411" s="121"/>
      <c r="N411" s="118"/>
      <c r="O411" s="82"/>
      <c r="P411" s="82"/>
    </row>
    <row r="412" spans="5:16" x14ac:dyDescent="0.3">
      <c r="E412" s="81">
        <f>E409-0.02</f>
        <v>0.37999999999999945</v>
      </c>
      <c r="F412" s="81">
        <f>F409+0.02</f>
        <v>0.62000000000000022</v>
      </c>
      <c r="G412" s="81">
        <v>0</v>
      </c>
      <c r="I412" s="82">
        <f t="shared" si="166"/>
        <v>0.18999999999999978</v>
      </c>
      <c r="J412" s="82">
        <f t="shared" si="167"/>
        <v>0.32908965343808622</v>
      </c>
      <c r="L412" s="82" t="e">
        <f t="shared" si="168"/>
        <v>#N/A</v>
      </c>
      <c r="M412" s="121" t="e">
        <f t="shared" si="165"/>
        <v>#N/A</v>
      </c>
      <c r="N412" s="118" t="e">
        <f>IF($K$174=TRUE,J412,NA())</f>
        <v>#N/A</v>
      </c>
      <c r="O412" s="82" t="e">
        <f>IF($K$174=TRUE,I412+$B$5+$B$17/2,NA())</f>
        <v>#N/A</v>
      </c>
      <c r="P412" s="82" t="e">
        <f>IF($K$174=TRUE,J412+B$4+$B$4*$B$17,NA())</f>
        <v>#N/A</v>
      </c>
    </row>
    <row r="413" spans="5:16" x14ac:dyDescent="0.3">
      <c r="E413" s="81">
        <v>0</v>
      </c>
      <c r="F413" s="81">
        <f>F410+0.02</f>
        <v>0.62000000000000022</v>
      </c>
      <c r="G413" s="81">
        <f>G410-0.02</f>
        <v>0.37999999999999945</v>
      </c>
      <c r="I413" s="82">
        <f t="shared" si="166"/>
        <v>0.37999999999999945</v>
      </c>
      <c r="J413" s="82">
        <f t="shared" si="167"/>
        <v>0</v>
      </c>
      <c r="L413" s="82" t="e">
        <f t="shared" si="168"/>
        <v>#N/A</v>
      </c>
      <c r="M413" s="121" t="e">
        <f t="shared" si="165"/>
        <v>#N/A</v>
      </c>
      <c r="N413" s="118" t="e">
        <f>IF($K$174=TRUE,J413,NA())</f>
        <v>#N/A</v>
      </c>
      <c r="O413" s="82" t="e">
        <f>IF($K$174=TRUE,I413+$B$5+$B$17/2,NA())</f>
        <v>#N/A</v>
      </c>
      <c r="P413" s="82" t="e">
        <f>IF($K$174=TRUE,J413+B$4+$B$4*$B$17,NA())</f>
        <v>#N/A</v>
      </c>
    </row>
    <row r="414" spans="5:16" x14ac:dyDescent="0.3">
      <c r="E414" s="6"/>
      <c r="F414" s="6"/>
      <c r="G414" s="6"/>
      <c r="I414" s="82"/>
      <c r="J414" s="82"/>
      <c r="L414" s="82"/>
      <c r="M414" s="121"/>
      <c r="N414" s="118"/>
      <c r="O414" s="82"/>
      <c r="P414" s="82"/>
    </row>
    <row r="415" spans="5:16" x14ac:dyDescent="0.3">
      <c r="E415" s="81">
        <f>E412-0.02</f>
        <v>0.35999999999999943</v>
      </c>
      <c r="F415" s="81">
        <f>F412+0.02</f>
        <v>0.64000000000000024</v>
      </c>
      <c r="G415" s="81">
        <v>0</v>
      </c>
      <c r="I415" s="82">
        <f t="shared" si="166"/>
        <v>0.17999999999999974</v>
      </c>
      <c r="J415" s="82">
        <f t="shared" si="167"/>
        <v>0.31176914536239742</v>
      </c>
      <c r="L415" s="82" t="e">
        <f t="shared" si="168"/>
        <v>#N/A</v>
      </c>
      <c r="M415" s="121" t="e">
        <f t="shared" si="165"/>
        <v>#N/A</v>
      </c>
      <c r="N415" s="118" t="e">
        <f>IF($K$174=TRUE,J415,NA())</f>
        <v>#N/A</v>
      </c>
      <c r="O415" s="82" t="e">
        <f>IF($K$174=TRUE,I415+$B$5+$B$17/2,NA())</f>
        <v>#N/A</v>
      </c>
      <c r="P415" s="82" t="e">
        <f>IF($K$174=TRUE,J415+B$4+$B$4*$B$17,NA())</f>
        <v>#N/A</v>
      </c>
    </row>
    <row r="416" spans="5:16" x14ac:dyDescent="0.3">
      <c r="E416" s="81">
        <v>0</v>
      </c>
      <c r="F416" s="81">
        <f>F413+0.02</f>
        <v>0.64000000000000024</v>
      </c>
      <c r="G416" s="81">
        <f>G413-0.02</f>
        <v>0.35999999999999943</v>
      </c>
      <c r="I416" s="82">
        <f t="shared" si="166"/>
        <v>0.35999999999999943</v>
      </c>
      <c r="J416" s="82">
        <f t="shared" si="167"/>
        <v>0</v>
      </c>
      <c r="L416" s="82" t="e">
        <f t="shared" si="168"/>
        <v>#N/A</v>
      </c>
      <c r="M416" s="121" t="e">
        <f t="shared" si="165"/>
        <v>#N/A</v>
      </c>
      <c r="N416" s="118" t="e">
        <f>IF($K$174=TRUE,J416,NA())</f>
        <v>#N/A</v>
      </c>
      <c r="O416" s="82" t="e">
        <f>IF($K$174=TRUE,I416+$B$5+$B$17/2,NA())</f>
        <v>#N/A</v>
      </c>
      <c r="P416" s="82" t="e">
        <f>IF($K$174=TRUE,J416+B$4+$B$4*$B$17,NA())</f>
        <v>#N/A</v>
      </c>
    </row>
    <row r="417" spans="5:16" x14ac:dyDescent="0.3">
      <c r="E417" s="6"/>
      <c r="F417" s="6"/>
      <c r="G417" s="6"/>
      <c r="I417" s="82"/>
      <c r="J417" s="82"/>
      <c r="L417" s="82"/>
      <c r="M417" s="121"/>
      <c r="N417" s="118"/>
      <c r="O417" s="82"/>
      <c r="P417" s="82"/>
    </row>
    <row r="418" spans="5:16" x14ac:dyDescent="0.3">
      <c r="E418" s="81">
        <f>E415-0.02</f>
        <v>0.33999999999999941</v>
      </c>
      <c r="F418" s="81">
        <f>F415+0.02</f>
        <v>0.66000000000000025</v>
      </c>
      <c r="G418" s="81">
        <v>0</v>
      </c>
      <c r="I418" s="82">
        <f t="shared" si="166"/>
        <v>0.16999999999999973</v>
      </c>
      <c r="J418" s="82">
        <f t="shared" si="167"/>
        <v>0.29444863728670861</v>
      </c>
      <c r="L418" s="82" t="e">
        <f t="shared" si="168"/>
        <v>#N/A</v>
      </c>
      <c r="M418" s="121" t="e">
        <f t="shared" si="165"/>
        <v>#N/A</v>
      </c>
      <c r="N418" s="118" t="e">
        <f>IF($K$174=TRUE,J418,NA())</f>
        <v>#N/A</v>
      </c>
      <c r="O418" s="82" t="e">
        <f>IF($K$174=TRUE,I418+$B$5+$B$17/2,NA())</f>
        <v>#N/A</v>
      </c>
      <c r="P418" s="82" t="e">
        <f>IF($K$174=TRUE,J418+B$4+$B$4*$B$17,NA())</f>
        <v>#N/A</v>
      </c>
    </row>
    <row r="419" spans="5:16" x14ac:dyDescent="0.3">
      <c r="E419" s="81">
        <v>0</v>
      </c>
      <c r="F419" s="81">
        <f>F416+0.02</f>
        <v>0.66000000000000025</v>
      </c>
      <c r="G419" s="81">
        <f>G416-0.02</f>
        <v>0.33999999999999941</v>
      </c>
      <c r="I419" s="82">
        <f t="shared" si="166"/>
        <v>0.33999999999999941</v>
      </c>
      <c r="J419" s="82">
        <f t="shared" si="167"/>
        <v>0</v>
      </c>
      <c r="L419" s="82" t="e">
        <f t="shared" si="168"/>
        <v>#N/A</v>
      </c>
      <c r="M419" s="121" t="e">
        <f t="shared" si="165"/>
        <v>#N/A</v>
      </c>
      <c r="N419" s="118" t="e">
        <f>IF($K$174=TRUE,J419,NA())</f>
        <v>#N/A</v>
      </c>
      <c r="O419" s="82" t="e">
        <f>IF($K$174=TRUE,I419+$B$5+$B$17/2,NA())</f>
        <v>#N/A</v>
      </c>
      <c r="P419" s="82" t="e">
        <f>IF($K$174=TRUE,J419+B$4+$B$4*$B$17,NA())</f>
        <v>#N/A</v>
      </c>
    </row>
    <row r="420" spans="5:16" x14ac:dyDescent="0.3">
      <c r="E420" s="6"/>
      <c r="F420" s="6"/>
      <c r="G420" s="6"/>
      <c r="I420" s="82"/>
      <c r="J420" s="82"/>
      <c r="L420" s="82"/>
      <c r="M420" s="121"/>
      <c r="N420" s="118"/>
      <c r="O420" s="82"/>
      <c r="P420" s="82"/>
    </row>
    <row r="421" spans="5:16" x14ac:dyDescent="0.3">
      <c r="E421" s="81">
        <f>E418-0.02</f>
        <v>0.3199999999999994</v>
      </c>
      <c r="F421" s="81">
        <f>F418+0.02</f>
        <v>0.68000000000000027</v>
      </c>
      <c r="G421" s="81">
        <v>0</v>
      </c>
      <c r="I421" s="82">
        <f t="shared" si="166"/>
        <v>0.15999999999999973</v>
      </c>
      <c r="J421" s="82">
        <f t="shared" si="167"/>
        <v>0.27712812921101981</v>
      </c>
      <c r="L421" s="82" t="e">
        <f t="shared" si="168"/>
        <v>#N/A</v>
      </c>
      <c r="M421" s="121" t="e">
        <f t="shared" si="165"/>
        <v>#N/A</v>
      </c>
      <c r="N421" s="118" t="e">
        <f>IF($K$174=TRUE,J421,NA())</f>
        <v>#N/A</v>
      </c>
      <c r="O421" s="82" t="e">
        <f>IF($K$174=TRUE,I421+$B$5+$B$17/2,NA())</f>
        <v>#N/A</v>
      </c>
      <c r="P421" s="82" t="e">
        <f>IF($K$174=TRUE,J421+B$4+$B$4*$B$17,NA())</f>
        <v>#N/A</v>
      </c>
    </row>
    <row r="422" spans="5:16" x14ac:dyDescent="0.3">
      <c r="E422" s="81">
        <v>0</v>
      </c>
      <c r="F422" s="81">
        <f>F419+0.02</f>
        <v>0.68000000000000027</v>
      </c>
      <c r="G422" s="81">
        <f>G419-0.02</f>
        <v>0.3199999999999994</v>
      </c>
      <c r="I422" s="82">
        <f t="shared" si="166"/>
        <v>0.3199999999999994</v>
      </c>
      <c r="J422" s="82">
        <f t="shared" si="167"/>
        <v>0</v>
      </c>
      <c r="L422" s="82" t="e">
        <f t="shared" si="168"/>
        <v>#N/A</v>
      </c>
      <c r="M422" s="121" t="e">
        <f t="shared" si="165"/>
        <v>#N/A</v>
      </c>
      <c r="N422" s="118" t="e">
        <f>IF($K$174=TRUE,J422,NA())</f>
        <v>#N/A</v>
      </c>
      <c r="O422" s="82" t="e">
        <f>IF($K$174=TRUE,I422+$B$5+$B$17/2,NA())</f>
        <v>#N/A</v>
      </c>
      <c r="P422" s="82" t="e">
        <f>IF($K$174=TRUE,J422+B$4+$B$4*$B$17,NA())</f>
        <v>#N/A</v>
      </c>
    </row>
    <row r="423" spans="5:16" x14ac:dyDescent="0.3">
      <c r="E423" s="6"/>
      <c r="F423" s="6"/>
      <c r="G423" s="6"/>
      <c r="I423" s="82"/>
      <c r="J423" s="82"/>
      <c r="L423" s="82"/>
      <c r="M423" s="121"/>
      <c r="N423" s="118"/>
      <c r="O423" s="82"/>
      <c r="P423" s="82"/>
    </row>
    <row r="424" spans="5:16" x14ac:dyDescent="0.3">
      <c r="E424" s="81">
        <f>E421-0.02</f>
        <v>0.29999999999999938</v>
      </c>
      <c r="F424" s="81">
        <f>F421+0.02</f>
        <v>0.70000000000000029</v>
      </c>
      <c r="G424" s="81">
        <v>0</v>
      </c>
      <c r="I424" s="82">
        <f t="shared" si="166"/>
        <v>0.14999999999999972</v>
      </c>
      <c r="J424" s="82">
        <f t="shared" si="167"/>
        <v>0.25980762113533107</v>
      </c>
      <c r="L424" s="82" t="e">
        <f t="shared" si="168"/>
        <v>#N/A</v>
      </c>
      <c r="M424" s="121" t="e">
        <f t="shared" si="165"/>
        <v>#N/A</v>
      </c>
      <c r="N424" s="118" t="e">
        <f>IF($K$174=TRUE,J424,NA())</f>
        <v>#N/A</v>
      </c>
      <c r="O424" s="82" t="e">
        <f>IF($K$174=TRUE,I424+$B$5+$B$17/2,NA())</f>
        <v>#N/A</v>
      </c>
      <c r="P424" s="82" t="e">
        <f>IF($K$174=TRUE,J424+B$4+$B$4*$B$17,NA())</f>
        <v>#N/A</v>
      </c>
    </row>
    <row r="425" spans="5:16" x14ac:dyDescent="0.3">
      <c r="E425" s="81">
        <v>0</v>
      </c>
      <c r="F425" s="81">
        <f>F422+0.02</f>
        <v>0.70000000000000029</v>
      </c>
      <c r="G425" s="81">
        <f>G422-0.02</f>
        <v>0.29999999999999938</v>
      </c>
      <c r="I425" s="82">
        <f t="shared" si="166"/>
        <v>0.29999999999999938</v>
      </c>
      <c r="J425" s="82">
        <f t="shared" si="167"/>
        <v>0</v>
      </c>
      <c r="L425" s="82" t="e">
        <f t="shared" si="168"/>
        <v>#N/A</v>
      </c>
      <c r="M425" s="121" t="e">
        <f t="shared" si="165"/>
        <v>#N/A</v>
      </c>
      <c r="N425" s="118" t="e">
        <f>IF($K$174=TRUE,J425,NA())</f>
        <v>#N/A</v>
      </c>
      <c r="O425" s="82" t="e">
        <f>IF($K$174=TRUE,I425+$B$5+$B$17/2,NA())</f>
        <v>#N/A</v>
      </c>
      <c r="P425" s="82" t="e">
        <f>IF($K$174=TRUE,J425+B$4+$B$4*$B$17,NA())</f>
        <v>#N/A</v>
      </c>
    </row>
    <row r="426" spans="5:16" x14ac:dyDescent="0.3">
      <c r="E426" s="6"/>
      <c r="F426" s="6"/>
      <c r="G426" s="6"/>
      <c r="I426" s="82"/>
      <c r="J426" s="82"/>
      <c r="L426" s="82"/>
      <c r="M426" s="121"/>
      <c r="N426" s="118"/>
      <c r="O426" s="82"/>
      <c r="P426" s="82"/>
    </row>
    <row r="427" spans="5:16" x14ac:dyDescent="0.3">
      <c r="E427" s="81">
        <f>E424-0.02</f>
        <v>0.27999999999999936</v>
      </c>
      <c r="F427" s="81">
        <f>F424+0.02</f>
        <v>0.72000000000000031</v>
      </c>
      <c r="G427" s="81">
        <v>0</v>
      </c>
      <c r="I427" s="82">
        <f t="shared" si="166"/>
        <v>0.13999999999999971</v>
      </c>
      <c r="J427" s="82">
        <f t="shared" si="167"/>
        <v>0.24248711305964224</v>
      </c>
      <c r="L427" s="82" t="e">
        <f t="shared" si="168"/>
        <v>#N/A</v>
      </c>
      <c r="M427" s="121" t="e">
        <f t="shared" si="165"/>
        <v>#N/A</v>
      </c>
      <c r="N427" s="118" t="e">
        <f>IF($K$174=TRUE,J427,NA())</f>
        <v>#N/A</v>
      </c>
      <c r="O427" s="82" t="e">
        <f>IF($K$174=TRUE,I427+$B$5+$B$17/2,NA())</f>
        <v>#N/A</v>
      </c>
      <c r="P427" s="82" t="e">
        <f>IF($K$174=TRUE,J427+B$4+$B$4*$B$17,NA())</f>
        <v>#N/A</v>
      </c>
    </row>
    <row r="428" spans="5:16" x14ac:dyDescent="0.3">
      <c r="E428" s="81">
        <v>0</v>
      </c>
      <c r="F428" s="81">
        <f>F425+0.02</f>
        <v>0.72000000000000031</v>
      </c>
      <c r="G428" s="81">
        <f>G425-0.02</f>
        <v>0.27999999999999936</v>
      </c>
      <c r="I428" s="82">
        <f t="shared" si="166"/>
        <v>0.27999999999999936</v>
      </c>
      <c r="J428" s="82">
        <f t="shared" si="167"/>
        <v>0</v>
      </c>
      <c r="L428" s="82" t="e">
        <f t="shared" si="168"/>
        <v>#N/A</v>
      </c>
      <c r="M428" s="121" t="e">
        <f t="shared" si="165"/>
        <v>#N/A</v>
      </c>
      <c r="N428" s="118" t="e">
        <f>IF($K$174=TRUE,J428,NA())</f>
        <v>#N/A</v>
      </c>
      <c r="O428" s="82" t="e">
        <f>IF($K$174=TRUE,I428+$B$5+$B$17/2,NA())</f>
        <v>#N/A</v>
      </c>
      <c r="P428" s="82" t="e">
        <f>IF($K$174=TRUE,J428+B$4+$B$4*$B$17,NA())</f>
        <v>#N/A</v>
      </c>
    </row>
    <row r="429" spans="5:16" x14ac:dyDescent="0.3">
      <c r="E429" s="6"/>
      <c r="F429" s="6"/>
      <c r="G429" s="6"/>
      <c r="I429" s="82"/>
      <c r="J429" s="82"/>
      <c r="L429" s="82"/>
      <c r="M429" s="121"/>
      <c r="N429" s="118"/>
      <c r="O429" s="82"/>
      <c r="P429" s="82"/>
    </row>
    <row r="430" spans="5:16" x14ac:dyDescent="0.3">
      <c r="E430" s="81">
        <f>E427-0.02</f>
        <v>0.25999999999999934</v>
      </c>
      <c r="F430" s="81">
        <f>F427+0.02</f>
        <v>0.74000000000000032</v>
      </c>
      <c r="G430" s="81">
        <v>0</v>
      </c>
      <c r="I430" s="82">
        <f t="shared" si="166"/>
        <v>0.1299999999999997</v>
      </c>
      <c r="J430" s="82">
        <f t="shared" si="167"/>
        <v>0.22516660498395347</v>
      </c>
      <c r="L430" s="82" t="e">
        <f t="shared" si="168"/>
        <v>#N/A</v>
      </c>
      <c r="M430" s="121" t="e">
        <f t="shared" si="165"/>
        <v>#N/A</v>
      </c>
      <c r="N430" s="118" t="e">
        <f>IF($K$174=TRUE,J430,NA())</f>
        <v>#N/A</v>
      </c>
      <c r="O430" s="82" t="e">
        <f>IF($K$174=TRUE,I430+$B$5+$B$17/2,NA())</f>
        <v>#N/A</v>
      </c>
      <c r="P430" s="82" t="e">
        <f>IF($K$174=TRUE,J430+B$4+$B$4*$B$17,NA())</f>
        <v>#N/A</v>
      </c>
    </row>
    <row r="431" spans="5:16" x14ac:dyDescent="0.3">
      <c r="E431" s="81">
        <v>0</v>
      </c>
      <c r="F431" s="81">
        <f>F428+0.02</f>
        <v>0.74000000000000032</v>
      </c>
      <c r="G431" s="81">
        <f>G428-0.02</f>
        <v>0.25999999999999934</v>
      </c>
      <c r="I431" s="82">
        <f t="shared" si="166"/>
        <v>0.25999999999999934</v>
      </c>
      <c r="J431" s="82">
        <f t="shared" si="167"/>
        <v>0</v>
      </c>
      <c r="L431" s="82" t="e">
        <f t="shared" si="168"/>
        <v>#N/A</v>
      </c>
      <c r="M431" s="121" t="e">
        <f t="shared" si="165"/>
        <v>#N/A</v>
      </c>
      <c r="N431" s="118" t="e">
        <f>IF($K$174=TRUE,J431,NA())</f>
        <v>#N/A</v>
      </c>
      <c r="O431" s="82" t="e">
        <f>IF($K$174=TRUE,I431+$B$5+$B$17/2,NA())</f>
        <v>#N/A</v>
      </c>
      <c r="P431" s="82" t="e">
        <f>IF($K$174=TRUE,J431+B$4+$B$4*$B$17,NA())</f>
        <v>#N/A</v>
      </c>
    </row>
    <row r="432" spans="5:16" x14ac:dyDescent="0.3">
      <c r="E432" s="6"/>
      <c r="F432" s="6"/>
      <c r="G432" s="6"/>
      <c r="I432" s="82"/>
      <c r="J432" s="82"/>
      <c r="L432" s="82"/>
      <c r="M432" s="121"/>
      <c r="N432" s="118"/>
      <c r="O432" s="82"/>
      <c r="P432" s="82"/>
    </row>
    <row r="433" spans="5:16" x14ac:dyDescent="0.3">
      <c r="E433" s="81">
        <f>E430-0.02</f>
        <v>0.23999999999999935</v>
      </c>
      <c r="F433" s="81">
        <f>F430+0.02</f>
        <v>0.76000000000000034</v>
      </c>
      <c r="G433" s="81">
        <v>0</v>
      </c>
      <c r="I433" s="82">
        <f t="shared" si="166"/>
        <v>0.1199999999999997</v>
      </c>
      <c r="J433" s="82">
        <f t="shared" si="167"/>
        <v>0.20784609690826469</v>
      </c>
      <c r="L433" s="82" t="e">
        <f t="shared" si="168"/>
        <v>#N/A</v>
      </c>
      <c r="M433" s="121" t="e">
        <f t="shared" ref="M433:M494" si="169">L433+1+$B$17</f>
        <v>#N/A</v>
      </c>
      <c r="N433" s="118" t="e">
        <f>IF($K$174=TRUE,J433,NA())</f>
        <v>#N/A</v>
      </c>
      <c r="O433" s="82" t="e">
        <f>IF($K$174=TRUE,I433+$B$5+$B$17/2,NA())</f>
        <v>#N/A</v>
      </c>
      <c r="P433" s="82" t="e">
        <f>IF($K$174=TRUE,J433+B$4+$B$4*$B$17,NA())</f>
        <v>#N/A</v>
      </c>
    </row>
    <row r="434" spans="5:16" x14ac:dyDescent="0.3">
      <c r="E434" s="81">
        <v>0</v>
      </c>
      <c r="F434" s="81">
        <f>F431+0.02</f>
        <v>0.76000000000000034</v>
      </c>
      <c r="G434" s="81">
        <f>G431-0.02</f>
        <v>0.23999999999999935</v>
      </c>
      <c r="I434" s="82">
        <f t="shared" si="166"/>
        <v>0.23999999999999935</v>
      </c>
      <c r="J434" s="82">
        <f t="shared" si="167"/>
        <v>0</v>
      </c>
      <c r="L434" s="82" t="e">
        <f t="shared" si="168"/>
        <v>#N/A</v>
      </c>
      <c r="M434" s="121" t="e">
        <f t="shared" si="169"/>
        <v>#N/A</v>
      </c>
      <c r="N434" s="118" t="e">
        <f>IF($K$174=TRUE,J434,NA())</f>
        <v>#N/A</v>
      </c>
      <c r="O434" s="82" t="e">
        <f>IF($K$174=TRUE,I434+$B$5+$B$17/2,NA())</f>
        <v>#N/A</v>
      </c>
      <c r="P434" s="82" t="e">
        <f>IF($K$174=TRUE,J434+B$4+$B$4*$B$17,NA())</f>
        <v>#N/A</v>
      </c>
    </row>
    <row r="435" spans="5:16" x14ac:dyDescent="0.3">
      <c r="E435" s="6"/>
      <c r="F435" s="6"/>
      <c r="G435" s="6"/>
      <c r="I435" s="82"/>
      <c r="J435" s="82"/>
      <c r="L435" s="82"/>
      <c r="M435" s="121"/>
      <c r="N435" s="118"/>
      <c r="O435" s="82"/>
      <c r="P435" s="82"/>
    </row>
    <row r="436" spans="5:16" x14ac:dyDescent="0.3">
      <c r="E436" s="81">
        <f>E433-0.02</f>
        <v>0.21999999999999936</v>
      </c>
      <c r="F436" s="81">
        <f>F433+0.02</f>
        <v>0.78000000000000036</v>
      </c>
      <c r="G436" s="81">
        <v>0</v>
      </c>
      <c r="I436" s="82">
        <f t="shared" si="166"/>
        <v>0.10999999999999971</v>
      </c>
      <c r="J436" s="82">
        <f t="shared" si="167"/>
        <v>0.19052558883257595</v>
      </c>
      <c r="L436" s="82" t="e">
        <f t="shared" si="168"/>
        <v>#N/A</v>
      </c>
      <c r="M436" s="121" t="e">
        <f t="shared" si="169"/>
        <v>#N/A</v>
      </c>
      <c r="N436" s="118" t="e">
        <f>IF($K$174=TRUE,J436,NA())</f>
        <v>#N/A</v>
      </c>
      <c r="O436" s="82" t="e">
        <f>IF($K$174=TRUE,I436+$B$5+$B$17/2,NA())</f>
        <v>#N/A</v>
      </c>
      <c r="P436" s="82" t="e">
        <f>IF($K$174=TRUE,J436+B$4+$B$4*$B$17,NA())</f>
        <v>#N/A</v>
      </c>
    </row>
    <row r="437" spans="5:16" x14ac:dyDescent="0.3">
      <c r="E437" s="81">
        <v>0</v>
      </c>
      <c r="F437" s="81">
        <f>F434+0.02</f>
        <v>0.78000000000000036</v>
      </c>
      <c r="G437" s="81">
        <f>G434-0.02</f>
        <v>0.21999999999999936</v>
      </c>
      <c r="I437" s="82">
        <f t="shared" si="166"/>
        <v>0.21999999999999936</v>
      </c>
      <c r="J437" s="82">
        <f t="shared" si="167"/>
        <v>0</v>
      </c>
      <c r="L437" s="82" t="e">
        <f t="shared" si="168"/>
        <v>#N/A</v>
      </c>
      <c r="M437" s="121" t="e">
        <f t="shared" si="169"/>
        <v>#N/A</v>
      </c>
      <c r="N437" s="118" t="e">
        <f>IF($K$174=TRUE,J437,NA())</f>
        <v>#N/A</v>
      </c>
      <c r="O437" s="82" t="e">
        <f>IF($K$174=TRUE,I437+$B$5+$B$17/2,NA())</f>
        <v>#N/A</v>
      </c>
      <c r="P437" s="82" t="e">
        <f>IF($K$174=TRUE,J437+B$4+$B$4*$B$17,NA())</f>
        <v>#N/A</v>
      </c>
    </row>
    <row r="438" spans="5:16" x14ac:dyDescent="0.3">
      <c r="E438" s="6"/>
      <c r="F438" s="6"/>
      <c r="G438" s="6"/>
      <c r="I438" s="82"/>
      <c r="J438" s="82"/>
      <c r="L438" s="82"/>
      <c r="M438" s="121"/>
      <c r="N438" s="118"/>
      <c r="O438" s="82"/>
      <c r="P438" s="82"/>
    </row>
    <row r="439" spans="5:16" x14ac:dyDescent="0.3">
      <c r="E439" s="81">
        <f>E436-0.02</f>
        <v>0.19999999999999937</v>
      </c>
      <c r="F439" s="81">
        <f>F436+0.02</f>
        <v>0.80000000000000038</v>
      </c>
      <c r="G439" s="81">
        <v>0</v>
      </c>
      <c r="I439" s="82">
        <f t="shared" si="166"/>
        <v>9.9999999999999714E-2</v>
      </c>
      <c r="J439" s="82">
        <f t="shared" si="167"/>
        <v>0.17320508075688718</v>
      </c>
      <c r="L439" s="82" t="e">
        <f t="shared" si="168"/>
        <v>#N/A</v>
      </c>
      <c r="M439" s="121" t="e">
        <f t="shared" si="169"/>
        <v>#N/A</v>
      </c>
      <c r="N439" s="118" t="e">
        <f>IF($K$174=TRUE,J439,NA())</f>
        <v>#N/A</v>
      </c>
      <c r="O439" s="82" t="e">
        <f>IF($K$174=TRUE,I439+$B$5+$B$17/2,NA())</f>
        <v>#N/A</v>
      </c>
      <c r="P439" s="82" t="e">
        <f>IF($K$174=TRUE,J439+B$4+$B$4*$B$17,NA())</f>
        <v>#N/A</v>
      </c>
    </row>
    <row r="440" spans="5:16" x14ac:dyDescent="0.3">
      <c r="E440" s="81">
        <v>0</v>
      </c>
      <c r="F440" s="81">
        <f>F437+0.02</f>
        <v>0.80000000000000038</v>
      </c>
      <c r="G440" s="81">
        <f>G437-0.02</f>
        <v>0.19999999999999937</v>
      </c>
      <c r="I440" s="82">
        <f t="shared" si="166"/>
        <v>0.19999999999999937</v>
      </c>
      <c r="J440" s="82">
        <f t="shared" si="167"/>
        <v>0</v>
      </c>
      <c r="L440" s="82" t="e">
        <f t="shared" si="168"/>
        <v>#N/A</v>
      </c>
      <c r="M440" s="121" t="e">
        <f t="shared" si="169"/>
        <v>#N/A</v>
      </c>
      <c r="N440" s="118" t="e">
        <f>IF($K$174=TRUE,J440,NA())</f>
        <v>#N/A</v>
      </c>
      <c r="O440" s="82" t="e">
        <f>IF($K$174=TRUE,I440+$B$5+$B$17/2,NA())</f>
        <v>#N/A</v>
      </c>
      <c r="P440" s="82" t="e">
        <f>IF($K$174=TRUE,J440+B$4+$B$4*$B$17,NA())</f>
        <v>#N/A</v>
      </c>
    </row>
    <row r="441" spans="5:16" x14ac:dyDescent="0.3">
      <c r="E441" s="6"/>
      <c r="F441" s="6"/>
      <c r="G441" s="6"/>
      <c r="I441" s="82"/>
      <c r="J441" s="82"/>
      <c r="L441" s="82"/>
      <c r="M441" s="121"/>
      <c r="N441" s="118"/>
      <c r="O441" s="82"/>
      <c r="P441" s="82"/>
    </row>
    <row r="442" spans="5:16" x14ac:dyDescent="0.3">
      <c r="E442" s="81">
        <f>E439-0.02</f>
        <v>0.17999999999999938</v>
      </c>
      <c r="F442" s="81">
        <f>F439+0.02</f>
        <v>0.8200000000000004</v>
      </c>
      <c r="G442" s="81">
        <v>0</v>
      </c>
      <c r="I442" s="82">
        <f t="shared" si="166"/>
        <v>8.9999999999999705E-2</v>
      </c>
      <c r="J442" s="82">
        <f t="shared" si="167"/>
        <v>0.1558845726811984</v>
      </c>
      <c r="L442" s="82" t="e">
        <f t="shared" si="168"/>
        <v>#N/A</v>
      </c>
      <c r="M442" s="121" t="e">
        <f t="shared" si="169"/>
        <v>#N/A</v>
      </c>
      <c r="N442" s="118" t="e">
        <f>IF($K$174=TRUE,J442,NA())</f>
        <v>#N/A</v>
      </c>
      <c r="O442" s="82" t="e">
        <f>IF($K$174=TRUE,I442+$B$5+$B$17/2,NA())</f>
        <v>#N/A</v>
      </c>
      <c r="P442" s="82" t="e">
        <f>IF($K$174=TRUE,J442+B$4+$B$4*$B$17,NA())</f>
        <v>#N/A</v>
      </c>
    </row>
    <row r="443" spans="5:16" x14ac:dyDescent="0.3">
      <c r="E443" s="81">
        <v>0</v>
      </c>
      <c r="F443" s="81">
        <f>F440+0.02</f>
        <v>0.8200000000000004</v>
      </c>
      <c r="G443" s="81">
        <f>G440-0.02</f>
        <v>0.17999999999999938</v>
      </c>
      <c r="I443" s="82">
        <f t="shared" si="166"/>
        <v>0.17999999999999938</v>
      </c>
      <c r="J443" s="82">
        <f t="shared" si="167"/>
        <v>0</v>
      </c>
      <c r="L443" s="82" t="e">
        <f t="shared" si="168"/>
        <v>#N/A</v>
      </c>
      <c r="M443" s="121" t="e">
        <f t="shared" si="169"/>
        <v>#N/A</v>
      </c>
      <c r="N443" s="118" t="e">
        <f>IF($K$174=TRUE,J443,NA())</f>
        <v>#N/A</v>
      </c>
      <c r="O443" s="82" t="e">
        <f>IF($K$174=TRUE,I443+$B$5+$B$17/2,NA())</f>
        <v>#N/A</v>
      </c>
      <c r="P443" s="82" t="e">
        <f>IF($K$174=TRUE,J443+B$4+$B$4*$B$17,NA())</f>
        <v>#N/A</v>
      </c>
    </row>
    <row r="444" spans="5:16" x14ac:dyDescent="0.3">
      <c r="E444" s="6"/>
      <c r="F444" s="6"/>
      <c r="G444" s="6"/>
      <c r="I444" s="82"/>
      <c r="J444" s="82"/>
      <c r="L444" s="82"/>
      <c r="M444" s="121"/>
      <c r="N444" s="118"/>
      <c r="O444" s="82"/>
      <c r="P444" s="82"/>
    </row>
    <row r="445" spans="5:16" x14ac:dyDescent="0.3">
      <c r="E445" s="81">
        <f>E442-0.02</f>
        <v>0.15999999999999939</v>
      </c>
      <c r="F445" s="81">
        <f>F442+0.02</f>
        <v>0.84000000000000041</v>
      </c>
      <c r="G445" s="81">
        <v>0</v>
      </c>
      <c r="I445" s="82">
        <f t="shared" si="166"/>
        <v>7.999999999999971E-2</v>
      </c>
      <c r="J445" s="82">
        <f t="shared" si="167"/>
        <v>0.13856406460550966</v>
      </c>
      <c r="L445" s="82" t="e">
        <f t="shared" si="168"/>
        <v>#N/A</v>
      </c>
      <c r="M445" s="121" t="e">
        <f t="shared" si="169"/>
        <v>#N/A</v>
      </c>
      <c r="N445" s="118" t="e">
        <f>IF($K$174=TRUE,J445,NA())</f>
        <v>#N/A</v>
      </c>
      <c r="O445" s="82" t="e">
        <f>IF($K$174=TRUE,I445+$B$5+$B$17/2,NA())</f>
        <v>#N/A</v>
      </c>
      <c r="P445" s="82" t="e">
        <f>IF($K$174=TRUE,J445+B$4+$B$4*$B$17,NA())</f>
        <v>#N/A</v>
      </c>
    </row>
    <row r="446" spans="5:16" x14ac:dyDescent="0.3">
      <c r="E446" s="81">
        <v>0</v>
      </c>
      <c r="F446" s="81">
        <f>F443+0.02</f>
        <v>0.84000000000000041</v>
      </c>
      <c r="G446" s="81">
        <f>G443-0.02</f>
        <v>0.15999999999999939</v>
      </c>
      <c r="I446" s="82">
        <f t="shared" si="166"/>
        <v>0.15999999999999939</v>
      </c>
      <c r="J446" s="82">
        <f t="shared" si="167"/>
        <v>0</v>
      </c>
      <c r="L446" s="82" t="e">
        <f t="shared" si="168"/>
        <v>#N/A</v>
      </c>
      <c r="M446" s="121" t="e">
        <f t="shared" si="169"/>
        <v>#N/A</v>
      </c>
      <c r="N446" s="118" t="e">
        <f>IF($K$174=TRUE,J446,NA())</f>
        <v>#N/A</v>
      </c>
      <c r="O446" s="82" t="e">
        <f>IF($K$174=TRUE,I446+$B$5+$B$17/2,NA())</f>
        <v>#N/A</v>
      </c>
      <c r="P446" s="82" t="e">
        <f>IF($K$174=TRUE,J446+B$4+$B$4*$B$17,NA())</f>
        <v>#N/A</v>
      </c>
    </row>
    <row r="447" spans="5:16" x14ac:dyDescent="0.3">
      <c r="E447" s="6"/>
      <c r="F447" s="6"/>
      <c r="G447" s="6"/>
      <c r="I447" s="82"/>
      <c r="J447" s="82"/>
      <c r="L447" s="82"/>
      <c r="M447" s="121"/>
      <c r="N447" s="118"/>
      <c r="O447" s="82"/>
      <c r="P447" s="82"/>
    </row>
    <row r="448" spans="5:16" x14ac:dyDescent="0.3">
      <c r="E448" s="81">
        <f>E445-0.02</f>
        <v>0.1399999999999994</v>
      </c>
      <c r="F448" s="81">
        <f>F445+0.02</f>
        <v>0.86000000000000043</v>
      </c>
      <c r="G448" s="81">
        <v>0</v>
      </c>
      <c r="I448" s="82">
        <f t="shared" si="166"/>
        <v>6.9999999999999715E-2</v>
      </c>
      <c r="J448" s="82">
        <f t="shared" si="167"/>
        <v>0.12124355652982088</v>
      </c>
      <c r="L448" s="82" t="e">
        <f t="shared" si="168"/>
        <v>#N/A</v>
      </c>
      <c r="M448" s="121" t="e">
        <f t="shared" si="169"/>
        <v>#N/A</v>
      </c>
      <c r="N448" s="118" t="e">
        <f>IF($K$174=TRUE,J448,NA())</f>
        <v>#N/A</v>
      </c>
      <c r="O448" s="82" t="e">
        <f>IF($K$174=TRUE,I448+$B$5+$B$17/2,NA())</f>
        <v>#N/A</v>
      </c>
      <c r="P448" s="82" t="e">
        <f>IF($K$174=TRUE,J448+B$4+$B$4*$B$17,NA())</f>
        <v>#N/A</v>
      </c>
    </row>
    <row r="449" spans="5:16" x14ac:dyDescent="0.3">
      <c r="E449" s="81">
        <v>0</v>
      </c>
      <c r="F449" s="81">
        <f>F446+0.02</f>
        <v>0.86000000000000043</v>
      </c>
      <c r="G449" s="81">
        <f>G446-0.02</f>
        <v>0.1399999999999994</v>
      </c>
      <c r="I449" s="82">
        <f t="shared" si="166"/>
        <v>0.1399999999999994</v>
      </c>
      <c r="J449" s="82">
        <f t="shared" si="167"/>
        <v>0</v>
      </c>
      <c r="L449" s="82" t="e">
        <f t="shared" si="168"/>
        <v>#N/A</v>
      </c>
      <c r="M449" s="121" t="e">
        <f t="shared" si="169"/>
        <v>#N/A</v>
      </c>
      <c r="N449" s="118" t="e">
        <f>IF($K$174=TRUE,J449,NA())</f>
        <v>#N/A</v>
      </c>
      <c r="O449" s="82" t="e">
        <f>IF($K$174=TRUE,I449+$B$5+$B$17/2,NA())</f>
        <v>#N/A</v>
      </c>
      <c r="P449" s="82" t="e">
        <f>IF($K$174=TRUE,J449+B$4+$B$4*$B$17,NA())</f>
        <v>#N/A</v>
      </c>
    </row>
    <row r="450" spans="5:16" x14ac:dyDescent="0.3">
      <c r="E450" s="6"/>
      <c r="F450" s="6"/>
      <c r="G450" s="6"/>
      <c r="I450" s="82"/>
      <c r="J450" s="82"/>
      <c r="L450" s="82"/>
      <c r="M450" s="121"/>
      <c r="N450" s="118"/>
      <c r="O450" s="82"/>
      <c r="P450" s="82"/>
    </row>
    <row r="451" spans="5:16" x14ac:dyDescent="0.3">
      <c r="E451" s="81">
        <f>E448-0.02</f>
        <v>0.1199999999999994</v>
      </c>
      <c r="F451" s="81">
        <f>F448+0.02</f>
        <v>0.88000000000000045</v>
      </c>
      <c r="G451" s="81">
        <v>0</v>
      </c>
      <c r="I451" s="82">
        <f t="shared" ref="I451:I467" si="170">$B$5*E451+G451</f>
        <v>5.9999999999999713E-2</v>
      </c>
      <c r="J451" s="82">
        <f t="shared" ref="J451:J467" si="171">E451*$B$4</f>
        <v>0.10392304845413211</v>
      </c>
      <c r="L451" s="82" t="e">
        <f t="shared" ref="L451:L467" si="172">IF($K$174=TRUE,I451,NA())</f>
        <v>#N/A</v>
      </c>
      <c r="M451" s="121" t="e">
        <f t="shared" si="169"/>
        <v>#N/A</v>
      </c>
      <c r="N451" s="118" t="e">
        <f>IF($K$174=TRUE,J451,NA())</f>
        <v>#N/A</v>
      </c>
      <c r="O451" s="82" t="e">
        <f>IF($K$174=TRUE,I451+$B$5+$B$17/2,NA())</f>
        <v>#N/A</v>
      </c>
      <c r="P451" s="82" t="e">
        <f>IF($K$174=TRUE,J451+B$4+$B$4*$B$17,NA())</f>
        <v>#N/A</v>
      </c>
    </row>
    <row r="452" spans="5:16" x14ac:dyDescent="0.3">
      <c r="E452" s="81">
        <v>0</v>
      </c>
      <c r="F452" s="81">
        <f>F449+0.02</f>
        <v>0.88000000000000045</v>
      </c>
      <c r="G452" s="81">
        <f>G449-0.02</f>
        <v>0.1199999999999994</v>
      </c>
      <c r="I452" s="82">
        <f t="shared" si="170"/>
        <v>0.1199999999999994</v>
      </c>
      <c r="J452" s="82">
        <f t="shared" si="171"/>
        <v>0</v>
      </c>
      <c r="L452" s="82" t="e">
        <f t="shared" si="172"/>
        <v>#N/A</v>
      </c>
      <c r="M452" s="121" t="e">
        <f t="shared" si="169"/>
        <v>#N/A</v>
      </c>
      <c r="N452" s="118" t="e">
        <f>IF($K$174=TRUE,J452,NA())</f>
        <v>#N/A</v>
      </c>
      <c r="O452" s="82" t="e">
        <f>IF($K$174=TRUE,I452+$B$5+$B$17/2,NA())</f>
        <v>#N/A</v>
      </c>
      <c r="P452" s="82" t="e">
        <f>IF($K$174=TRUE,J452+B$4+$B$4*$B$17,NA())</f>
        <v>#N/A</v>
      </c>
    </row>
    <row r="453" spans="5:16" x14ac:dyDescent="0.3">
      <c r="E453" s="6"/>
      <c r="F453" s="6"/>
      <c r="G453" s="6"/>
      <c r="I453" s="82"/>
      <c r="J453" s="82"/>
      <c r="L453" s="82"/>
      <c r="M453" s="121"/>
      <c r="N453" s="118"/>
      <c r="O453" s="82"/>
      <c r="P453" s="82"/>
    </row>
    <row r="454" spans="5:16" x14ac:dyDescent="0.3">
      <c r="E454" s="81">
        <f>E451-0.02</f>
        <v>9.9999999999999395E-2</v>
      </c>
      <c r="F454" s="81">
        <f>F451+0.02</f>
        <v>0.90000000000000047</v>
      </c>
      <c r="G454" s="81">
        <v>0</v>
      </c>
      <c r="I454" s="82">
        <f t="shared" si="170"/>
        <v>4.9999999999999711E-2</v>
      </c>
      <c r="J454" s="82">
        <f t="shared" si="171"/>
        <v>8.6602540378443338E-2</v>
      </c>
      <c r="L454" s="82" t="e">
        <f t="shared" si="172"/>
        <v>#N/A</v>
      </c>
      <c r="M454" s="121" t="e">
        <f t="shared" si="169"/>
        <v>#N/A</v>
      </c>
      <c r="N454" s="118" t="e">
        <f>IF($K$174=TRUE,J454,NA())</f>
        <v>#N/A</v>
      </c>
      <c r="O454" s="82" t="e">
        <f>IF($K$174=TRUE,I454+$B$5+$B$17/2,NA())</f>
        <v>#N/A</v>
      </c>
      <c r="P454" s="82" t="e">
        <f>IF($K$174=TRUE,J454+B$4+$B$4*$B$17,NA())</f>
        <v>#N/A</v>
      </c>
    </row>
    <row r="455" spans="5:16" x14ac:dyDescent="0.3">
      <c r="E455" s="81">
        <v>0</v>
      </c>
      <c r="F455" s="81">
        <f>F452+0.02</f>
        <v>0.90000000000000047</v>
      </c>
      <c r="G455" s="81">
        <f>G452-0.02</f>
        <v>9.9999999999999395E-2</v>
      </c>
      <c r="I455" s="82">
        <f t="shared" si="170"/>
        <v>9.9999999999999395E-2</v>
      </c>
      <c r="J455" s="82">
        <f t="shared" si="171"/>
        <v>0</v>
      </c>
      <c r="L455" s="82" t="e">
        <f t="shared" si="172"/>
        <v>#N/A</v>
      </c>
      <c r="M455" s="121" t="e">
        <f t="shared" si="169"/>
        <v>#N/A</v>
      </c>
      <c r="N455" s="118" t="e">
        <f>IF($K$174=TRUE,J455,NA())</f>
        <v>#N/A</v>
      </c>
      <c r="O455" s="82" t="e">
        <f>IF($K$174=TRUE,I455+$B$5+$B$17/2,NA())</f>
        <v>#N/A</v>
      </c>
      <c r="P455" s="82" t="e">
        <f>IF($K$174=TRUE,J455+B$4+$B$4*$B$17,NA())</f>
        <v>#N/A</v>
      </c>
    </row>
    <row r="456" spans="5:16" x14ac:dyDescent="0.3">
      <c r="E456" s="6"/>
      <c r="F456" s="6"/>
      <c r="G456" s="6"/>
      <c r="I456" s="82"/>
      <c r="J456" s="82"/>
      <c r="L456" s="82"/>
      <c r="M456" s="121"/>
      <c r="N456" s="118"/>
      <c r="O456" s="82"/>
      <c r="P456" s="82"/>
    </row>
    <row r="457" spans="5:16" x14ac:dyDescent="0.3">
      <c r="E457" s="81">
        <f>E454-0.02</f>
        <v>7.9999999999999391E-2</v>
      </c>
      <c r="F457" s="81">
        <f>F454+0.02</f>
        <v>0.92000000000000048</v>
      </c>
      <c r="G457" s="81">
        <v>0</v>
      </c>
      <c r="I457" s="82">
        <f t="shared" si="170"/>
        <v>3.9999999999999702E-2</v>
      </c>
      <c r="J457" s="82">
        <f t="shared" si="171"/>
        <v>6.9282032302754565E-2</v>
      </c>
      <c r="L457" s="82" t="e">
        <f t="shared" si="172"/>
        <v>#N/A</v>
      </c>
      <c r="M457" s="121" t="e">
        <f t="shared" si="169"/>
        <v>#N/A</v>
      </c>
      <c r="N457" s="118" t="e">
        <f>IF($K$174=TRUE,J457,NA())</f>
        <v>#N/A</v>
      </c>
      <c r="O457" s="82" t="e">
        <f>IF($K$174=TRUE,I457+$B$5+$B$17/2,NA())</f>
        <v>#N/A</v>
      </c>
      <c r="P457" s="82" t="e">
        <f>IF($K$174=TRUE,J457+B$4+$B$4*$B$17,NA())</f>
        <v>#N/A</v>
      </c>
    </row>
    <row r="458" spans="5:16" x14ac:dyDescent="0.3">
      <c r="E458" s="81">
        <v>0</v>
      </c>
      <c r="F458" s="81">
        <f>F455+0.02</f>
        <v>0.92000000000000048</v>
      </c>
      <c r="G458" s="81">
        <f>G455-0.02</f>
        <v>7.9999999999999391E-2</v>
      </c>
      <c r="I458" s="82">
        <f t="shared" si="170"/>
        <v>7.9999999999999391E-2</v>
      </c>
      <c r="J458" s="82">
        <f t="shared" si="171"/>
        <v>0</v>
      </c>
      <c r="L458" s="82" t="e">
        <f t="shared" si="172"/>
        <v>#N/A</v>
      </c>
      <c r="M458" s="121" t="e">
        <f t="shared" si="169"/>
        <v>#N/A</v>
      </c>
      <c r="N458" s="118" t="e">
        <f>IF($K$174=TRUE,J458,NA())</f>
        <v>#N/A</v>
      </c>
      <c r="O458" s="82" t="e">
        <f>IF($K$174=TRUE,I458+$B$5+$B$17/2,NA())</f>
        <v>#N/A</v>
      </c>
      <c r="P458" s="82" t="e">
        <f>IF($K$174=TRUE,J458+B$4+$B$4*$B$17,NA())</f>
        <v>#N/A</v>
      </c>
    </row>
    <row r="459" spans="5:16" x14ac:dyDescent="0.3">
      <c r="E459" s="6"/>
      <c r="F459" s="6"/>
      <c r="G459" s="6"/>
      <c r="I459" s="82"/>
      <c r="J459" s="82"/>
      <c r="L459" s="82"/>
      <c r="M459" s="121"/>
      <c r="N459" s="118"/>
      <c r="O459" s="82"/>
      <c r="P459" s="82"/>
    </row>
    <row r="460" spans="5:16" x14ac:dyDescent="0.3">
      <c r="E460" s="81">
        <f>E457-0.02</f>
        <v>5.9999999999999387E-2</v>
      </c>
      <c r="F460" s="81">
        <f>F457+0.02</f>
        <v>0.9400000000000005</v>
      </c>
      <c r="G460" s="81">
        <v>0</v>
      </c>
      <c r="I460" s="82">
        <f t="shared" si="170"/>
        <v>2.9999999999999701E-2</v>
      </c>
      <c r="J460" s="82">
        <f t="shared" si="171"/>
        <v>5.1961524227065785E-2</v>
      </c>
      <c r="L460" s="82" t="e">
        <f t="shared" si="172"/>
        <v>#N/A</v>
      </c>
      <c r="M460" s="121" t="e">
        <f t="shared" si="169"/>
        <v>#N/A</v>
      </c>
      <c r="N460" s="118" t="e">
        <f>IF($K$174=TRUE,J460,NA())</f>
        <v>#N/A</v>
      </c>
      <c r="O460" s="82" t="e">
        <f>IF($K$174=TRUE,I460+$B$5+$B$17/2,NA())</f>
        <v>#N/A</v>
      </c>
      <c r="P460" s="82" t="e">
        <f>IF($K$174=TRUE,J460+B$4+$B$4*$B$17,NA())</f>
        <v>#N/A</v>
      </c>
    </row>
    <row r="461" spans="5:16" x14ac:dyDescent="0.3">
      <c r="E461" s="81">
        <v>0</v>
      </c>
      <c r="F461" s="81">
        <f>F458+0.02</f>
        <v>0.9400000000000005</v>
      </c>
      <c r="G461" s="81">
        <f>G458-0.02</f>
        <v>5.9999999999999387E-2</v>
      </c>
      <c r="I461" s="82">
        <f t="shared" si="170"/>
        <v>5.9999999999999387E-2</v>
      </c>
      <c r="J461" s="82">
        <f t="shared" si="171"/>
        <v>0</v>
      </c>
      <c r="L461" s="82" t="e">
        <f t="shared" si="172"/>
        <v>#N/A</v>
      </c>
      <c r="M461" s="121" t="e">
        <f t="shared" si="169"/>
        <v>#N/A</v>
      </c>
      <c r="N461" s="118" t="e">
        <f>IF($K$174=TRUE,J461,NA())</f>
        <v>#N/A</v>
      </c>
      <c r="O461" s="82" t="e">
        <f>IF($K$174=TRUE,I461+$B$5+$B$17/2,NA())</f>
        <v>#N/A</v>
      </c>
      <c r="P461" s="82" t="e">
        <f>IF($K$174=TRUE,J461+B$4+$B$4*$B$17,NA())</f>
        <v>#N/A</v>
      </c>
    </row>
    <row r="462" spans="5:16" x14ac:dyDescent="0.3">
      <c r="E462" s="6"/>
      <c r="F462" s="6"/>
      <c r="G462" s="6"/>
      <c r="I462" s="82"/>
      <c r="J462" s="82"/>
      <c r="L462" s="82"/>
      <c r="M462" s="121"/>
      <c r="N462" s="118"/>
      <c r="O462" s="82"/>
      <c r="P462" s="82"/>
    </row>
    <row r="463" spans="5:16" x14ac:dyDescent="0.3">
      <c r="E463" s="81">
        <f>E460-0.02</f>
        <v>3.9999999999999383E-2</v>
      </c>
      <c r="F463" s="81">
        <f>F460+0.02</f>
        <v>0.96000000000000052</v>
      </c>
      <c r="G463" s="81">
        <v>0</v>
      </c>
      <c r="I463" s="82">
        <f t="shared" si="170"/>
        <v>1.9999999999999695E-2</v>
      </c>
      <c r="J463" s="82">
        <f t="shared" si="171"/>
        <v>3.4641016151377012E-2</v>
      </c>
      <c r="L463" s="82" t="e">
        <f t="shared" si="172"/>
        <v>#N/A</v>
      </c>
      <c r="M463" s="121" t="e">
        <f t="shared" si="169"/>
        <v>#N/A</v>
      </c>
      <c r="N463" s="118" t="e">
        <f>IF($K$174=TRUE,J463,NA())</f>
        <v>#N/A</v>
      </c>
      <c r="O463" s="82" t="e">
        <f>IF($K$174=TRUE,I463+$B$5+$B$17/2,NA())</f>
        <v>#N/A</v>
      </c>
      <c r="P463" s="82" t="e">
        <f>IF($K$174=TRUE,J463+B$4+$B$4*$B$17,NA())</f>
        <v>#N/A</v>
      </c>
    </row>
    <row r="464" spans="5:16" x14ac:dyDescent="0.3">
      <c r="E464" s="81">
        <v>0</v>
      </c>
      <c r="F464" s="81">
        <f>F461+0.02</f>
        <v>0.96000000000000052</v>
      </c>
      <c r="G464" s="81">
        <f>G461-0.02</f>
        <v>3.9999999999999383E-2</v>
      </c>
      <c r="I464" s="82">
        <f t="shared" si="170"/>
        <v>3.9999999999999383E-2</v>
      </c>
      <c r="J464" s="82">
        <f t="shared" si="171"/>
        <v>0</v>
      </c>
      <c r="L464" s="82" t="e">
        <f t="shared" si="172"/>
        <v>#N/A</v>
      </c>
      <c r="M464" s="121" t="e">
        <f t="shared" si="169"/>
        <v>#N/A</v>
      </c>
      <c r="N464" s="118" t="e">
        <f>IF($K$174=TRUE,J464,NA())</f>
        <v>#N/A</v>
      </c>
      <c r="O464" s="82" t="e">
        <f>IF($K$174=TRUE,I464+$B$5+$B$17/2,NA())</f>
        <v>#N/A</v>
      </c>
      <c r="P464" s="82" t="e">
        <f>IF($K$174=TRUE,J464+B$4+$B$4*$B$17,NA())</f>
        <v>#N/A</v>
      </c>
    </row>
    <row r="465" spans="4:16" x14ac:dyDescent="0.3">
      <c r="E465" s="6"/>
      <c r="F465" s="6"/>
      <c r="G465" s="6"/>
      <c r="I465" s="82"/>
      <c r="J465" s="82"/>
      <c r="L465" s="82"/>
      <c r="M465" s="121"/>
      <c r="N465" s="118"/>
      <c r="O465" s="82"/>
      <c r="P465" s="82"/>
    </row>
    <row r="466" spans="4:16" x14ac:dyDescent="0.3">
      <c r="E466" s="81">
        <f>E463-0.02</f>
        <v>1.9999999999999383E-2</v>
      </c>
      <c r="F466" s="81">
        <f>F463+0.02</f>
        <v>0.98000000000000054</v>
      </c>
      <c r="G466" s="81">
        <v>0</v>
      </c>
      <c r="I466" s="82">
        <f t="shared" si="170"/>
        <v>9.9999999999996932E-3</v>
      </c>
      <c r="J466" s="82">
        <f t="shared" si="171"/>
        <v>1.7320508075688239E-2</v>
      </c>
      <c r="L466" s="82" t="e">
        <f t="shared" si="172"/>
        <v>#N/A</v>
      </c>
      <c r="M466" s="121" t="e">
        <f t="shared" si="169"/>
        <v>#N/A</v>
      </c>
      <c r="N466" s="118" t="e">
        <f>IF($K$174=TRUE,J466,NA())</f>
        <v>#N/A</v>
      </c>
      <c r="O466" s="82" t="e">
        <f>IF($K$174=TRUE,I466+$B$5+$B$17/2,NA())</f>
        <v>#N/A</v>
      </c>
      <c r="P466" s="82" t="e">
        <f>IF($K$174=TRUE,J466+B$4+$B$4*$B$17,NA())</f>
        <v>#N/A</v>
      </c>
    </row>
    <row r="467" spans="4:16" x14ac:dyDescent="0.3">
      <c r="E467" s="81">
        <v>0</v>
      </c>
      <c r="F467" s="81">
        <f>F464+0.02</f>
        <v>0.98000000000000054</v>
      </c>
      <c r="G467" s="81">
        <f>G464-0.02</f>
        <v>1.9999999999999383E-2</v>
      </c>
      <c r="I467" s="82">
        <f t="shared" si="170"/>
        <v>1.9999999999999383E-2</v>
      </c>
      <c r="J467" s="82">
        <f t="shared" si="171"/>
        <v>0</v>
      </c>
      <c r="L467" s="82" t="e">
        <f t="shared" si="172"/>
        <v>#N/A</v>
      </c>
      <c r="M467" s="121" t="e">
        <f t="shared" si="169"/>
        <v>#N/A</v>
      </c>
      <c r="N467" s="118" t="e">
        <f>IF($K$174=TRUE,J467,NA())</f>
        <v>#N/A</v>
      </c>
      <c r="O467" s="82" t="e">
        <f>IF($K$174=TRUE,I467+$B$5+$B$17/2,NA())</f>
        <v>#N/A</v>
      </c>
      <c r="P467" s="82" t="e">
        <f>IF($K$174=TRUE,J467+B$4+$B$4*$B$17,NA())</f>
        <v>#N/A</v>
      </c>
    </row>
    <row r="469" spans="4:16" x14ac:dyDescent="0.3">
      <c r="D469" s="1" t="s">
        <v>215</v>
      </c>
      <c r="E469" s="90">
        <v>0.98</v>
      </c>
      <c r="F469" s="90">
        <v>0</v>
      </c>
      <c r="G469" s="90">
        <v>0.02</v>
      </c>
      <c r="H469" s="5"/>
      <c r="I469" s="87">
        <f>$B$5*E469+G469</f>
        <v>0.51000000000000012</v>
      </c>
      <c r="J469" s="87">
        <f>E469*$B$4</f>
        <v>0.84870489570874985</v>
      </c>
      <c r="K469" s="5"/>
      <c r="L469" s="87" t="e">
        <f>IF($K$174=TRUE,I469,NA())</f>
        <v>#N/A</v>
      </c>
      <c r="M469" s="87" t="e">
        <f t="shared" si="169"/>
        <v>#N/A</v>
      </c>
      <c r="N469" s="119" t="e">
        <f>IF($K$174=TRUE,J469,NA())</f>
        <v>#N/A</v>
      </c>
      <c r="O469" s="87" t="e">
        <f>IF($K$174=TRUE,I469+$B$5+$B$17/2,NA())</f>
        <v>#N/A</v>
      </c>
      <c r="P469" s="87" t="e">
        <f>IF($K$174=TRUE,J469+B$4+$B$4*$B$17,NA())</f>
        <v>#N/A</v>
      </c>
    </row>
    <row r="470" spans="4:16" x14ac:dyDescent="0.3">
      <c r="E470" s="90">
        <v>0</v>
      </c>
      <c r="F470" s="90">
        <v>0.98</v>
      </c>
      <c r="G470" s="90">
        <v>0.02</v>
      </c>
      <c r="H470" s="5"/>
      <c r="I470" s="87">
        <f t="shared" ref="I470:I533" si="173">$B$5*E470+G470</f>
        <v>0.02</v>
      </c>
      <c r="J470" s="87">
        <f t="shared" ref="J470:J533" si="174">E470*$B$4</f>
        <v>0</v>
      </c>
      <c r="K470" s="5"/>
      <c r="L470" s="87" t="e">
        <f t="shared" ref="L470:L533" si="175">IF($K$174=TRUE,I470,NA())</f>
        <v>#N/A</v>
      </c>
      <c r="M470" s="87" t="e">
        <f t="shared" si="169"/>
        <v>#N/A</v>
      </c>
      <c r="N470" s="119" t="e">
        <f>IF($K$174=TRUE,J470,NA())</f>
        <v>#N/A</v>
      </c>
      <c r="O470" s="87" t="e">
        <f>IF($K$174=TRUE,I470+$B$5+$B$17/2,NA())</f>
        <v>#N/A</v>
      </c>
      <c r="P470" s="87" t="e">
        <f>IF($K$174=TRUE,J470+B$4+$B$4*$B$17,NA())</f>
        <v>#N/A</v>
      </c>
    </row>
    <row r="471" spans="4:16" x14ac:dyDescent="0.3">
      <c r="E471" s="90"/>
      <c r="F471" s="90"/>
      <c r="G471" s="90"/>
      <c r="H471" s="5"/>
      <c r="I471" s="87"/>
      <c r="J471" s="87"/>
      <c r="K471" s="5"/>
      <c r="L471" s="87"/>
      <c r="M471" s="87"/>
      <c r="N471" s="119"/>
      <c r="O471" s="87"/>
      <c r="P471" s="87"/>
    </row>
    <row r="472" spans="4:16" x14ac:dyDescent="0.3">
      <c r="E472" s="90">
        <f>E469-0.02</f>
        <v>0.96</v>
      </c>
      <c r="F472" s="90">
        <v>0</v>
      </c>
      <c r="G472" s="90">
        <f>G469+0.02</f>
        <v>0.04</v>
      </c>
      <c r="H472" s="5"/>
      <c r="I472" s="87">
        <f t="shared" si="173"/>
        <v>0.52000000000000013</v>
      </c>
      <c r="J472" s="87">
        <f t="shared" si="174"/>
        <v>0.83138438763306099</v>
      </c>
      <c r="K472" s="5"/>
      <c r="L472" s="87" t="e">
        <f t="shared" si="175"/>
        <v>#N/A</v>
      </c>
      <c r="M472" s="87" t="e">
        <f t="shared" si="169"/>
        <v>#N/A</v>
      </c>
      <c r="N472" s="119" t="e">
        <f>IF($K$174=TRUE,J472,NA())</f>
        <v>#N/A</v>
      </c>
      <c r="O472" s="87" t="e">
        <f>IF($K$174=TRUE,I472+$B$5+$B$17/2,NA())</f>
        <v>#N/A</v>
      </c>
      <c r="P472" s="87" t="e">
        <f>IF($K$174=TRUE,J472+B$4+$B$4*$B$17,NA())</f>
        <v>#N/A</v>
      </c>
    </row>
    <row r="473" spans="4:16" x14ac:dyDescent="0.3">
      <c r="E473" s="90">
        <v>0</v>
      </c>
      <c r="F473" s="90">
        <f>F470-0.02</f>
        <v>0.96</v>
      </c>
      <c r="G473" s="90">
        <f>G470+0.02</f>
        <v>0.04</v>
      </c>
      <c r="H473" s="5"/>
      <c r="I473" s="87">
        <f t="shared" si="173"/>
        <v>0.04</v>
      </c>
      <c r="J473" s="87">
        <f t="shared" si="174"/>
        <v>0</v>
      </c>
      <c r="K473" s="5"/>
      <c r="L473" s="87" t="e">
        <f t="shared" si="175"/>
        <v>#N/A</v>
      </c>
      <c r="M473" s="87" t="e">
        <f t="shared" si="169"/>
        <v>#N/A</v>
      </c>
      <c r="N473" s="119" t="e">
        <f>IF($K$174=TRUE,J473,NA())</f>
        <v>#N/A</v>
      </c>
      <c r="O473" s="87" t="e">
        <f>IF($K$174=TRUE,I473+$B$5+$B$17/2,NA())</f>
        <v>#N/A</v>
      </c>
      <c r="P473" s="87" t="e">
        <f>IF($K$174=TRUE,J473+B$4+$B$4*$B$17,NA())</f>
        <v>#N/A</v>
      </c>
    </row>
    <row r="474" spans="4:16" x14ac:dyDescent="0.3">
      <c r="E474" s="90"/>
      <c r="F474" s="90"/>
      <c r="G474" s="90"/>
      <c r="H474" s="5"/>
      <c r="I474" s="87"/>
      <c r="J474" s="87"/>
      <c r="K474" s="5"/>
      <c r="L474" s="87"/>
      <c r="M474" s="87"/>
      <c r="N474" s="119"/>
      <c r="O474" s="87"/>
      <c r="P474" s="87"/>
    </row>
    <row r="475" spans="4:16" x14ac:dyDescent="0.3">
      <c r="E475" s="90">
        <f>E472-0.02</f>
        <v>0.94</v>
      </c>
      <c r="F475" s="90">
        <v>0</v>
      </c>
      <c r="G475" s="90">
        <f>G472+0.02</f>
        <v>0.06</v>
      </c>
      <c r="H475" s="5"/>
      <c r="I475" s="87">
        <f t="shared" si="173"/>
        <v>0.53</v>
      </c>
      <c r="J475" s="87">
        <f t="shared" si="174"/>
        <v>0.81406387955737225</v>
      </c>
      <c r="K475" s="5"/>
      <c r="L475" s="87" t="e">
        <f t="shared" si="175"/>
        <v>#N/A</v>
      </c>
      <c r="M475" s="87" t="e">
        <f t="shared" si="169"/>
        <v>#N/A</v>
      </c>
      <c r="N475" s="119" t="e">
        <f>IF($K$174=TRUE,J475,NA())</f>
        <v>#N/A</v>
      </c>
      <c r="O475" s="87" t="e">
        <f>IF($K$174=TRUE,I475+$B$5+$B$17/2,NA())</f>
        <v>#N/A</v>
      </c>
      <c r="P475" s="87" t="e">
        <f>IF($K$174=TRUE,J475+B$4+$B$4*$B$17,NA())</f>
        <v>#N/A</v>
      </c>
    </row>
    <row r="476" spans="4:16" x14ac:dyDescent="0.3">
      <c r="E476" s="90">
        <v>0</v>
      </c>
      <c r="F476" s="90">
        <f>F473-0.02</f>
        <v>0.94</v>
      </c>
      <c r="G476" s="90">
        <f>G473+0.02</f>
        <v>0.06</v>
      </c>
      <c r="H476" s="5"/>
      <c r="I476" s="87">
        <f t="shared" si="173"/>
        <v>0.06</v>
      </c>
      <c r="J476" s="87">
        <f t="shared" si="174"/>
        <v>0</v>
      </c>
      <c r="K476" s="5"/>
      <c r="L476" s="87" t="e">
        <f t="shared" si="175"/>
        <v>#N/A</v>
      </c>
      <c r="M476" s="87" t="e">
        <f t="shared" si="169"/>
        <v>#N/A</v>
      </c>
      <c r="N476" s="119" t="e">
        <f>IF($K$174=TRUE,J476,NA())</f>
        <v>#N/A</v>
      </c>
      <c r="O476" s="87" t="e">
        <f>IF($K$174=TRUE,I476+$B$5+$B$17/2,NA())</f>
        <v>#N/A</v>
      </c>
      <c r="P476" s="87" t="e">
        <f>IF($K$174=TRUE,J476+B$4+$B$4*$B$17,NA())</f>
        <v>#N/A</v>
      </c>
    </row>
    <row r="477" spans="4:16" x14ac:dyDescent="0.3">
      <c r="E477" s="90"/>
      <c r="F477" s="90"/>
      <c r="G477" s="90"/>
      <c r="H477" s="5"/>
      <c r="I477" s="87"/>
      <c r="J477" s="87"/>
      <c r="K477" s="5"/>
      <c r="L477" s="87"/>
      <c r="M477" s="87"/>
      <c r="N477" s="119"/>
      <c r="O477" s="87"/>
      <c r="P477" s="87"/>
    </row>
    <row r="478" spans="4:16" x14ac:dyDescent="0.3">
      <c r="E478" s="90">
        <f>E475-0.02</f>
        <v>0.91999999999999993</v>
      </c>
      <c r="F478" s="90">
        <v>0</v>
      </c>
      <c r="G478" s="90">
        <f>G475+0.02</f>
        <v>0.08</v>
      </c>
      <c r="H478" s="5"/>
      <c r="I478" s="87">
        <f t="shared" si="173"/>
        <v>0.54</v>
      </c>
      <c r="J478" s="87">
        <f t="shared" si="174"/>
        <v>0.79674337148168339</v>
      </c>
      <c r="K478" s="5"/>
      <c r="L478" s="87" t="e">
        <f t="shared" si="175"/>
        <v>#N/A</v>
      </c>
      <c r="M478" s="87" t="e">
        <f t="shared" si="169"/>
        <v>#N/A</v>
      </c>
      <c r="N478" s="119" t="e">
        <f>IF($K$174=TRUE,J478,NA())</f>
        <v>#N/A</v>
      </c>
      <c r="O478" s="87" t="e">
        <f>IF($K$174=TRUE,I478+$B$5+$B$17/2,NA())</f>
        <v>#N/A</v>
      </c>
      <c r="P478" s="87" t="e">
        <f>IF($K$174=TRUE,J478+B$4+$B$4*$B$17,NA())</f>
        <v>#N/A</v>
      </c>
    </row>
    <row r="479" spans="4:16" x14ac:dyDescent="0.3">
      <c r="E479" s="90">
        <v>0</v>
      </c>
      <c r="F479" s="90">
        <f>F476-0.02</f>
        <v>0.91999999999999993</v>
      </c>
      <c r="G479" s="90">
        <f>G476+0.02</f>
        <v>0.08</v>
      </c>
      <c r="H479" s="5"/>
      <c r="I479" s="87">
        <f t="shared" si="173"/>
        <v>0.08</v>
      </c>
      <c r="J479" s="87">
        <f t="shared" si="174"/>
        <v>0</v>
      </c>
      <c r="K479" s="5"/>
      <c r="L479" s="87" t="e">
        <f t="shared" si="175"/>
        <v>#N/A</v>
      </c>
      <c r="M479" s="87" t="e">
        <f t="shared" si="169"/>
        <v>#N/A</v>
      </c>
      <c r="N479" s="119" t="e">
        <f>IF($K$174=TRUE,J479,NA())</f>
        <v>#N/A</v>
      </c>
      <c r="O479" s="87" t="e">
        <f>IF($K$174=TRUE,I479+$B$5+$B$17/2,NA())</f>
        <v>#N/A</v>
      </c>
      <c r="P479" s="87" t="e">
        <f>IF($K$174=TRUE,J479+B$4+$B$4*$B$17,NA())</f>
        <v>#N/A</v>
      </c>
    </row>
    <row r="480" spans="4:16" x14ac:dyDescent="0.3">
      <c r="E480" s="90"/>
      <c r="F480" s="90"/>
      <c r="G480" s="90"/>
      <c r="H480" s="5"/>
      <c r="I480" s="87"/>
      <c r="J480" s="87"/>
      <c r="K480" s="5"/>
      <c r="L480" s="87"/>
      <c r="M480" s="87"/>
      <c r="N480" s="119"/>
      <c r="O480" s="87"/>
      <c r="P480" s="87"/>
    </row>
    <row r="481" spans="5:16" x14ac:dyDescent="0.3">
      <c r="E481" s="90">
        <f>E478-0.02</f>
        <v>0.89999999999999991</v>
      </c>
      <c r="F481" s="90">
        <v>0</v>
      </c>
      <c r="G481" s="90">
        <f>G478+0.02</f>
        <v>0.1</v>
      </c>
      <c r="H481" s="5"/>
      <c r="I481" s="87">
        <f t="shared" si="173"/>
        <v>0.55000000000000004</v>
      </c>
      <c r="J481" s="87">
        <f t="shared" si="174"/>
        <v>0.77942286340599465</v>
      </c>
      <c r="K481" s="5"/>
      <c r="L481" s="87" t="e">
        <f t="shared" si="175"/>
        <v>#N/A</v>
      </c>
      <c r="M481" s="87" t="e">
        <f t="shared" si="169"/>
        <v>#N/A</v>
      </c>
      <c r="N481" s="119" t="e">
        <f>IF($K$174=TRUE,J481,NA())</f>
        <v>#N/A</v>
      </c>
      <c r="O481" s="87" t="e">
        <f>IF($K$174=TRUE,I481+$B$5+$B$17/2,NA())</f>
        <v>#N/A</v>
      </c>
      <c r="P481" s="87" t="e">
        <f>IF($K$174=TRUE,J481+B$4+$B$4*$B$17,NA())</f>
        <v>#N/A</v>
      </c>
    </row>
    <row r="482" spans="5:16" x14ac:dyDescent="0.3">
      <c r="E482" s="90">
        <v>0</v>
      </c>
      <c r="F482" s="90">
        <f>F479-0.02</f>
        <v>0.89999999999999991</v>
      </c>
      <c r="G482" s="90">
        <f>G479+0.02</f>
        <v>0.1</v>
      </c>
      <c r="H482" s="5"/>
      <c r="I482" s="87">
        <f t="shared" si="173"/>
        <v>0.1</v>
      </c>
      <c r="J482" s="87">
        <f t="shared" si="174"/>
        <v>0</v>
      </c>
      <c r="K482" s="5"/>
      <c r="L482" s="87" t="e">
        <f t="shared" si="175"/>
        <v>#N/A</v>
      </c>
      <c r="M482" s="87" t="e">
        <f t="shared" si="169"/>
        <v>#N/A</v>
      </c>
      <c r="N482" s="119" t="e">
        <f>IF($K$174=TRUE,J482,NA())</f>
        <v>#N/A</v>
      </c>
      <c r="O482" s="87" t="e">
        <f>IF($K$174=TRUE,I482+$B$5+$B$17/2,NA())</f>
        <v>#N/A</v>
      </c>
      <c r="P482" s="87" t="e">
        <f>IF($K$174=TRUE,J482+B$4+$B$4*$B$17,NA())</f>
        <v>#N/A</v>
      </c>
    </row>
    <row r="483" spans="5:16" x14ac:dyDescent="0.3">
      <c r="E483" s="90"/>
      <c r="F483" s="90"/>
      <c r="G483" s="90"/>
      <c r="H483" s="5"/>
      <c r="I483" s="87"/>
      <c r="J483" s="87"/>
      <c r="K483" s="5"/>
      <c r="L483" s="87"/>
      <c r="M483" s="87"/>
      <c r="N483" s="119"/>
      <c r="O483" s="87"/>
      <c r="P483" s="87"/>
    </row>
    <row r="484" spans="5:16" x14ac:dyDescent="0.3">
      <c r="E484" s="90">
        <f>E481-0.02</f>
        <v>0.87999999999999989</v>
      </c>
      <c r="F484" s="90">
        <v>0</v>
      </c>
      <c r="G484" s="90">
        <f>G481+0.02</f>
        <v>0.12000000000000001</v>
      </c>
      <c r="H484" s="5"/>
      <c r="I484" s="87">
        <f t="shared" si="173"/>
        <v>0.56000000000000005</v>
      </c>
      <c r="J484" s="87">
        <f t="shared" si="174"/>
        <v>0.7621023553303059</v>
      </c>
      <c r="K484" s="5"/>
      <c r="L484" s="87" t="e">
        <f t="shared" si="175"/>
        <v>#N/A</v>
      </c>
      <c r="M484" s="87" t="e">
        <f t="shared" si="169"/>
        <v>#N/A</v>
      </c>
      <c r="N484" s="119" t="e">
        <f>IF($K$174=TRUE,J484,NA())</f>
        <v>#N/A</v>
      </c>
      <c r="O484" s="87" t="e">
        <f>IF($K$174=TRUE,I484+$B$5+$B$17/2,NA())</f>
        <v>#N/A</v>
      </c>
      <c r="P484" s="87" t="e">
        <f>IF($K$174=TRUE,J484+B$4+$B$4*$B$17,NA())</f>
        <v>#N/A</v>
      </c>
    </row>
    <row r="485" spans="5:16" x14ac:dyDescent="0.3">
      <c r="E485" s="90">
        <v>0</v>
      </c>
      <c r="F485" s="90">
        <f>F482-0.02</f>
        <v>0.87999999999999989</v>
      </c>
      <c r="G485" s="90">
        <f>G482+0.02</f>
        <v>0.12000000000000001</v>
      </c>
      <c r="H485" s="5"/>
      <c r="I485" s="87">
        <f t="shared" si="173"/>
        <v>0.12000000000000001</v>
      </c>
      <c r="J485" s="87">
        <f t="shared" si="174"/>
        <v>0</v>
      </c>
      <c r="K485" s="5"/>
      <c r="L485" s="87" t="e">
        <f t="shared" si="175"/>
        <v>#N/A</v>
      </c>
      <c r="M485" s="87" t="e">
        <f t="shared" si="169"/>
        <v>#N/A</v>
      </c>
      <c r="N485" s="119" t="e">
        <f>IF($K$174=TRUE,J485,NA())</f>
        <v>#N/A</v>
      </c>
      <c r="O485" s="87" t="e">
        <f>IF($K$174=TRUE,I485+$B$5+$B$17/2,NA())</f>
        <v>#N/A</v>
      </c>
      <c r="P485" s="87" t="e">
        <f>IF($K$174=TRUE,J485+B$4+$B$4*$B$17,NA())</f>
        <v>#N/A</v>
      </c>
    </row>
    <row r="486" spans="5:16" x14ac:dyDescent="0.3">
      <c r="E486" s="90"/>
      <c r="F486" s="90"/>
      <c r="G486" s="90"/>
      <c r="H486" s="5"/>
      <c r="I486" s="87"/>
      <c r="J486" s="87"/>
      <c r="K486" s="5"/>
      <c r="L486" s="87"/>
      <c r="M486" s="87"/>
      <c r="N486" s="119"/>
      <c r="O486" s="87"/>
      <c r="P486" s="87"/>
    </row>
    <row r="487" spans="5:16" x14ac:dyDescent="0.3">
      <c r="E487" s="90">
        <f>E484-0.02</f>
        <v>0.85999999999999988</v>
      </c>
      <c r="F487" s="90">
        <v>0</v>
      </c>
      <c r="G487" s="90">
        <f>G484+0.02</f>
        <v>0.14000000000000001</v>
      </c>
      <c r="H487" s="5"/>
      <c r="I487" s="87">
        <f t="shared" si="173"/>
        <v>0.57000000000000006</v>
      </c>
      <c r="J487" s="87">
        <f t="shared" si="174"/>
        <v>0.74478184725461705</v>
      </c>
      <c r="K487" s="5"/>
      <c r="L487" s="87" t="e">
        <f t="shared" si="175"/>
        <v>#N/A</v>
      </c>
      <c r="M487" s="87" t="e">
        <f t="shared" si="169"/>
        <v>#N/A</v>
      </c>
      <c r="N487" s="119" t="e">
        <f>IF($K$174=TRUE,J487,NA())</f>
        <v>#N/A</v>
      </c>
      <c r="O487" s="87" t="e">
        <f>IF($K$174=TRUE,I487+$B$5+$B$17/2,NA())</f>
        <v>#N/A</v>
      </c>
      <c r="P487" s="87" t="e">
        <f>IF($K$174=TRUE,J487+B$4+$B$4*$B$17,NA())</f>
        <v>#N/A</v>
      </c>
    </row>
    <row r="488" spans="5:16" x14ac:dyDescent="0.3">
      <c r="E488" s="90">
        <v>0</v>
      </c>
      <c r="F488" s="90">
        <f>F485-0.02</f>
        <v>0.85999999999999988</v>
      </c>
      <c r="G488" s="90">
        <f>G485+0.02</f>
        <v>0.14000000000000001</v>
      </c>
      <c r="H488" s="5"/>
      <c r="I488" s="87">
        <f t="shared" si="173"/>
        <v>0.14000000000000001</v>
      </c>
      <c r="J488" s="87">
        <f t="shared" si="174"/>
        <v>0</v>
      </c>
      <c r="K488" s="5"/>
      <c r="L488" s="87" t="e">
        <f t="shared" si="175"/>
        <v>#N/A</v>
      </c>
      <c r="M488" s="87" t="e">
        <f t="shared" si="169"/>
        <v>#N/A</v>
      </c>
      <c r="N488" s="119" t="e">
        <f>IF($K$174=TRUE,J488,NA())</f>
        <v>#N/A</v>
      </c>
      <c r="O488" s="87" t="e">
        <f>IF($K$174=TRUE,I488+$B$5+$B$17/2,NA())</f>
        <v>#N/A</v>
      </c>
      <c r="P488" s="87" t="e">
        <f>IF($K$174=TRUE,J488+B$4+$B$4*$B$17,NA())</f>
        <v>#N/A</v>
      </c>
    </row>
    <row r="489" spans="5:16" x14ac:dyDescent="0.3">
      <c r="E489" s="90"/>
      <c r="F489" s="90"/>
      <c r="G489" s="90"/>
      <c r="H489" s="5"/>
      <c r="I489" s="87"/>
      <c r="J489" s="87"/>
      <c r="K489" s="5"/>
      <c r="L489" s="87"/>
      <c r="M489" s="87"/>
      <c r="N489" s="119"/>
      <c r="O489" s="87"/>
      <c r="P489" s="87"/>
    </row>
    <row r="490" spans="5:16" x14ac:dyDescent="0.3">
      <c r="E490" s="90">
        <f>E487-0.02</f>
        <v>0.83999999999999986</v>
      </c>
      <c r="F490" s="90">
        <v>0</v>
      </c>
      <c r="G490" s="90">
        <f>G487+0.02</f>
        <v>0.16</v>
      </c>
      <c r="H490" s="5"/>
      <c r="I490" s="87">
        <f t="shared" si="173"/>
        <v>0.58000000000000007</v>
      </c>
      <c r="J490" s="87">
        <f t="shared" si="174"/>
        <v>0.7274613391789283</v>
      </c>
      <c r="K490" s="5"/>
      <c r="L490" s="87" t="e">
        <f t="shared" si="175"/>
        <v>#N/A</v>
      </c>
      <c r="M490" s="87" t="e">
        <f t="shared" si="169"/>
        <v>#N/A</v>
      </c>
      <c r="N490" s="119" t="e">
        <f>IF($K$174=TRUE,J490,NA())</f>
        <v>#N/A</v>
      </c>
      <c r="O490" s="87" t="e">
        <f>IF($K$174=TRUE,I490+$B$5+$B$17/2,NA())</f>
        <v>#N/A</v>
      </c>
      <c r="P490" s="87" t="e">
        <f>IF($K$174=TRUE,J490+B$4+$B$4*$B$17,NA())</f>
        <v>#N/A</v>
      </c>
    </row>
    <row r="491" spans="5:16" x14ac:dyDescent="0.3">
      <c r="E491" s="90">
        <v>0</v>
      </c>
      <c r="F491" s="90">
        <f>F488-0.02</f>
        <v>0.83999999999999986</v>
      </c>
      <c r="G491" s="90">
        <f>G488+0.02</f>
        <v>0.16</v>
      </c>
      <c r="H491" s="5"/>
      <c r="I491" s="87">
        <f t="shared" si="173"/>
        <v>0.16</v>
      </c>
      <c r="J491" s="87">
        <f t="shared" si="174"/>
        <v>0</v>
      </c>
      <c r="K491" s="5"/>
      <c r="L491" s="87" t="e">
        <f t="shared" si="175"/>
        <v>#N/A</v>
      </c>
      <c r="M491" s="87" t="e">
        <f t="shared" si="169"/>
        <v>#N/A</v>
      </c>
      <c r="N491" s="119" t="e">
        <f>IF($K$174=TRUE,J491,NA())</f>
        <v>#N/A</v>
      </c>
      <c r="O491" s="87" t="e">
        <f>IF($K$174=TRUE,I491+$B$5+$B$17/2,NA())</f>
        <v>#N/A</v>
      </c>
      <c r="P491" s="87" t="e">
        <f>IF($K$174=TRUE,J491+B$4+$B$4*$B$17,NA())</f>
        <v>#N/A</v>
      </c>
    </row>
    <row r="492" spans="5:16" x14ac:dyDescent="0.3">
      <c r="E492" s="90"/>
      <c r="F492" s="90"/>
      <c r="G492" s="90"/>
      <c r="H492" s="5"/>
      <c r="I492" s="87"/>
      <c r="J492" s="87"/>
      <c r="K492" s="5"/>
      <c r="L492" s="87"/>
      <c r="M492" s="87"/>
      <c r="N492" s="119"/>
      <c r="O492" s="87"/>
      <c r="P492" s="87"/>
    </row>
    <row r="493" spans="5:16" x14ac:dyDescent="0.3">
      <c r="E493" s="90">
        <f>E490-0.02</f>
        <v>0.81999999999999984</v>
      </c>
      <c r="F493" s="90">
        <v>0</v>
      </c>
      <c r="G493" s="90">
        <f>G490+0.02</f>
        <v>0.18</v>
      </c>
      <c r="H493" s="5"/>
      <c r="I493" s="87">
        <f t="shared" si="173"/>
        <v>0.59000000000000008</v>
      </c>
      <c r="J493" s="87">
        <f t="shared" si="174"/>
        <v>0.71014083110323956</v>
      </c>
      <c r="K493" s="5"/>
      <c r="L493" s="87" t="e">
        <f t="shared" si="175"/>
        <v>#N/A</v>
      </c>
      <c r="M493" s="87" t="e">
        <f t="shared" si="169"/>
        <v>#N/A</v>
      </c>
      <c r="N493" s="119" t="e">
        <f>IF($K$174=TRUE,J493,NA())</f>
        <v>#N/A</v>
      </c>
      <c r="O493" s="87" t="e">
        <f>IF($K$174=TRUE,I493+$B$5+$B$17/2,NA())</f>
        <v>#N/A</v>
      </c>
      <c r="P493" s="87" t="e">
        <f>IF($K$174=TRUE,J493+B$4+$B$4*$B$17,NA())</f>
        <v>#N/A</v>
      </c>
    </row>
    <row r="494" spans="5:16" x14ac:dyDescent="0.3">
      <c r="E494" s="90">
        <v>0</v>
      </c>
      <c r="F494" s="90">
        <f>F491-0.02</f>
        <v>0.81999999999999984</v>
      </c>
      <c r="G494" s="90">
        <f>G491+0.02</f>
        <v>0.18</v>
      </c>
      <c r="H494" s="5"/>
      <c r="I494" s="87">
        <f t="shared" si="173"/>
        <v>0.18</v>
      </c>
      <c r="J494" s="87">
        <f t="shared" si="174"/>
        <v>0</v>
      </c>
      <c r="K494" s="5"/>
      <c r="L494" s="87" t="e">
        <f t="shared" si="175"/>
        <v>#N/A</v>
      </c>
      <c r="M494" s="87" t="e">
        <f t="shared" si="169"/>
        <v>#N/A</v>
      </c>
      <c r="N494" s="119" t="e">
        <f>IF($K$174=TRUE,J494,NA())</f>
        <v>#N/A</v>
      </c>
      <c r="O494" s="87" t="e">
        <f>IF($K$174=TRUE,I494+$B$5+$B$17/2,NA())</f>
        <v>#N/A</v>
      </c>
      <c r="P494" s="87" t="e">
        <f>IF($K$174=TRUE,J494+B$4+$B$4*$B$17,NA())</f>
        <v>#N/A</v>
      </c>
    </row>
    <row r="495" spans="5:16" x14ac:dyDescent="0.3">
      <c r="E495" s="91"/>
      <c r="F495" s="91"/>
      <c r="G495" s="91"/>
      <c r="I495" s="87"/>
      <c r="J495" s="87"/>
      <c r="L495" s="87"/>
      <c r="M495" s="87"/>
      <c r="N495" s="119"/>
      <c r="O495" s="87"/>
      <c r="P495" s="87"/>
    </row>
    <row r="496" spans="5:16" x14ac:dyDescent="0.3">
      <c r="E496" s="92">
        <f>E493-0.02</f>
        <v>0.79999999999999982</v>
      </c>
      <c r="F496" s="92">
        <v>0</v>
      </c>
      <c r="G496" s="92">
        <f>G493+0.02</f>
        <v>0.19999999999999998</v>
      </c>
      <c r="I496" s="87">
        <f t="shared" si="173"/>
        <v>0.6</v>
      </c>
      <c r="J496" s="87">
        <f t="shared" si="174"/>
        <v>0.6928203230275507</v>
      </c>
      <c r="L496" s="87" t="e">
        <f t="shared" si="175"/>
        <v>#N/A</v>
      </c>
      <c r="M496" s="87" t="e">
        <f t="shared" ref="M496:M559" si="176">L496+1+$B$17</f>
        <v>#N/A</v>
      </c>
      <c r="N496" s="119" t="e">
        <f>IF($K$174=TRUE,J496,NA())</f>
        <v>#N/A</v>
      </c>
      <c r="O496" s="87" t="e">
        <f>IF($K$174=TRUE,I496+$B$5+$B$17/2,NA())</f>
        <v>#N/A</v>
      </c>
      <c r="P496" s="87" t="e">
        <f>IF($K$174=TRUE,J496+B$4+$B$4*$B$17,NA())</f>
        <v>#N/A</v>
      </c>
    </row>
    <row r="497" spans="5:16" x14ac:dyDescent="0.3">
      <c r="E497" s="92">
        <v>0</v>
      </c>
      <c r="F497" s="92">
        <f>F494-0.02</f>
        <v>0.79999999999999982</v>
      </c>
      <c r="G497" s="92">
        <f>G494+0.02</f>
        <v>0.19999999999999998</v>
      </c>
      <c r="I497" s="87">
        <f t="shared" si="173"/>
        <v>0.19999999999999998</v>
      </c>
      <c r="J497" s="87">
        <f t="shared" si="174"/>
        <v>0</v>
      </c>
      <c r="L497" s="87" t="e">
        <f t="shared" si="175"/>
        <v>#N/A</v>
      </c>
      <c r="M497" s="87" t="e">
        <f t="shared" si="176"/>
        <v>#N/A</v>
      </c>
      <c r="N497" s="119" t="e">
        <f>IF($K$174=TRUE,J497,NA())</f>
        <v>#N/A</v>
      </c>
      <c r="O497" s="87" t="e">
        <f>IF($K$174=TRUE,I497+$B$5+$B$17/2,NA())</f>
        <v>#N/A</v>
      </c>
      <c r="P497" s="87" t="e">
        <f>IF($K$174=TRUE,J497+B$4+$B$4*$B$17,NA())</f>
        <v>#N/A</v>
      </c>
    </row>
    <row r="498" spans="5:16" x14ac:dyDescent="0.3">
      <c r="E498" s="91"/>
      <c r="F498" s="91"/>
      <c r="G498" s="91"/>
      <c r="I498" s="87"/>
      <c r="J498" s="87"/>
      <c r="L498" s="87"/>
      <c r="M498" s="87"/>
      <c r="N498" s="119"/>
      <c r="O498" s="87"/>
      <c r="P498" s="87"/>
    </row>
    <row r="499" spans="5:16" x14ac:dyDescent="0.3">
      <c r="E499" s="92">
        <f>E496-0.02</f>
        <v>0.7799999999999998</v>
      </c>
      <c r="F499" s="92">
        <v>0</v>
      </c>
      <c r="G499" s="92">
        <f>G496+0.02</f>
        <v>0.21999999999999997</v>
      </c>
      <c r="I499" s="87">
        <f t="shared" si="173"/>
        <v>0.61</v>
      </c>
      <c r="J499" s="87">
        <f t="shared" si="174"/>
        <v>0.67549981495186195</v>
      </c>
      <c r="L499" s="87" t="e">
        <f t="shared" si="175"/>
        <v>#N/A</v>
      </c>
      <c r="M499" s="87" t="e">
        <f t="shared" si="176"/>
        <v>#N/A</v>
      </c>
      <c r="N499" s="119" t="e">
        <f>IF($K$174=TRUE,J499,NA())</f>
        <v>#N/A</v>
      </c>
      <c r="O499" s="87" t="e">
        <f>IF($K$174=TRUE,I499+$B$5+$B$17/2,NA())</f>
        <v>#N/A</v>
      </c>
      <c r="P499" s="87" t="e">
        <f>IF($K$174=TRUE,J499+B$4+$B$4*$B$17,NA())</f>
        <v>#N/A</v>
      </c>
    </row>
    <row r="500" spans="5:16" x14ac:dyDescent="0.3">
      <c r="E500" s="92">
        <v>0</v>
      </c>
      <c r="F500" s="92">
        <f>F497-0.02</f>
        <v>0.7799999999999998</v>
      </c>
      <c r="G500" s="92">
        <f>G497+0.02</f>
        <v>0.21999999999999997</v>
      </c>
      <c r="I500" s="87">
        <f t="shared" si="173"/>
        <v>0.21999999999999997</v>
      </c>
      <c r="J500" s="87">
        <f t="shared" si="174"/>
        <v>0</v>
      </c>
      <c r="L500" s="87" t="e">
        <f t="shared" si="175"/>
        <v>#N/A</v>
      </c>
      <c r="M500" s="87" t="e">
        <f t="shared" si="176"/>
        <v>#N/A</v>
      </c>
      <c r="N500" s="119" t="e">
        <f>IF($K$174=TRUE,J500,NA())</f>
        <v>#N/A</v>
      </c>
      <c r="O500" s="87" t="e">
        <f>IF($K$174=TRUE,I500+$B$5+$B$17/2,NA())</f>
        <v>#N/A</v>
      </c>
      <c r="P500" s="87" t="e">
        <f>IF($K$174=TRUE,J500+B$4+$B$4*$B$17,NA())</f>
        <v>#N/A</v>
      </c>
    </row>
    <row r="501" spans="5:16" x14ac:dyDescent="0.3">
      <c r="E501" s="91"/>
      <c r="F501" s="91"/>
      <c r="G501" s="91"/>
      <c r="I501" s="87"/>
      <c r="J501" s="87"/>
      <c r="L501" s="87"/>
      <c r="M501" s="87"/>
      <c r="N501" s="119"/>
      <c r="O501" s="87"/>
      <c r="P501" s="87"/>
    </row>
    <row r="502" spans="5:16" x14ac:dyDescent="0.3">
      <c r="E502" s="92">
        <f>E499-0.02</f>
        <v>0.75999999999999979</v>
      </c>
      <c r="F502" s="92">
        <v>0</v>
      </c>
      <c r="G502" s="92">
        <f>G499+0.02</f>
        <v>0.23999999999999996</v>
      </c>
      <c r="I502" s="87">
        <f t="shared" si="173"/>
        <v>0.62</v>
      </c>
      <c r="J502" s="87">
        <f t="shared" si="174"/>
        <v>0.6581793068761731</v>
      </c>
      <c r="L502" s="87" t="e">
        <f t="shared" si="175"/>
        <v>#N/A</v>
      </c>
      <c r="M502" s="87" t="e">
        <f t="shared" si="176"/>
        <v>#N/A</v>
      </c>
      <c r="N502" s="119" t="e">
        <f>IF($K$174=TRUE,J502,NA())</f>
        <v>#N/A</v>
      </c>
      <c r="O502" s="87" t="e">
        <f>IF($K$174=TRUE,I502+$B$5+$B$17/2,NA())</f>
        <v>#N/A</v>
      </c>
      <c r="P502" s="87" t="e">
        <f>IF($K$174=TRUE,J502+B$4+$B$4*$B$17,NA())</f>
        <v>#N/A</v>
      </c>
    </row>
    <row r="503" spans="5:16" x14ac:dyDescent="0.3">
      <c r="E503" s="92">
        <v>0</v>
      </c>
      <c r="F503" s="92">
        <f>F500-0.02</f>
        <v>0.75999999999999979</v>
      </c>
      <c r="G503" s="92">
        <f>G500+0.02</f>
        <v>0.23999999999999996</v>
      </c>
      <c r="I503" s="87">
        <f t="shared" si="173"/>
        <v>0.23999999999999996</v>
      </c>
      <c r="J503" s="87">
        <f t="shared" si="174"/>
        <v>0</v>
      </c>
      <c r="L503" s="87" t="e">
        <f t="shared" si="175"/>
        <v>#N/A</v>
      </c>
      <c r="M503" s="87" t="e">
        <f t="shared" si="176"/>
        <v>#N/A</v>
      </c>
      <c r="N503" s="119" t="e">
        <f>IF($K$174=TRUE,J503,NA())</f>
        <v>#N/A</v>
      </c>
      <c r="O503" s="87" t="e">
        <f>IF($K$174=TRUE,I503+$B$5+$B$17/2,NA())</f>
        <v>#N/A</v>
      </c>
      <c r="P503" s="87" t="e">
        <f>IF($K$174=TRUE,J503+B$4+$B$4*$B$17,NA())</f>
        <v>#N/A</v>
      </c>
    </row>
    <row r="504" spans="5:16" x14ac:dyDescent="0.3">
      <c r="E504" s="91"/>
      <c r="F504" s="91"/>
      <c r="G504" s="91"/>
      <c r="I504" s="87"/>
      <c r="J504" s="87"/>
      <c r="L504" s="87"/>
      <c r="M504" s="87"/>
      <c r="N504" s="119"/>
      <c r="O504" s="87"/>
      <c r="P504" s="87"/>
    </row>
    <row r="505" spans="5:16" x14ac:dyDescent="0.3">
      <c r="E505" s="92">
        <f>E502-0.02</f>
        <v>0.73999999999999977</v>
      </c>
      <c r="F505" s="92">
        <v>0</v>
      </c>
      <c r="G505" s="92">
        <f>G502+0.02</f>
        <v>0.25999999999999995</v>
      </c>
      <c r="I505" s="87">
        <f t="shared" si="173"/>
        <v>0.62999999999999989</v>
      </c>
      <c r="J505" s="87">
        <f t="shared" si="174"/>
        <v>0.64085879880048435</v>
      </c>
      <c r="L505" s="87" t="e">
        <f t="shared" si="175"/>
        <v>#N/A</v>
      </c>
      <c r="M505" s="87" t="e">
        <f t="shared" si="176"/>
        <v>#N/A</v>
      </c>
      <c r="N505" s="119" t="e">
        <f>IF($K$174=TRUE,J505,NA())</f>
        <v>#N/A</v>
      </c>
      <c r="O505" s="87" t="e">
        <f>IF($K$174=TRUE,I505+$B$5+$B$17/2,NA())</f>
        <v>#N/A</v>
      </c>
      <c r="P505" s="87" t="e">
        <f>IF($K$174=TRUE,J505+B$4+$B$4*$B$17,NA())</f>
        <v>#N/A</v>
      </c>
    </row>
    <row r="506" spans="5:16" x14ac:dyDescent="0.3">
      <c r="E506" s="92">
        <v>0</v>
      </c>
      <c r="F506" s="92">
        <f>F503-0.02</f>
        <v>0.73999999999999977</v>
      </c>
      <c r="G506" s="92">
        <f>G503+0.02</f>
        <v>0.25999999999999995</v>
      </c>
      <c r="I506" s="87">
        <f t="shared" si="173"/>
        <v>0.25999999999999995</v>
      </c>
      <c r="J506" s="87">
        <f t="shared" si="174"/>
        <v>0</v>
      </c>
      <c r="L506" s="87" t="e">
        <f t="shared" si="175"/>
        <v>#N/A</v>
      </c>
      <c r="M506" s="87" t="e">
        <f t="shared" si="176"/>
        <v>#N/A</v>
      </c>
      <c r="N506" s="119" t="e">
        <f>IF($K$174=TRUE,J506,NA())</f>
        <v>#N/A</v>
      </c>
      <c r="O506" s="87" t="e">
        <f>IF($K$174=TRUE,I506+$B$5+$B$17/2,NA())</f>
        <v>#N/A</v>
      </c>
      <c r="P506" s="87" t="e">
        <f>IF($K$174=TRUE,J506+B$4+$B$4*$B$17,NA())</f>
        <v>#N/A</v>
      </c>
    </row>
    <row r="507" spans="5:16" x14ac:dyDescent="0.3">
      <c r="E507" s="91"/>
      <c r="F507" s="91"/>
      <c r="G507" s="91"/>
      <c r="I507" s="87"/>
      <c r="J507" s="87"/>
      <c r="L507" s="87"/>
      <c r="M507" s="87"/>
      <c r="N507" s="119"/>
      <c r="O507" s="87"/>
      <c r="P507" s="87"/>
    </row>
    <row r="508" spans="5:16" x14ac:dyDescent="0.3">
      <c r="E508" s="92">
        <f>E505-0.02</f>
        <v>0.71999999999999975</v>
      </c>
      <c r="F508" s="92">
        <v>0</v>
      </c>
      <c r="G508" s="92">
        <f>G505+0.02</f>
        <v>0.27999999999999997</v>
      </c>
      <c r="I508" s="87">
        <f t="shared" si="173"/>
        <v>0.6399999999999999</v>
      </c>
      <c r="J508" s="87">
        <f t="shared" si="174"/>
        <v>0.62353829072479561</v>
      </c>
      <c r="L508" s="87" t="e">
        <f t="shared" si="175"/>
        <v>#N/A</v>
      </c>
      <c r="M508" s="87" t="e">
        <f t="shared" si="176"/>
        <v>#N/A</v>
      </c>
      <c r="N508" s="119" t="e">
        <f>IF($K$174=TRUE,J508,NA())</f>
        <v>#N/A</v>
      </c>
      <c r="O508" s="87" t="e">
        <f>IF($K$174=TRUE,I508+$B$5+$B$17/2,NA())</f>
        <v>#N/A</v>
      </c>
      <c r="P508" s="87" t="e">
        <f>IF($K$174=TRUE,J508+B$4+$B$4*$B$17,NA())</f>
        <v>#N/A</v>
      </c>
    </row>
    <row r="509" spans="5:16" x14ac:dyDescent="0.3">
      <c r="E509" s="92">
        <v>0</v>
      </c>
      <c r="F509" s="92">
        <f>F506-0.02</f>
        <v>0.71999999999999975</v>
      </c>
      <c r="G509" s="92">
        <f>G506+0.02</f>
        <v>0.27999999999999997</v>
      </c>
      <c r="I509" s="87">
        <f t="shared" si="173"/>
        <v>0.27999999999999997</v>
      </c>
      <c r="J509" s="87">
        <f t="shared" si="174"/>
        <v>0</v>
      </c>
      <c r="L509" s="87" t="e">
        <f t="shared" si="175"/>
        <v>#N/A</v>
      </c>
      <c r="M509" s="87" t="e">
        <f t="shared" si="176"/>
        <v>#N/A</v>
      </c>
      <c r="N509" s="119" t="e">
        <f>IF($K$174=TRUE,J509,NA())</f>
        <v>#N/A</v>
      </c>
      <c r="O509" s="87" t="e">
        <f>IF($K$174=TRUE,I509+$B$5+$B$17/2,NA())</f>
        <v>#N/A</v>
      </c>
      <c r="P509" s="87" t="e">
        <f>IF($K$174=TRUE,J509+B$4+$B$4*$B$17,NA())</f>
        <v>#N/A</v>
      </c>
    </row>
    <row r="510" spans="5:16" x14ac:dyDescent="0.3">
      <c r="E510" s="91"/>
      <c r="F510" s="91"/>
      <c r="G510" s="91"/>
      <c r="I510" s="87"/>
      <c r="J510" s="87"/>
      <c r="L510" s="87"/>
      <c r="M510" s="87"/>
      <c r="N510" s="119"/>
      <c r="O510" s="87"/>
      <c r="P510" s="87"/>
    </row>
    <row r="511" spans="5:16" x14ac:dyDescent="0.3">
      <c r="E511" s="92">
        <f>E508-0.02</f>
        <v>0.69999999999999973</v>
      </c>
      <c r="F511" s="92">
        <v>0</v>
      </c>
      <c r="G511" s="92">
        <f>G508+0.02</f>
        <v>0.3</v>
      </c>
      <c r="I511" s="87">
        <f t="shared" si="173"/>
        <v>0.64999999999999991</v>
      </c>
      <c r="J511" s="87">
        <f t="shared" si="174"/>
        <v>0.60621778264910675</v>
      </c>
      <c r="L511" s="87" t="e">
        <f t="shared" si="175"/>
        <v>#N/A</v>
      </c>
      <c r="M511" s="87" t="e">
        <f t="shared" si="176"/>
        <v>#N/A</v>
      </c>
      <c r="N511" s="119" t="e">
        <f>IF($K$174=TRUE,J511,NA())</f>
        <v>#N/A</v>
      </c>
      <c r="O511" s="87" t="e">
        <f>IF($K$174=TRUE,I511+$B$5+$B$17/2,NA())</f>
        <v>#N/A</v>
      </c>
      <c r="P511" s="87" t="e">
        <f>IF($K$174=TRUE,J511+B$4+$B$4*$B$17,NA())</f>
        <v>#N/A</v>
      </c>
    </row>
    <row r="512" spans="5:16" x14ac:dyDescent="0.3">
      <c r="E512" s="92">
        <v>0</v>
      </c>
      <c r="F512" s="92">
        <f>F509-0.02</f>
        <v>0.69999999999999973</v>
      </c>
      <c r="G512" s="92">
        <f>G509+0.02</f>
        <v>0.3</v>
      </c>
      <c r="I512" s="87">
        <f t="shared" si="173"/>
        <v>0.3</v>
      </c>
      <c r="J512" s="87">
        <f t="shared" si="174"/>
        <v>0</v>
      </c>
      <c r="L512" s="87" t="e">
        <f t="shared" si="175"/>
        <v>#N/A</v>
      </c>
      <c r="M512" s="87" t="e">
        <f t="shared" si="176"/>
        <v>#N/A</v>
      </c>
      <c r="N512" s="119" t="e">
        <f>IF($K$174=TRUE,J512,NA())</f>
        <v>#N/A</v>
      </c>
      <c r="O512" s="87" t="e">
        <f>IF($K$174=TRUE,I512+$B$5+$B$17/2,NA())</f>
        <v>#N/A</v>
      </c>
      <c r="P512" s="87" t="e">
        <f>IF($K$174=TRUE,J512+B$4+$B$4*$B$17,NA())</f>
        <v>#N/A</v>
      </c>
    </row>
    <row r="513" spans="5:16" x14ac:dyDescent="0.3">
      <c r="E513" s="91"/>
      <c r="F513" s="91"/>
      <c r="G513" s="91"/>
      <c r="I513" s="87"/>
      <c r="J513" s="87"/>
      <c r="L513" s="87"/>
      <c r="M513" s="87"/>
      <c r="N513" s="119"/>
      <c r="O513" s="87"/>
      <c r="P513" s="87"/>
    </row>
    <row r="514" spans="5:16" x14ac:dyDescent="0.3">
      <c r="E514" s="92">
        <f>E511-0.02</f>
        <v>0.67999999999999972</v>
      </c>
      <c r="F514" s="92">
        <v>0</v>
      </c>
      <c r="G514" s="92">
        <f>G511+0.02</f>
        <v>0.32</v>
      </c>
      <c r="I514" s="87">
        <f t="shared" si="173"/>
        <v>0.65999999999999992</v>
      </c>
      <c r="J514" s="87">
        <f t="shared" si="174"/>
        <v>0.58889727457341801</v>
      </c>
      <c r="L514" s="87" t="e">
        <f t="shared" si="175"/>
        <v>#N/A</v>
      </c>
      <c r="M514" s="87" t="e">
        <f t="shared" si="176"/>
        <v>#N/A</v>
      </c>
      <c r="N514" s="119" t="e">
        <f>IF($K$174=TRUE,J514,NA())</f>
        <v>#N/A</v>
      </c>
      <c r="O514" s="87" t="e">
        <f>IF($K$174=TRUE,I514+$B$5+$B$17/2,NA())</f>
        <v>#N/A</v>
      </c>
      <c r="P514" s="87" t="e">
        <f>IF($K$174=TRUE,J514+B$4+$B$4*$B$17,NA())</f>
        <v>#N/A</v>
      </c>
    </row>
    <row r="515" spans="5:16" x14ac:dyDescent="0.3">
      <c r="E515" s="92">
        <v>0</v>
      </c>
      <c r="F515" s="92">
        <f>F512-0.02</f>
        <v>0.67999999999999972</v>
      </c>
      <c r="G515" s="92">
        <f>G512+0.02</f>
        <v>0.32</v>
      </c>
      <c r="I515" s="87">
        <f t="shared" si="173"/>
        <v>0.32</v>
      </c>
      <c r="J515" s="87">
        <f t="shared" si="174"/>
        <v>0</v>
      </c>
      <c r="L515" s="87" t="e">
        <f t="shared" si="175"/>
        <v>#N/A</v>
      </c>
      <c r="M515" s="87" t="e">
        <f t="shared" si="176"/>
        <v>#N/A</v>
      </c>
      <c r="N515" s="119" t="e">
        <f>IF($K$174=TRUE,J515,NA())</f>
        <v>#N/A</v>
      </c>
      <c r="O515" s="87" t="e">
        <f>IF($K$174=TRUE,I515+$B$5+$B$17/2,NA())</f>
        <v>#N/A</v>
      </c>
      <c r="P515" s="87" t="e">
        <f>IF($K$174=TRUE,J515+B$4+$B$4*$B$17,NA())</f>
        <v>#N/A</v>
      </c>
    </row>
    <row r="516" spans="5:16" x14ac:dyDescent="0.3">
      <c r="E516" s="91"/>
      <c r="F516" s="91"/>
      <c r="G516" s="91"/>
      <c r="I516" s="87"/>
      <c r="J516" s="87"/>
      <c r="L516" s="87"/>
      <c r="M516" s="87"/>
      <c r="N516" s="119"/>
      <c r="O516" s="87"/>
      <c r="P516" s="87"/>
    </row>
    <row r="517" spans="5:16" x14ac:dyDescent="0.3">
      <c r="E517" s="92">
        <f>E514-0.02</f>
        <v>0.6599999999999997</v>
      </c>
      <c r="F517" s="92">
        <v>0</v>
      </c>
      <c r="G517" s="92">
        <f>G514+0.02</f>
        <v>0.34</v>
      </c>
      <c r="I517" s="87">
        <f t="shared" si="173"/>
        <v>0.66999999999999993</v>
      </c>
      <c r="J517" s="87">
        <f t="shared" si="174"/>
        <v>0.57157676649772926</v>
      </c>
      <c r="L517" s="87" t="e">
        <f t="shared" si="175"/>
        <v>#N/A</v>
      </c>
      <c r="M517" s="87" t="e">
        <f t="shared" si="176"/>
        <v>#N/A</v>
      </c>
      <c r="N517" s="119" t="e">
        <f>IF($K$174=TRUE,J517,NA())</f>
        <v>#N/A</v>
      </c>
      <c r="O517" s="87" t="e">
        <f>IF($K$174=TRUE,I517+$B$5+$B$17/2,NA())</f>
        <v>#N/A</v>
      </c>
      <c r="P517" s="87" t="e">
        <f>IF($K$174=TRUE,J517+B$4+$B$4*$B$17,NA())</f>
        <v>#N/A</v>
      </c>
    </row>
    <row r="518" spans="5:16" x14ac:dyDescent="0.3">
      <c r="E518" s="92">
        <v>0</v>
      </c>
      <c r="F518" s="92">
        <f>F515-0.02</f>
        <v>0.6599999999999997</v>
      </c>
      <c r="G518" s="92">
        <f>G515+0.02</f>
        <v>0.34</v>
      </c>
      <c r="I518" s="87">
        <f t="shared" si="173"/>
        <v>0.34</v>
      </c>
      <c r="J518" s="87">
        <f t="shared" si="174"/>
        <v>0</v>
      </c>
      <c r="L518" s="87" t="e">
        <f t="shared" si="175"/>
        <v>#N/A</v>
      </c>
      <c r="M518" s="87" t="e">
        <f t="shared" si="176"/>
        <v>#N/A</v>
      </c>
      <c r="N518" s="119" t="e">
        <f>IF($K$174=TRUE,J518,NA())</f>
        <v>#N/A</v>
      </c>
      <c r="O518" s="87" t="e">
        <f>IF($K$174=TRUE,I518+$B$5+$B$17/2,NA())</f>
        <v>#N/A</v>
      </c>
      <c r="P518" s="87" t="e">
        <f>IF($K$174=TRUE,J518+B$4+$B$4*$B$17,NA())</f>
        <v>#N/A</v>
      </c>
    </row>
    <row r="519" spans="5:16" x14ac:dyDescent="0.3">
      <c r="E519" s="91"/>
      <c r="F519" s="91"/>
      <c r="G519" s="91"/>
      <c r="I519" s="87"/>
      <c r="J519" s="87"/>
      <c r="L519" s="87"/>
      <c r="M519" s="87"/>
      <c r="N519" s="119"/>
      <c r="O519" s="87"/>
      <c r="P519" s="87"/>
    </row>
    <row r="520" spans="5:16" x14ac:dyDescent="0.3">
      <c r="E520" s="92">
        <f>E517-0.02</f>
        <v>0.63999999999999968</v>
      </c>
      <c r="F520" s="92">
        <v>0</v>
      </c>
      <c r="G520" s="92">
        <f>G517+0.02</f>
        <v>0.36000000000000004</v>
      </c>
      <c r="I520" s="87">
        <f t="shared" si="173"/>
        <v>0.67999999999999994</v>
      </c>
      <c r="J520" s="87">
        <f t="shared" si="174"/>
        <v>0.5542562584220404</v>
      </c>
      <c r="L520" s="87" t="e">
        <f t="shared" si="175"/>
        <v>#N/A</v>
      </c>
      <c r="M520" s="87" t="e">
        <f t="shared" si="176"/>
        <v>#N/A</v>
      </c>
      <c r="N520" s="119" t="e">
        <f>IF($K$174=TRUE,J520,NA())</f>
        <v>#N/A</v>
      </c>
      <c r="O520" s="87" t="e">
        <f>IF($K$174=TRUE,I520+$B$5+$B$17/2,NA())</f>
        <v>#N/A</v>
      </c>
      <c r="P520" s="87" t="e">
        <f>IF($K$174=TRUE,J520+B$4+$B$4*$B$17,NA())</f>
        <v>#N/A</v>
      </c>
    </row>
    <row r="521" spans="5:16" x14ac:dyDescent="0.3">
      <c r="E521" s="92">
        <v>0</v>
      </c>
      <c r="F521" s="92">
        <f>F518-0.02</f>
        <v>0.63999999999999968</v>
      </c>
      <c r="G521" s="92">
        <f>G518+0.02</f>
        <v>0.36000000000000004</v>
      </c>
      <c r="I521" s="87">
        <f t="shared" si="173"/>
        <v>0.36000000000000004</v>
      </c>
      <c r="J521" s="87">
        <f t="shared" si="174"/>
        <v>0</v>
      </c>
      <c r="L521" s="87" t="e">
        <f t="shared" si="175"/>
        <v>#N/A</v>
      </c>
      <c r="M521" s="87" t="e">
        <f t="shared" si="176"/>
        <v>#N/A</v>
      </c>
      <c r="N521" s="119" t="e">
        <f>IF($K$174=TRUE,J521,NA())</f>
        <v>#N/A</v>
      </c>
      <c r="O521" s="87" t="e">
        <f>IF($K$174=TRUE,I521+$B$5+$B$17/2,NA())</f>
        <v>#N/A</v>
      </c>
      <c r="P521" s="87" t="e">
        <f>IF($K$174=TRUE,J521+B$4+$B$4*$B$17,NA())</f>
        <v>#N/A</v>
      </c>
    </row>
    <row r="522" spans="5:16" x14ac:dyDescent="0.3">
      <c r="E522" s="91"/>
      <c r="F522" s="91"/>
      <c r="G522" s="91"/>
      <c r="I522" s="87"/>
      <c r="J522" s="87"/>
      <c r="L522" s="87"/>
      <c r="M522" s="87"/>
      <c r="N522" s="119"/>
      <c r="O522" s="87"/>
      <c r="P522" s="87"/>
    </row>
    <row r="523" spans="5:16" x14ac:dyDescent="0.3">
      <c r="E523" s="92">
        <f>E520-0.02</f>
        <v>0.61999999999999966</v>
      </c>
      <c r="F523" s="92">
        <v>0</v>
      </c>
      <c r="G523" s="92">
        <f>G520+0.02</f>
        <v>0.38000000000000006</v>
      </c>
      <c r="I523" s="87">
        <f t="shared" si="173"/>
        <v>0.69</v>
      </c>
      <c r="J523" s="87">
        <f t="shared" si="174"/>
        <v>0.53693575034635166</v>
      </c>
      <c r="L523" s="87" t="e">
        <f t="shared" si="175"/>
        <v>#N/A</v>
      </c>
      <c r="M523" s="87" t="e">
        <f t="shared" si="176"/>
        <v>#N/A</v>
      </c>
      <c r="N523" s="119" t="e">
        <f>IF($K$174=TRUE,J523,NA())</f>
        <v>#N/A</v>
      </c>
      <c r="O523" s="87" t="e">
        <f>IF($K$174=TRUE,I523+$B$5+$B$17/2,NA())</f>
        <v>#N/A</v>
      </c>
      <c r="P523" s="87" t="e">
        <f>IF($K$174=TRUE,J523+B$4+$B$4*$B$17,NA())</f>
        <v>#N/A</v>
      </c>
    </row>
    <row r="524" spans="5:16" x14ac:dyDescent="0.3">
      <c r="E524" s="92">
        <v>0</v>
      </c>
      <c r="F524" s="92">
        <f>F521-0.02</f>
        <v>0.61999999999999966</v>
      </c>
      <c r="G524" s="92">
        <f>G521+0.02</f>
        <v>0.38000000000000006</v>
      </c>
      <c r="I524" s="87">
        <f t="shared" si="173"/>
        <v>0.38000000000000006</v>
      </c>
      <c r="J524" s="87">
        <f t="shared" si="174"/>
        <v>0</v>
      </c>
      <c r="L524" s="87" t="e">
        <f t="shared" si="175"/>
        <v>#N/A</v>
      </c>
      <c r="M524" s="87" t="e">
        <f t="shared" si="176"/>
        <v>#N/A</v>
      </c>
      <c r="N524" s="119" t="e">
        <f>IF($K$174=TRUE,J524,NA())</f>
        <v>#N/A</v>
      </c>
      <c r="O524" s="87" t="e">
        <f>IF($K$174=TRUE,I524+$B$5+$B$17/2,NA())</f>
        <v>#N/A</v>
      </c>
      <c r="P524" s="87" t="e">
        <f>IF($K$174=TRUE,J524+B$4+$B$4*$B$17,NA())</f>
        <v>#N/A</v>
      </c>
    </row>
    <row r="525" spans="5:16" x14ac:dyDescent="0.3">
      <c r="E525" s="91"/>
      <c r="F525" s="91"/>
      <c r="G525" s="91"/>
      <c r="I525" s="87"/>
      <c r="J525" s="87"/>
      <c r="L525" s="87"/>
      <c r="M525" s="87"/>
      <c r="N525" s="119"/>
      <c r="O525" s="87"/>
      <c r="P525" s="87"/>
    </row>
    <row r="526" spans="5:16" x14ac:dyDescent="0.3">
      <c r="E526" s="92">
        <f>E523-0.02</f>
        <v>0.59999999999999964</v>
      </c>
      <c r="F526" s="92">
        <v>0</v>
      </c>
      <c r="G526" s="92">
        <f>G523+0.02</f>
        <v>0.40000000000000008</v>
      </c>
      <c r="I526" s="87">
        <f t="shared" si="173"/>
        <v>0.7</v>
      </c>
      <c r="J526" s="87">
        <f t="shared" si="174"/>
        <v>0.5196152422706628</v>
      </c>
      <c r="L526" s="87" t="e">
        <f t="shared" si="175"/>
        <v>#N/A</v>
      </c>
      <c r="M526" s="87" t="e">
        <f t="shared" si="176"/>
        <v>#N/A</v>
      </c>
      <c r="N526" s="119" t="e">
        <f>IF($K$174=TRUE,J526,NA())</f>
        <v>#N/A</v>
      </c>
      <c r="O526" s="87" t="e">
        <f>IF($K$174=TRUE,I526+$B$5+$B$17/2,NA())</f>
        <v>#N/A</v>
      </c>
      <c r="P526" s="87" t="e">
        <f>IF($K$174=TRUE,J526+B$4+$B$4*$B$17,NA())</f>
        <v>#N/A</v>
      </c>
    </row>
    <row r="527" spans="5:16" x14ac:dyDescent="0.3">
      <c r="E527" s="92">
        <v>0</v>
      </c>
      <c r="F527" s="92">
        <f>F524-0.02</f>
        <v>0.59999999999999964</v>
      </c>
      <c r="G527" s="92">
        <f>G524+0.02</f>
        <v>0.40000000000000008</v>
      </c>
      <c r="I527" s="87">
        <f t="shared" si="173"/>
        <v>0.40000000000000008</v>
      </c>
      <c r="J527" s="87">
        <f t="shared" si="174"/>
        <v>0</v>
      </c>
      <c r="L527" s="87" t="e">
        <f t="shared" si="175"/>
        <v>#N/A</v>
      </c>
      <c r="M527" s="87" t="e">
        <f t="shared" si="176"/>
        <v>#N/A</v>
      </c>
      <c r="N527" s="119" t="e">
        <f>IF($K$174=TRUE,J527,NA())</f>
        <v>#N/A</v>
      </c>
      <c r="O527" s="87" t="e">
        <f>IF($K$174=TRUE,I527+$B$5+$B$17/2,NA())</f>
        <v>#N/A</v>
      </c>
      <c r="P527" s="87" t="e">
        <f>IF($K$174=TRUE,J527+B$4+$B$4*$B$17,NA())</f>
        <v>#N/A</v>
      </c>
    </row>
    <row r="528" spans="5:16" x14ac:dyDescent="0.3">
      <c r="E528" s="91"/>
      <c r="F528" s="91"/>
      <c r="G528" s="91"/>
      <c r="I528" s="87"/>
      <c r="J528" s="87"/>
      <c r="L528" s="87"/>
      <c r="M528" s="87"/>
      <c r="N528" s="119"/>
      <c r="O528" s="87"/>
      <c r="P528" s="87"/>
    </row>
    <row r="529" spans="5:16" x14ac:dyDescent="0.3">
      <c r="E529" s="92">
        <f>E526-0.02</f>
        <v>0.57999999999999963</v>
      </c>
      <c r="F529" s="92">
        <v>0</v>
      </c>
      <c r="G529" s="92">
        <f>G526+0.02</f>
        <v>0.4200000000000001</v>
      </c>
      <c r="I529" s="87">
        <f t="shared" si="173"/>
        <v>0.71</v>
      </c>
      <c r="J529" s="87">
        <f t="shared" si="174"/>
        <v>0.50229473419497406</v>
      </c>
      <c r="L529" s="87" t="e">
        <f t="shared" si="175"/>
        <v>#N/A</v>
      </c>
      <c r="M529" s="87" t="e">
        <f t="shared" si="176"/>
        <v>#N/A</v>
      </c>
      <c r="N529" s="119" t="e">
        <f>IF($K$174=TRUE,J529,NA())</f>
        <v>#N/A</v>
      </c>
      <c r="O529" s="87" t="e">
        <f>IF($K$174=TRUE,I529+$B$5+$B$17/2,NA())</f>
        <v>#N/A</v>
      </c>
      <c r="P529" s="87" t="e">
        <f>IF($K$174=TRUE,J529+B$4+$B$4*$B$17,NA())</f>
        <v>#N/A</v>
      </c>
    </row>
    <row r="530" spans="5:16" x14ac:dyDescent="0.3">
      <c r="E530" s="92">
        <v>0</v>
      </c>
      <c r="F530" s="92">
        <f>F527-0.02</f>
        <v>0.57999999999999963</v>
      </c>
      <c r="G530" s="92">
        <f>G527+0.02</f>
        <v>0.4200000000000001</v>
      </c>
      <c r="I530" s="87">
        <f t="shared" si="173"/>
        <v>0.4200000000000001</v>
      </c>
      <c r="J530" s="87">
        <f t="shared" si="174"/>
        <v>0</v>
      </c>
      <c r="L530" s="87" t="e">
        <f t="shared" si="175"/>
        <v>#N/A</v>
      </c>
      <c r="M530" s="87" t="e">
        <f t="shared" si="176"/>
        <v>#N/A</v>
      </c>
      <c r="N530" s="119" t="e">
        <f>IF($K$174=TRUE,J530,NA())</f>
        <v>#N/A</v>
      </c>
      <c r="O530" s="87" t="e">
        <f>IF($K$174=TRUE,I530+$B$5+$B$17/2,NA())</f>
        <v>#N/A</v>
      </c>
      <c r="P530" s="87" t="e">
        <f>IF($K$174=TRUE,J530+B$4+$B$4*$B$17,NA())</f>
        <v>#N/A</v>
      </c>
    </row>
    <row r="531" spans="5:16" x14ac:dyDescent="0.3">
      <c r="E531" s="91"/>
      <c r="F531" s="91"/>
      <c r="G531" s="91"/>
      <c r="I531" s="87"/>
      <c r="J531" s="87"/>
      <c r="L531" s="87"/>
      <c r="M531" s="87"/>
      <c r="N531" s="119"/>
      <c r="O531" s="87"/>
      <c r="P531" s="87"/>
    </row>
    <row r="532" spans="5:16" x14ac:dyDescent="0.3">
      <c r="E532" s="92">
        <f>E529-0.02</f>
        <v>0.55999999999999961</v>
      </c>
      <c r="F532" s="92">
        <v>0</v>
      </c>
      <c r="G532" s="92">
        <f>G529+0.02</f>
        <v>0.44000000000000011</v>
      </c>
      <c r="I532" s="87">
        <f t="shared" si="173"/>
        <v>0.72</v>
      </c>
      <c r="J532" s="87">
        <f t="shared" si="174"/>
        <v>0.48497422611928526</v>
      </c>
      <c r="L532" s="87" t="e">
        <f t="shared" si="175"/>
        <v>#N/A</v>
      </c>
      <c r="M532" s="87" t="e">
        <f t="shared" si="176"/>
        <v>#N/A</v>
      </c>
      <c r="N532" s="119" t="e">
        <f>IF($K$174=TRUE,J532,NA())</f>
        <v>#N/A</v>
      </c>
      <c r="O532" s="87" t="e">
        <f>IF($K$174=TRUE,I532+$B$5+$B$17/2,NA())</f>
        <v>#N/A</v>
      </c>
      <c r="P532" s="87" t="e">
        <f>IF($K$174=TRUE,J532+B$4+$B$4*$B$17,NA())</f>
        <v>#N/A</v>
      </c>
    </row>
    <row r="533" spans="5:16" x14ac:dyDescent="0.3">
      <c r="E533" s="92">
        <v>0</v>
      </c>
      <c r="F533" s="92">
        <f>F530-0.02</f>
        <v>0.55999999999999961</v>
      </c>
      <c r="G533" s="92">
        <f>G530+0.02</f>
        <v>0.44000000000000011</v>
      </c>
      <c r="I533" s="87">
        <f t="shared" si="173"/>
        <v>0.44000000000000011</v>
      </c>
      <c r="J533" s="87">
        <f t="shared" si="174"/>
        <v>0</v>
      </c>
      <c r="L533" s="87" t="e">
        <f t="shared" si="175"/>
        <v>#N/A</v>
      </c>
      <c r="M533" s="87" t="e">
        <f t="shared" si="176"/>
        <v>#N/A</v>
      </c>
      <c r="N533" s="119" t="e">
        <f>IF($K$174=TRUE,J533,NA())</f>
        <v>#N/A</v>
      </c>
      <c r="O533" s="87" t="e">
        <f>IF($K$174=TRUE,I533+$B$5+$B$17/2,NA())</f>
        <v>#N/A</v>
      </c>
      <c r="P533" s="87" t="e">
        <f>IF($K$174=TRUE,J533+B$4+$B$4*$B$17,NA())</f>
        <v>#N/A</v>
      </c>
    </row>
    <row r="534" spans="5:16" x14ac:dyDescent="0.3">
      <c r="E534" s="91"/>
      <c r="F534" s="91"/>
      <c r="G534" s="91"/>
      <c r="I534" s="87"/>
      <c r="J534" s="87"/>
      <c r="L534" s="87"/>
      <c r="M534" s="87"/>
      <c r="N534" s="119"/>
      <c r="O534" s="87"/>
      <c r="P534" s="87"/>
    </row>
    <row r="535" spans="5:16" x14ac:dyDescent="0.3">
      <c r="E535" s="92">
        <f>E532-0.02</f>
        <v>0.53999999999999959</v>
      </c>
      <c r="F535" s="92">
        <v>0</v>
      </c>
      <c r="G535" s="92">
        <f>G532+0.02</f>
        <v>0.46000000000000013</v>
      </c>
      <c r="I535" s="87">
        <f t="shared" ref="I535:I596" si="177">$B$5*E535+G535</f>
        <v>0.73</v>
      </c>
      <c r="J535" s="87">
        <f t="shared" ref="J535:J596" si="178">E535*$B$4</f>
        <v>0.46765371804359651</v>
      </c>
      <c r="L535" s="87" t="e">
        <f t="shared" ref="L535:L596" si="179">IF($K$174=TRUE,I535,NA())</f>
        <v>#N/A</v>
      </c>
      <c r="M535" s="87" t="e">
        <f t="shared" si="176"/>
        <v>#N/A</v>
      </c>
      <c r="N535" s="119" t="e">
        <f>IF($K$174=TRUE,J535,NA())</f>
        <v>#N/A</v>
      </c>
      <c r="O535" s="87" t="e">
        <f>IF($K$174=TRUE,I535+$B$5+$B$17/2,NA())</f>
        <v>#N/A</v>
      </c>
      <c r="P535" s="87" t="e">
        <f>IF($K$174=TRUE,J535+B$4+$B$4*$B$17,NA())</f>
        <v>#N/A</v>
      </c>
    </row>
    <row r="536" spans="5:16" x14ac:dyDescent="0.3">
      <c r="E536" s="92">
        <v>0</v>
      </c>
      <c r="F536" s="92">
        <f>F533-0.02</f>
        <v>0.53999999999999959</v>
      </c>
      <c r="G536" s="92">
        <f>G533+0.02</f>
        <v>0.46000000000000013</v>
      </c>
      <c r="I536" s="87">
        <f t="shared" si="177"/>
        <v>0.46000000000000013</v>
      </c>
      <c r="J536" s="87">
        <f t="shared" si="178"/>
        <v>0</v>
      </c>
      <c r="L536" s="87" t="e">
        <f t="shared" si="179"/>
        <v>#N/A</v>
      </c>
      <c r="M536" s="87" t="e">
        <f t="shared" si="176"/>
        <v>#N/A</v>
      </c>
      <c r="N536" s="119" t="e">
        <f>IF($K$174=TRUE,J536,NA())</f>
        <v>#N/A</v>
      </c>
      <c r="O536" s="87" t="e">
        <f>IF($K$174=TRUE,I536+$B$5+$B$17/2,NA())</f>
        <v>#N/A</v>
      </c>
      <c r="P536" s="87" t="e">
        <f>IF($K$174=TRUE,J536+B$4+$B$4*$B$17,NA())</f>
        <v>#N/A</v>
      </c>
    </row>
    <row r="537" spans="5:16" x14ac:dyDescent="0.3">
      <c r="E537" s="91"/>
      <c r="F537" s="91"/>
      <c r="G537" s="91"/>
      <c r="I537" s="87"/>
      <c r="J537" s="87"/>
      <c r="L537" s="87"/>
      <c r="M537" s="87"/>
      <c r="N537" s="119"/>
      <c r="O537" s="87"/>
      <c r="P537" s="87"/>
    </row>
    <row r="538" spans="5:16" x14ac:dyDescent="0.3">
      <c r="E538" s="92">
        <f>E535-0.02</f>
        <v>0.51999999999999957</v>
      </c>
      <c r="F538" s="92">
        <v>0</v>
      </c>
      <c r="G538" s="92">
        <f>G535+0.02</f>
        <v>0.48000000000000015</v>
      </c>
      <c r="I538" s="87">
        <f t="shared" si="177"/>
        <v>0.74</v>
      </c>
      <c r="J538" s="87">
        <f t="shared" si="178"/>
        <v>0.45033320996790771</v>
      </c>
      <c r="L538" s="87" t="e">
        <f t="shared" si="179"/>
        <v>#N/A</v>
      </c>
      <c r="M538" s="87" t="e">
        <f t="shared" si="176"/>
        <v>#N/A</v>
      </c>
      <c r="N538" s="119" t="e">
        <f>IF($K$174=TRUE,J538,NA())</f>
        <v>#N/A</v>
      </c>
      <c r="O538" s="87" t="e">
        <f>IF($K$174=TRUE,I538+$B$5+$B$17/2,NA())</f>
        <v>#N/A</v>
      </c>
      <c r="P538" s="87" t="e">
        <f>IF($K$174=TRUE,J538+B$4+$B$4*$B$17,NA())</f>
        <v>#N/A</v>
      </c>
    </row>
    <row r="539" spans="5:16" x14ac:dyDescent="0.3">
      <c r="E539" s="92">
        <v>0</v>
      </c>
      <c r="F539" s="92">
        <f>F536-0.02</f>
        <v>0.51999999999999957</v>
      </c>
      <c r="G539" s="92">
        <f>G536+0.02</f>
        <v>0.48000000000000015</v>
      </c>
      <c r="I539" s="87">
        <f t="shared" si="177"/>
        <v>0.48000000000000015</v>
      </c>
      <c r="J539" s="87">
        <f t="shared" si="178"/>
        <v>0</v>
      </c>
      <c r="L539" s="87" t="e">
        <f t="shared" si="179"/>
        <v>#N/A</v>
      </c>
      <c r="M539" s="87" t="e">
        <f t="shared" si="176"/>
        <v>#N/A</v>
      </c>
      <c r="N539" s="119" t="e">
        <f>IF($K$174=TRUE,J539,NA())</f>
        <v>#N/A</v>
      </c>
      <c r="O539" s="87" t="e">
        <f>IF($K$174=TRUE,I539+$B$5+$B$17/2,NA())</f>
        <v>#N/A</v>
      </c>
      <c r="P539" s="87" t="e">
        <f>IF($K$174=TRUE,J539+B$4+$B$4*$B$17,NA())</f>
        <v>#N/A</v>
      </c>
    </row>
    <row r="540" spans="5:16" x14ac:dyDescent="0.3">
      <c r="E540" s="91"/>
      <c r="F540" s="91"/>
      <c r="G540" s="91"/>
      <c r="I540" s="87"/>
      <c r="J540" s="87"/>
      <c r="L540" s="87"/>
      <c r="M540" s="87"/>
      <c r="N540" s="119"/>
      <c r="O540" s="87"/>
      <c r="P540" s="87"/>
    </row>
    <row r="541" spans="5:16" x14ac:dyDescent="0.3">
      <c r="E541" s="92">
        <f>E538-0.02</f>
        <v>0.49999999999999956</v>
      </c>
      <c r="F541" s="92">
        <v>0</v>
      </c>
      <c r="G541" s="92">
        <f>G538+0.02</f>
        <v>0.50000000000000011</v>
      </c>
      <c r="I541" s="87">
        <f t="shared" si="177"/>
        <v>0.75</v>
      </c>
      <c r="J541" s="87">
        <f t="shared" si="178"/>
        <v>0.43301270189221891</v>
      </c>
      <c r="L541" s="87" t="e">
        <f t="shared" si="179"/>
        <v>#N/A</v>
      </c>
      <c r="M541" s="87" t="e">
        <f t="shared" si="176"/>
        <v>#N/A</v>
      </c>
      <c r="N541" s="119" t="e">
        <f>IF($K$174=TRUE,J541,NA())</f>
        <v>#N/A</v>
      </c>
      <c r="O541" s="87" t="e">
        <f>IF($K$174=TRUE,I541+$B$5+$B$17/2,NA())</f>
        <v>#N/A</v>
      </c>
      <c r="P541" s="87" t="e">
        <f>IF($K$174=TRUE,J541+B$4+$B$4*$B$17,NA())</f>
        <v>#N/A</v>
      </c>
    </row>
    <row r="542" spans="5:16" x14ac:dyDescent="0.3">
      <c r="E542" s="92">
        <v>0</v>
      </c>
      <c r="F542" s="92">
        <f>F539-0.02</f>
        <v>0.49999999999999956</v>
      </c>
      <c r="G542" s="92">
        <f>G539+0.02</f>
        <v>0.50000000000000011</v>
      </c>
      <c r="I542" s="87">
        <f t="shared" si="177"/>
        <v>0.50000000000000011</v>
      </c>
      <c r="J542" s="87">
        <f t="shared" si="178"/>
        <v>0</v>
      </c>
      <c r="L542" s="87" t="e">
        <f t="shared" si="179"/>
        <v>#N/A</v>
      </c>
      <c r="M542" s="87" t="e">
        <f t="shared" si="176"/>
        <v>#N/A</v>
      </c>
      <c r="N542" s="119" t="e">
        <f>IF($K$174=TRUE,J542,NA())</f>
        <v>#N/A</v>
      </c>
      <c r="O542" s="87" t="e">
        <f>IF($K$174=TRUE,I542+$B$5+$B$17/2,NA())</f>
        <v>#N/A</v>
      </c>
      <c r="P542" s="87" t="e">
        <f>IF($K$174=TRUE,J542+B$4+$B$4*$B$17,NA())</f>
        <v>#N/A</v>
      </c>
    </row>
    <row r="543" spans="5:16" x14ac:dyDescent="0.3">
      <c r="E543" s="91"/>
      <c r="F543" s="91"/>
      <c r="G543" s="91"/>
      <c r="I543" s="87"/>
      <c r="J543" s="87"/>
      <c r="L543" s="87"/>
      <c r="M543" s="87"/>
      <c r="N543" s="119"/>
      <c r="O543" s="87"/>
      <c r="P543" s="87"/>
    </row>
    <row r="544" spans="5:16" x14ac:dyDescent="0.3">
      <c r="E544" s="92">
        <f>E541-0.02</f>
        <v>0.47999999999999954</v>
      </c>
      <c r="F544" s="92">
        <v>0</v>
      </c>
      <c r="G544" s="92">
        <f>G541+0.02</f>
        <v>0.52000000000000013</v>
      </c>
      <c r="I544" s="87">
        <f t="shared" si="177"/>
        <v>0.76</v>
      </c>
      <c r="J544" s="87">
        <f t="shared" si="178"/>
        <v>0.41569219381653011</v>
      </c>
      <c r="L544" s="87" t="e">
        <f t="shared" si="179"/>
        <v>#N/A</v>
      </c>
      <c r="M544" s="87" t="e">
        <f t="shared" si="176"/>
        <v>#N/A</v>
      </c>
      <c r="N544" s="119" t="e">
        <f>IF($K$174=TRUE,J544,NA())</f>
        <v>#N/A</v>
      </c>
      <c r="O544" s="87" t="e">
        <f>IF($K$174=TRUE,I544+$B$5+$B$17/2,NA())</f>
        <v>#N/A</v>
      </c>
      <c r="P544" s="87" t="e">
        <f>IF($K$174=TRUE,J544+B$4+$B$4*$B$17,NA())</f>
        <v>#N/A</v>
      </c>
    </row>
    <row r="545" spans="5:16" x14ac:dyDescent="0.3">
      <c r="E545" s="92">
        <v>0</v>
      </c>
      <c r="F545" s="92">
        <f>F542-0.02</f>
        <v>0.47999999999999954</v>
      </c>
      <c r="G545" s="92">
        <f>G542+0.02</f>
        <v>0.52000000000000013</v>
      </c>
      <c r="I545" s="87">
        <f t="shared" si="177"/>
        <v>0.52000000000000013</v>
      </c>
      <c r="J545" s="87">
        <f t="shared" si="178"/>
        <v>0</v>
      </c>
      <c r="L545" s="87" t="e">
        <f t="shared" si="179"/>
        <v>#N/A</v>
      </c>
      <c r="M545" s="87" t="e">
        <f t="shared" si="176"/>
        <v>#N/A</v>
      </c>
      <c r="N545" s="119" t="e">
        <f>IF($K$174=TRUE,J545,NA())</f>
        <v>#N/A</v>
      </c>
      <c r="O545" s="87" t="e">
        <f>IF($K$174=TRUE,I545+$B$5+$B$17/2,NA())</f>
        <v>#N/A</v>
      </c>
      <c r="P545" s="87" t="e">
        <f>IF($K$174=TRUE,J545+B$4+$B$4*$B$17,NA())</f>
        <v>#N/A</v>
      </c>
    </row>
    <row r="546" spans="5:16" x14ac:dyDescent="0.3">
      <c r="E546" s="91"/>
      <c r="F546" s="91"/>
      <c r="G546" s="91"/>
      <c r="I546" s="87"/>
      <c r="J546" s="87"/>
      <c r="L546" s="87"/>
      <c r="M546" s="87"/>
      <c r="N546" s="119"/>
      <c r="O546" s="87"/>
      <c r="P546" s="87"/>
    </row>
    <row r="547" spans="5:16" x14ac:dyDescent="0.3">
      <c r="E547" s="92">
        <f>E544-0.02</f>
        <v>0.45999999999999952</v>
      </c>
      <c r="F547" s="92">
        <v>0</v>
      </c>
      <c r="G547" s="92">
        <f>G544+0.02</f>
        <v>0.54000000000000015</v>
      </c>
      <c r="I547" s="87">
        <f t="shared" si="177"/>
        <v>0.77</v>
      </c>
      <c r="J547" s="87">
        <f t="shared" si="178"/>
        <v>0.39837168574084136</v>
      </c>
      <c r="L547" s="87" t="e">
        <f t="shared" si="179"/>
        <v>#N/A</v>
      </c>
      <c r="M547" s="87" t="e">
        <f t="shared" si="176"/>
        <v>#N/A</v>
      </c>
      <c r="N547" s="119" t="e">
        <f>IF($K$174=TRUE,J547,NA())</f>
        <v>#N/A</v>
      </c>
      <c r="O547" s="87" t="e">
        <f>IF($K$174=TRUE,I547+$B$5+$B$17/2,NA())</f>
        <v>#N/A</v>
      </c>
      <c r="P547" s="87" t="e">
        <f>IF($K$174=TRUE,J547+B$4+$B$4*$B$17,NA())</f>
        <v>#N/A</v>
      </c>
    </row>
    <row r="548" spans="5:16" x14ac:dyDescent="0.3">
      <c r="E548" s="92">
        <v>0</v>
      </c>
      <c r="F548" s="92">
        <f>F545-0.02</f>
        <v>0.45999999999999952</v>
      </c>
      <c r="G548" s="92">
        <f>G545+0.02</f>
        <v>0.54000000000000015</v>
      </c>
      <c r="I548" s="87">
        <f t="shared" si="177"/>
        <v>0.54000000000000015</v>
      </c>
      <c r="J548" s="87">
        <f t="shared" si="178"/>
        <v>0</v>
      </c>
      <c r="L548" s="87" t="e">
        <f t="shared" si="179"/>
        <v>#N/A</v>
      </c>
      <c r="M548" s="87" t="e">
        <f t="shared" si="176"/>
        <v>#N/A</v>
      </c>
      <c r="N548" s="119" t="e">
        <f>IF($K$174=TRUE,J548,NA())</f>
        <v>#N/A</v>
      </c>
      <c r="O548" s="87" t="e">
        <f>IF($K$174=TRUE,I548+$B$5+$B$17/2,NA())</f>
        <v>#N/A</v>
      </c>
      <c r="P548" s="87" t="e">
        <f>IF($K$174=TRUE,J548+B$4+$B$4*$B$17,NA())</f>
        <v>#N/A</v>
      </c>
    </row>
    <row r="549" spans="5:16" x14ac:dyDescent="0.3">
      <c r="E549" s="91"/>
      <c r="F549" s="91"/>
      <c r="G549" s="91"/>
      <c r="I549" s="87"/>
      <c r="J549" s="87"/>
      <c r="L549" s="87"/>
      <c r="M549" s="87"/>
      <c r="N549" s="119"/>
      <c r="O549" s="87"/>
      <c r="P549" s="87"/>
    </row>
    <row r="550" spans="5:16" x14ac:dyDescent="0.3">
      <c r="E550" s="92">
        <f>E547-0.02</f>
        <v>0.4399999999999995</v>
      </c>
      <c r="F550" s="92">
        <v>0</v>
      </c>
      <c r="G550" s="92">
        <f>G547+0.02</f>
        <v>0.56000000000000016</v>
      </c>
      <c r="I550" s="87">
        <f t="shared" si="177"/>
        <v>0.78</v>
      </c>
      <c r="J550" s="87">
        <f t="shared" si="178"/>
        <v>0.38105117766515256</v>
      </c>
      <c r="L550" s="87" t="e">
        <f t="shared" si="179"/>
        <v>#N/A</v>
      </c>
      <c r="M550" s="87" t="e">
        <f t="shared" si="176"/>
        <v>#N/A</v>
      </c>
      <c r="N550" s="119" t="e">
        <f>IF($K$174=TRUE,J550,NA())</f>
        <v>#N/A</v>
      </c>
      <c r="O550" s="87" t="e">
        <f>IF($K$174=TRUE,I550+$B$5+$B$17/2,NA())</f>
        <v>#N/A</v>
      </c>
      <c r="P550" s="87" t="e">
        <f>IF($K$174=TRUE,J550+B$4+$B$4*$B$17,NA())</f>
        <v>#N/A</v>
      </c>
    </row>
    <row r="551" spans="5:16" x14ac:dyDescent="0.3">
      <c r="E551" s="92">
        <v>0</v>
      </c>
      <c r="F551" s="92">
        <f>F548-0.02</f>
        <v>0.4399999999999995</v>
      </c>
      <c r="G551" s="92">
        <f>G548+0.02</f>
        <v>0.56000000000000016</v>
      </c>
      <c r="I551" s="87">
        <f t="shared" si="177"/>
        <v>0.56000000000000016</v>
      </c>
      <c r="J551" s="87">
        <f t="shared" si="178"/>
        <v>0</v>
      </c>
      <c r="L551" s="87" t="e">
        <f t="shared" si="179"/>
        <v>#N/A</v>
      </c>
      <c r="M551" s="87" t="e">
        <f t="shared" si="176"/>
        <v>#N/A</v>
      </c>
      <c r="N551" s="119" t="e">
        <f>IF($K$174=TRUE,J551,NA())</f>
        <v>#N/A</v>
      </c>
      <c r="O551" s="87" t="e">
        <f>IF($K$174=TRUE,I551+$B$5+$B$17/2,NA())</f>
        <v>#N/A</v>
      </c>
      <c r="P551" s="87" t="e">
        <f>IF($K$174=TRUE,J551+B$4+$B$4*$B$17,NA())</f>
        <v>#N/A</v>
      </c>
    </row>
    <row r="552" spans="5:16" x14ac:dyDescent="0.3">
      <c r="E552" s="91"/>
      <c r="F552" s="91"/>
      <c r="G552" s="91"/>
      <c r="I552" s="87"/>
      <c r="J552" s="87"/>
      <c r="L552" s="87"/>
      <c r="M552" s="87"/>
      <c r="N552" s="119"/>
      <c r="O552" s="87"/>
      <c r="P552" s="87"/>
    </row>
    <row r="553" spans="5:16" x14ac:dyDescent="0.3">
      <c r="E553" s="92">
        <f>E550-0.02</f>
        <v>0.41999999999999948</v>
      </c>
      <c r="F553" s="92">
        <v>0</v>
      </c>
      <c r="G553" s="92">
        <f>G550+0.02</f>
        <v>0.58000000000000018</v>
      </c>
      <c r="I553" s="87">
        <f t="shared" si="177"/>
        <v>0.79</v>
      </c>
      <c r="J553" s="87">
        <f t="shared" si="178"/>
        <v>0.36373066958946376</v>
      </c>
      <c r="L553" s="87" t="e">
        <f t="shared" si="179"/>
        <v>#N/A</v>
      </c>
      <c r="M553" s="87" t="e">
        <f t="shared" si="176"/>
        <v>#N/A</v>
      </c>
      <c r="N553" s="119" t="e">
        <f>IF($K$174=TRUE,J553,NA())</f>
        <v>#N/A</v>
      </c>
      <c r="O553" s="87" t="e">
        <f>IF($K$174=TRUE,I553+$B$5+$B$17/2,NA())</f>
        <v>#N/A</v>
      </c>
      <c r="P553" s="87" t="e">
        <f>IF($K$174=TRUE,J553+B$4+$B$4*$B$17,NA())</f>
        <v>#N/A</v>
      </c>
    </row>
    <row r="554" spans="5:16" x14ac:dyDescent="0.3">
      <c r="E554" s="92">
        <v>0</v>
      </c>
      <c r="F554" s="92">
        <f>F551-0.02</f>
        <v>0.41999999999999948</v>
      </c>
      <c r="G554" s="92">
        <f>G551+0.02</f>
        <v>0.58000000000000018</v>
      </c>
      <c r="I554" s="87">
        <f t="shared" si="177"/>
        <v>0.58000000000000018</v>
      </c>
      <c r="J554" s="87">
        <f t="shared" si="178"/>
        <v>0</v>
      </c>
      <c r="L554" s="87" t="e">
        <f t="shared" si="179"/>
        <v>#N/A</v>
      </c>
      <c r="M554" s="87" t="e">
        <f t="shared" si="176"/>
        <v>#N/A</v>
      </c>
      <c r="N554" s="119" t="e">
        <f>IF($K$174=TRUE,J554,NA())</f>
        <v>#N/A</v>
      </c>
      <c r="O554" s="87" t="e">
        <f>IF($K$174=TRUE,I554+$B$5+$B$17/2,NA())</f>
        <v>#N/A</v>
      </c>
      <c r="P554" s="87" t="e">
        <f>IF($K$174=TRUE,J554+B$4+$B$4*$B$17,NA())</f>
        <v>#N/A</v>
      </c>
    </row>
    <row r="555" spans="5:16" x14ac:dyDescent="0.3">
      <c r="E555" s="91"/>
      <c r="F555" s="91"/>
      <c r="G555" s="91"/>
      <c r="I555" s="87"/>
      <c r="J555" s="87"/>
      <c r="L555" s="87"/>
      <c r="M555" s="87"/>
      <c r="N555" s="119"/>
      <c r="O555" s="87"/>
      <c r="P555" s="87"/>
    </row>
    <row r="556" spans="5:16" x14ac:dyDescent="0.3">
      <c r="E556" s="92">
        <f>E553-0.02</f>
        <v>0.39999999999999947</v>
      </c>
      <c r="F556" s="92">
        <v>0</v>
      </c>
      <c r="G556" s="92">
        <f>G553+0.02</f>
        <v>0.6000000000000002</v>
      </c>
      <c r="I556" s="87">
        <f t="shared" si="177"/>
        <v>0.8</v>
      </c>
      <c r="J556" s="87">
        <f t="shared" si="178"/>
        <v>0.34641016151377496</v>
      </c>
      <c r="L556" s="87" t="e">
        <f t="shared" si="179"/>
        <v>#N/A</v>
      </c>
      <c r="M556" s="87" t="e">
        <f t="shared" si="176"/>
        <v>#N/A</v>
      </c>
      <c r="N556" s="119" t="e">
        <f>IF($K$174=TRUE,J556,NA())</f>
        <v>#N/A</v>
      </c>
      <c r="O556" s="87" t="e">
        <f>IF($K$174=TRUE,I556+$B$5+$B$17/2,NA())</f>
        <v>#N/A</v>
      </c>
      <c r="P556" s="87" t="e">
        <f>IF($K$174=TRUE,J556+B$4+$B$4*$B$17,NA())</f>
        <v>#N/A</v>
      </c>
    </row>
    <row r="557" spans="5:16" x14ac:dyDescent="0.3">
      <c r="E557" s="92">
        <v>0</v>
      </c>
      <c r="F557" s="92">
        <f>F554-0.02</f>
        <v>0.39999999999999947</v>
      </c>
      <c r="G557" s="92">
        <f>G554+0.02</f>
        <v>0.6000000000000002</v>
      </c>
      <c r="I557" s="87">
        <f t="shared" si="177"/>
        <v>0.6000000000000002</v>
      </c>
      <c r="J557" s="87">
        <f t="shared" si="178"/>
        <v>0</v>
      </c>
      <c r="L557" s="87" t="e">
        <f t="shared" si="179"/>
        <v>#N/A</v>
      </c>
      <c r="M557" s="87" t="e">
        <f t="shared" si="176"/>
        <v>#N/A</v>
      </c>
      <c r="N557" s="119" t="e">
        <f>IF($K$174=TRUE,J557,NA())</f>
        <v>#N/A</v>
      </c>
      <c r="O557" s="87" t="e">
        <f>IF($K$174=TRUE,I557+$B$5+$B$17/2,NA())</f>
        <v>#N/A</v>
      </c>
      <c r="P557" s="87" t="e">
        <f>IF($K$174=TRUE,J557+B$4+$B$4*$B$17,NA())</f>
        <v>#N/A</v>
      </c>
    </row>
    <row r="558" spans="5:16" x14ac:dyDescent="0.3">
      <c r="E558" s="91"/>
      <c r="F558" s="91"/>
      <c r="G558" s="91"/>
      <c r="I558" s="87"/>
      <c r="J558" s="87"/>
      <c r="L558" s="87"/>
      <c r="M558" s="87"/>
      <c r="N558" s="119"/>
      <c r="O558" s="87"/>
      <c r="P558" s="87"/>
    </row>
    <row r="559" spans="5:16" x14ac:dyDescent="0.3">
      <c r="E559" s="92">
        <f>E556-0.02</f>
        <v>0.37999999999999945</v>
      </c>
      <c r="F559" s="92">
        <v>0</v>
      </c>
      <c r="G559" s="92">
        <f>G556+0.02</f>
        <v>0.62000000000000022</v>
      </c>
      <c r="I559" s="87">
        <f t="shared" si="177"/>
        <v>0.81</v>
      </c>
      <c r="J559" s="87">
        <f t="shared" si="178"/>
        <v>0.32908965343808622</v>
      </c>
      <c r="L559" s="87" t="e">
        <f t="shared" si="179"/>
        <v>#N/A</v>
      </c>
      <c r="M559" s="87" t="e">
        <f t="shared" si="176"/>
        <v>#N/A</v>
      </c>
      <c r="N559" s="119" t="e">
        <f>IF($K$174=TRUE,J559,NA())</f>
        <v>#N/A</v>
      </c>
      <c r="O559" s="87" t="e">
        <f>IF($K$174=TRUE,I559+$B$5+$B$17/2,NA())</f>
        <v>#N/A</v>
      </c>
      <c r="P559" s="87" t="e">
        <f>IF($K$174=TRUE,J559+B$4+$B$4*$B$17,NA())</f>
        <v>#N/A</v>
      </c>
    </row>
    <row r="560" spans="5:16" x14ac:dyDescent="0.3">
      <c r="E560" s="92">
        <v>0</v>
      </c>
      <c r="F560" s="92">
        <f>F557-0.02</f>
        <v>0.37999999999999945</v>
      </c>
      <c r="G560" s="92">
        <f>G557+0.02</f>
        <v>0.62000000000000022</v>
      </c>
      <c r="I560" s="87">
        <f t="shared" si="177"/>
        <v>0.62000000000000022</v>
      </c>
      <c r="J560" s="87">
        <f t="shared" si="178"/>
        <v>0</v>
      </c>
      <c r="L560" s="87" t="e">
        <f t="shared" si="179"/>
        <v>#N/A</v>
      </c>
      <c r="M560" s="87" t="e">
        <f t="shared" ref="M560:M614" si="180">L560+1+$B$17</f>
        <v>#N/A</v>
      </c>
      <c r="N560" s="119" t="e">
        <f>IF($K$174=TRUE,J560,NA())</f>
        <v>#N/A</v>
      </c>
      <c r="O560" s="87" t="e">
        <f>IF($K$174=TRUE,I560+$B$5+$B$17/2,NA())</f>
        <v>#N/A</v>
      </c>
      <c r="P560" s="87" t="e">
        <f>IF($K$174=TRUE,J560+B$4+$B$4*$B$17,NA())</f>
        <v>#N/A</v>
      </c>
    </row>
    <row r="561" spans="5:16" x14ac:dyDescent="0.3">
      <c r="E561" s="91"/>
      <c r="F561" s="91"/>
      <c r="G561" s="91"/>
      <c r="I561" s="87"/>
      <c r="J561" s="87"/>
      <c r="L561" s="87"/>
      <c r="M561" s="87"/>
      <c r="N561" s="119"/>
      <c r="O561" s="87"/>
      <c r="P561" s="87"/>
    </row>
    <row r="562" spans="5:16" x14ac:dyDescent="0.3">
      <c r="E562" s="92">
        <f>E559-0.02</f>
        <v>0.35999999999999943</v>
      </c>
      <c r="F562" s="92">
        <v>0</v>
      </c>
      <c r="G562" s="92">
        <f>G559+0.02</f>
        <v>0.64000000000000024</v>
      </c>
      <c r="I562" s="87">
        <f t="shared" si="177"/>
        <v>0.82</v>
      </c>
      <c r="J562" s="87">
        <f t="shared" si="178"/>
        <v>0.31176914536239742</v>
      </c>
      <c r="L562" s="87" t="e">
        <f t="shared" si="179"/>
        <v>#N/A</v>
      </c>
      <c r="M562" s="87" t="e">
        <f t="shared" si="180"/>
        <v>#N/A</v>
      </c>
      <c r="N562" s="119" t="e">
        <f>IF($K$174=TRUE,J562,NA())</f>
        <v>#N/A</v>
      </c>
      <c r="O562" s="87" t="e">
        <f>IF($K$174=TRUE,I562+$B$5+$B$17/2,NA())</f>
        <v>#N/A</v>
      </c>
      <c r="P562" s="87" t="e">
        <f>IF($K$174=TRUE,J562+B$4+$B$4*$B$17,NA())</f>
        <v>#N/A</v>
      </c>
    </row>
    <row r="563" spans="5:16" x14ac:dyDescent="0.3">
      <c r="E563" s="92">
        <v>0</v>
      </c>
      <c r="F563" s="92">
        <f>F560-0.02</f>
        <v>0.35999999999999943</v>
      </c>
      <c r="G563" s="92">
        <f>G560+0.02</f>
        <v>0.64000000000000024</v>
      </c>
      <c r="I563" s="87">
        <f t="shared" si="177"/>
        <v>0.64000000000000024</v>
      </c>
      <c r="J563" s="87">
        <f t="shared" si="178"/>
        <v>0</v>
      </c>
      <c r="L563" s="87" t="e">
        <f t="shared" si="179"/>
        <v>#N/A</v>
      </c>
      <c r="M563" s="87" t="e">
        <f t="shared" si="180"/>
        <v>#N/A</v>
      </c>
      <c r="N563" s="119" t="e">
        <f>IF($K$174=TRUE,J563,NA())</f>
        <v>#N/A</v>
      </c>
      <c r="O563" s="87" t="e">
        <f>IF($K$174=TRUE,I563+$B$5+$B$17/2,NA())</f>
        <v>#N/A</v>
      </c>
      <c r="P563" s="87" t="e">
        <f>IF($K$174=TRUE,J563+B$4+$B$4*$B$17,NA())</f>
        <v>#N/A</v>
      </c>
    </row>
    <row r="564" spans="5:16" x14ac:dyDescent="0.3">
      <c r="E564" s="91"/>
      <c r="F564" s="91"/>
      <c r="G564" s="91"/>
      <c r="I564" s="87"/>
      <c r="J564" s="87"/>
      <c r="L564" s="87"/>
      <c r="M564" s="87"/>
      <c r="N564" s="119"/>
      <c r="O564" s="87"/>
      <c r="P564" s="87"/>
    </row>
    <row r="565" spans="5:16" x14ac:dyDescent="0.3">
      <c r="E565" s="92">
        <f>E562-0.02</f>
        <v>0.33999999999999941</v>
      </c>
      <c r="F565" s="92">
        <v>0</v>
      </c>
      <c r="G565" s="92">
        <f>G562+0.02</f>
        <v>0.66000000000000025</v>
      </c>
      <c r="I565" s="87">
        <f t="shared" si="177"/>
        <v>0.83</v>
      </c>
      <c r="J565" s="87">
        <f t="shared" si="178"/>
        <v>0.29444863728670861</v>
      </c>
      <c r="L565" s="87" t="e">
        <f t="shared" si="179"/>
        <v>#N/A</v>
      </c>
      <c r="M565" s="87" t="e">
        <f t="shared" si="180"/>
        <v>#N/A</v>
      </c>
      <c r="N565" s="119" t="e">
        <f>IF($K$174=TRUE,J565,NA())</f>
        <v>#N/A</v>
      </c>
      <c r="O565" s="87" t="e">
        <f>IF($K$174=TRUE,I565+$B$5+$B$17/2,NA())</f>
        <v>#N/A</v>
      </c>
      <c r="P565" s="87" t="e">
        <f>IF($K$174=TRUE,J565+B$4+$B$4*$B$17,NA())</f>
        <v>#N/A</v>
      </c>
    </row>
    <row r="566" spans="5:16" x14ac:dyDescent="0.3">
      <c r="E566" s="92">
        <v>0</v>
      </c>
      <c r="F566" s="92">
        <f>F563-0.02</f>
        <v>0.33999999999999941</v>
      </c>
      <c r="G566" s="92">
        <f>G563+0.02</f>
        <v>0.66000000000000025</v>
      </c>
      <c r="I566" s="87">
        <f t="shared" si="177"/>
        <v>0.66000000000000025</v>
      </c>
      <c r="J566" s="87">
        <f t="shared" si="178"/>
        <v>0</v>
      </c>
      <c r="L566" s="87" t="e">
        <f t="shared" si="179"/>
        <v>#N/A</v>
      </c>
      <c r="M566" s="87" t="e">
        <f t="shared" si="180"/>
        <v>#N/A</v>
      </c>
      <c r="N566" s="119" t="e">
        <f>IF($K$174=TRUE,J566,NA())</f>
        <v>#N/A</v>
      </c>
      <c r="O566" s="87" t="e">
        <f>IF($K$174=TRUE,I566+$B$5+$B$17/2,NA())</f>
        <v>#N/A</v>
      </c>
      <c r="P566" s="87" t="e">
        <f>IF($K$174=TRUE,J566+B$4+$B$4*$B$17,NA())</f>
        <v>#N/A</v>
      </c>
    </row>
    <row r="567" spans="5:16" x14ac:dyDescent="0.3">
      <c r="E567" s="91"/>
      <c r="F567" s="91"/>
      <c r="G567" s="91"/>
      <c r="I567" s="87"/>
      <c r="J567" s="87"/>
      <c r="L567" s="87"/>
      <c r="M567" s="87"/>
      <c r="N567" s="119"/>
      <c r="O567" s="87"/>
      <c r="P567" s="87"/>
    </row>
    <row r="568" spans="5:16" x14ac:dyDescent="0.3">
      <c r="E568" s="92">
        <f>E565-0.02</f>
        <v>0.3199999999999994</v>
      </c>
      <c r="F568" s="92">
        <v>0</v>
      </c>
      <c r="G568" s="92">
        <f>G565+0.02</f>
        <v>0.68000000000000027</v>
      </c>
      <c r="I568" s="87">
        <f t="shared" si="177"/>
        <v>0.84</v>
      </c>
      <c r="J568" s="87">
        <f t="shared" si="178"/>
        <v>0.27712812921101981</v>
      </c>
      <c r="L568" s="87" t="e">
        <f t="shared" si="179"/>
        <v>#N/A</v>
      </c>
      <c r="M568" s="87" t="e">
        <f t="shared" si="180"/>
        <v>#N/A</v>
      </c>
      <c r="N568" s="119" t="e">
        <f>IF($K$174=TRUE,J568,NA())</f>
        <v>#N/A</v>
      </c>
      <c r="O568" s="87" t="e">
        <f>IF($K$174=TRUE,I568+$B$5+$B$17/2,NA())</f>
        <v>#N/A</v>
      </c>
      <c r="P568" s="87" t="e">
        <f>IF($K$174=TRUE,J568+B$4+$B$4*$B$17,NA())</f>
        <v>#N/A</v>
      </c>
    </row>
    <row r="569" spans="5:16" x14ac:dyDescent="0.3">
      <c r="E569" s="92">
        <v>0</v>
      </c>
      <c r="F569" s="92">
        <f>F566-0.02</f>
        <v>0.3199999999999994</v>
      </c>
      <c r="G569" s="92">
        <f>G566+0.02</f>
        <v>0.68000000000000027</v>
      </c>
      <c r="I569" s="87">
        <f t="shared" si="177"/>
        <v>0.68000000000000027</v>
      </c>
      <c r="J569" s="87">
        <f t="shared" si="178"/>
        <v>0</v>
      </c>
      <c r="L569" s="87" t="e">
        <f t="shared" si="179"/>
        <v>#N/A</v>
      </c>
      <c r="M569" s="87" t="e">
        <f t="shared" si="180"/>
        <v>#N/A</v>
      </c>
      <c r="N569" s="119" t="e">
        <f>IF($K$174=TRUE,J569,NA())</f>
        <v>#N/A</v>
      </c>
      <c r="O569" s="87" t="e">
        <f>IF($K$174=TRUE,I569+$B$5+$B$17/2,NA())</f>
        <v>#N/A</v>
      </c>
      <c r="P569" s="87" t="e">
        <f>IF($K$174=TRUE,J569+B$4+$B$4*$B$17,NA())</f>
        <v>#N/A</v>
      </c>
    </row>
    <row r="570" spans="5:16" x14ac:dyDescent="0.3">
      <c r="E570" s="91"/>
      <c r="F570" s="91"/>
      <c r="G570" s="91"/>
      <c r="I570" s="87"/>
      <c r="J570" s="87"/>
      <c r="L570" s="87"/>
      <c r="M570" s="87"/>
      <c r="N570" s="119"/>
      <c r="O570" s="87"/>
      <c r="P570" s="87"/>
    </row>
    <row r="571" spans="5:16" x14ac:dyDescent="0.3">
      <c r="E571" s="92">
        <f>E568-0.02</f>
        <v>0.29999999999999938</v>
      </c>
      <c r="F571" s="92">
        <v>0</v>
      </c>
      <c r="G571" s="92">
        <f>G568+0.02</f>
        <v>0.70000000000000029</v>
      </c>
      <c r="I571" s="87">
        <f t="shared" si="177"/>
        <v>0.85</v>
      </c>
      <c r="J571" s="87">
        <f t="shared" si="178"/>
        <v>0.25980762113533107</v>
      </c>
      <c r="L571" s="87" t="e">
        <f t="shared" si="179"/>
        <v>#N/A</v>
      </c>
      <c r="M571" s="87" t="e">
        <f t="shared" si="180"/>
        <v>#N/A</v>
      </c>
      <c r="N571" s="119" t="e">
        <f>IF($K$174=TRUE,J571,NA())</f>
        <v>#N/A</v>
      </c>
      <c r="O571" s="87" t="e">
        <f>IF($K$174=TRUE,I571+$B$5+$B$17/2,NA())</f>
        <v>#N/A</v>
      </c>
      <c r="P571" s="87" t="e">
        <f>IF($K$174=TRUE,J571+B$4+$B$4*$B$17,NA())</f>
        <v>#N/A</v>
      </c>
    </row>
    <row r="572" spans="5:16" x14ac:dyDescent="0.3">
      <c r="E572" s="92">
        <v>0</v>
      </c>
      <c r="F572" s="92">
        <f>F569-0.02</f>
        <v>0.29999999999999938</v>
      </c>
      <c r="G572" s="92">
        <f>G569+0.02</f>
        <v>0.70000000000000029</v>
      </c>
      <c r="I572" s="87">
        <f t="shared" si="177"/>
        <v>0.70000000000000029</v>
      </c>
      <c r="J572" s="87">
        <f t="shared" si="178"/>
        <v>0</v>
      </c>
      <c r="L572" s="87" t="e">
        <f t="shared" si="179"/>
        <v>#N/A</v>
      </c>
      <c r="M572" s="87" t="e">
        <f t="shared" si="180"/>
        <v>#N/A</v>
      </c>
      <c r="N572" s="119" t="e">
        <f>IF($K$174=TRUE,J572,NA())</f>
        <v>#N/A</v>
      </c>
      <c r="O572" s="87" t="e">
        <f>IF($K$174=TRUE,I572+$B$5+$B$17/2,NA())</f>
        <v>#N/A</v>
      </c>
      <c r="P572" s="87" t="e">
        <f>IF($K$174=TRUE,J572+B$4+$B$4*$B$17,NA())</f>
        <v>#N/A</v>
      </c>
    </row>
    <row r="573" spans="5:16" x14ac:dyDescent="0.3">
      <c r="E573" s="91"/>
      <c r="F573" s="91"/>
      <c r="G573" s="91"/>
      <c r="I573" s="87"/>
      <c r="J573" s="87"/>
      <c r="L573" s="87"/>
      <c r="M573" s="87"/>
      <c r="N573" s="119"/>
      <c r="O573" s="87"/>
      <c r="P573" s="87"/>
    </row>
    <row r="574" spans="5:16" x14ac:dyDescent="0.3">
      <c r="E574" s="92">
        <f>E571-0.02</f>
        <v>0.27999999999999936</v>
      </c>
      <c r="F574" s="92">
        <v>0</v>
      </c>
      <c r="G574" s="92">
        <f>G571+0.02</f>
        <v>0.72000000000000031</v>
      </c>
      <c r="I574" s="87">
        <f t="shared" si="177"/>
        <v>0.86</v>
      </c>
      <c r="J574" s="87">
        <f t="shared" si="178"/>
        <v>0.24248711305964224</v>
      </c>
      <c r="L574" s="87" t="e">
        <f t="shared" si="179"/>
        <v>#N/A</v>
      </c>
      <c r="M574" s="87" t="e">
        <f t="shared" si="180"/>
        <v>#N/A</v>
      </c>
      <c r="N574" s="119" t="e">
        <f>IF($K$174=TRUE,J574,NA())</f>
        <v>#N/A</v>
      </c>
      <c r="O574" s="87" t="e">
        <f>IF($K$174=TRUE,I574+$B$5+$B$17/2,NA())</f>
        <v>#N/A</v>
      </c>
      <c r="P574" s="87" t="e">
        <f>IF($K$174=TRUE,J574+B$4+$B$4*$B$17,NA())</f>
        <v>#N/A</v>
      </c>
    </row>
    <row r="575" spans="5:16" x14ac:dyDescent="0.3">
      <c r="E575" s="92">
        <v>0</v>
      </c>
      <c r="F575" s="92">
        <f>F572-0.02</f>
        <v>0.27999999999999936</v>
      </c>
      <c r="G575" s="92">
        <f>G572+0.02</f>
        <v>0.72000000000000031</v>
      </c>
      <c r="I575" s="87">
        <f t="shared" si="177"/>
        <v>0.72000000000000031</v>
      </c>
      <c r="J575" s="87">
        <f t="shared" si="178"/>
        <v>0</v>
      </c>
      <c r="L575" s="87" t="e">
        <f t="shared" si="179"/>
        <v>#N/A</v>
      </c>
      <c r="M575" s="87" t="e">
        <f t="shared" si="180"/>
        <v>#N/A</v>
      </c>
      <c r="N575" s="119" t="e">
        <f>IF($K$174=TRUE,J575,NA())</f>
        <v>#N/A</v>
      </c>
      <c r="O575" s="87" t="e">
        <f>IF($K$174=TRUE,I575+$B$5+$B$17/2,NA())</f>
        <v>#N/A</v>
      </c>
      <c r="P575" s="87" t="e">
        <f>IF($K$174=TRUE,J575+B$4+$B$4*$B$17,NA())</f>
        <v>#N/A</v>
      </c>
    </row>
    <row r="576" spans="5:16" x14ac:dyDescent="0.3">
      <c r="E576" s="91"/>
      <c r="F576" s="91"/>
      <c r="G576" s="91"/>
      <c r="I576" s="87"/>
      <c r="J576" s="87"/>
      <c r="L576" s="87"/>
      <c r="M576" s="87"/>
      <c r="N576" s="119"/>
      <c r="O576" s="87"/>
      <c r="P576" s="87"/>
    </row>
    <row r="577" spans="5:16" x14ac:dyDescent="0.3">
      <c r="E577" s="92">
        <f>E574-0.02</f>
        <v>0.25999999999999934</v>
      </c>
      <c r="F577" s="92">
        <v>0</v>
      </c>
      <c r="G577" s="92">
        <f>G574+0.02</f>
        <v>0.74000000000000032</v>
      </c>
      <c r="I577" s="87">
        <f t="shared" si="177"/>
        <v>0.87</v>
      </c>
      <c r="J577" s="87">
        <f t="shared" si="178"/>
        <v>0.22516660498395347</v>
      </c>
      <c r="L577" s="87" t="e">
        <f t="shared" si="179"/>
        <v>#N/A</v>
      </c>
      <c r="M577" s="87" t="e">
        <f t="shared" si="180"/>
        <v>#N/A</v>
      </c>
      <c r="N577" s="119" t="e">
        <f>IF($K$174=TRUE,J577,NA())</f>
        <v>#N/A</v>
      </c>
      <c r="O577" s="87" t="e">
        <f>IF($K$174=TRUE,I577+$B$5+$B$17/2,NA())</f>
        <v>#N/A</v>
      </c>
      <c r="P577" s="87" t="e">
        <f>IF($K$174=TRUE,J577+B$4+$B$4*$B$17,NA())</f>
        <v>#N/A</v>
      </c>
    </row>
    <row r="578" spans="5:16" x14ac:dyDescent="0.3">
      <c r="E578" s="92">
        <v>0</v>
      </c>
      <c r="F578" s="92">
        <f>F575-0.02</f>
        <v>0.25999999999999934</v>
      </c>
      <c r="G578" s="92">
        <f>G575+0.02</f>
        <v>0.74000000000000032</v>
      </c>
      <c r="I578" s="87">
        <f t="shared" si="177"/>
        <v>0.74000000000000032</v>
      </c>
      <c r="J578" s="87">
        <f t="shared" si="178"/>
        <v>0</v>
      </c>
      <c r="L578" s="87" t="e">
        <f t="shared" si="179"/>
        <v>#N/A</v>
      </c>
      <c r="M578" s="87" t="e">
        <f t="shared" si="180"/>
        <v>#N/A</v>
      </c>
      <c r="N578" s="119" t="e">
        <f>IF($K$174=TRUE,J578,NA())</f>
        <v>#N/A</v>
      </c>
      <c r="O578" s="87" t="e">
        <f>IF($K$174=TRUE,I578+$B$5+$B$17/2,NA())</f>
        <v>#N/A</v>
      </c>
      <c r="P578" s="87" t="e">
        <f>IF($K$174=TRUE,J578+B$4+$B$4*$B$17,NA())</f>
        <v>#N/A</v>
      </c>
    </row>
    <row r="579" spans="5:16" x14ac:dyDescent="0.3">
      <c r="E579" s="91"/>
      <c r="F579" s="91"/>
      <c r="G579" s="91"/>
      <c r="I579" s="87"/>
      <c r="J579" s="87"/>
      <c r="L579" s="87"/>
      <c r="M579" s="87"/>
      <c r="N579" s="119"/>
      <c r="O579" s="87"/>
      <c r="P579" s="87"/>
    </row>
    <row r="580" spans="5:16" x14ac:dyDescent="0.3">
      <c r="E580" s="92">
        <f>E577-0.02</f>
        <v>0.23999999999999935</v>
      </c>
      <c r="F580" s="92">
        <v>0</v>
      </c>
      <c r="G580" s="92">
        <f>G577+0.02</f>
        <v>0.76000000000000034</v>
      </c>
      <c r="I580" s="87">
        <f t="shared" si="177"/>
        <v>0.88</v>
      </c>
      <c r="J580" s="87">
        <f t="shared" si="178"/>
        <v>0.20784609690826469</v>
      </c>
      <c r="L580" s="87" t="e">
        <f t="shared" si="179"/>
        <v>#N/A</v>
      </c>
      <c r="M580" s="87" t="e">
        <f t="shared" si="180"/>
        <v>#N/A</v>
      </c>
      <c r="N580" s="119" t="e">
        <f>IF($K$174=TRUE,J580,NA())</f>
        <v>#N/A</v>
      </c>
      <c r="O580" s="87" t="e">
        <f>IF($K$174=TRUE,I580+$B$5+$B$17/2,NA())</f>
        <v>#N/A</v>
      </c>
      <c r="P580" s="87" t="e">
        <f>IF($K$174=TRUE,J580+B$4+$B$4*$B$17,NA())</f>
        <v>#N/A</v>
      </c>
    </row>
    <row r="581" spans="5:16" x14ac:dyDescent="0.3">
      <c r="E581" s="92">
        <v>0</v>
      </c>
      <c r="F581" s="92">
        <f>F578-0.02</f>
        <v>0.23999999999999935</v>
      </c>
      <c r="G581" s="92">
        <f>G578+0.02</f>
        <v>0.76000000000000034</v>
      </c>
      <c r="I581" s="87">
        <f t="shared" si="177"/>
        <v>0.76000000000000034</v>
      </c>
      <c r="J581" s="87">
        <f t="shared" si="178"/>
        <v>0</v>
      </c>
      <c r="L581" s="87" t="e">
        <f t="shared" si="179"/>
        <v>#N/A</v>
      </c>
      <c r="M581" s="87" t="e">
        <f t="shared" si="180"/>
        <v>#N/A</v>
      </c>
      <c r="N581" s="119" t="e">
        <f>IF($K$174=TRUE,J581,NA())</f>
        <v>#N/A</v>
      </c>
      <c r="O581" s="87" t="e">
        <f>IF($K$174=TRUE,I581+$B$5+$B$17/2,NA())</f>
        <v>#N/A</v>
      </c>
      <c r="P581" s="87" t="e">
        <f>IF($K$174=TRUE,J581+B$4+$B$4*$B$17,NA())</f>
        <v>#N/A</v>
      </c>
    </row>
    <row r="582" spans="5:16" x14ac:dyDescent="0.3">
      <c r="E582" s="91"/>
      <c r="F582" s="91"/>
      <c r="G582" s="91"/>
      <c r="I582" s="87"/>
      <c r="J582" s="87"/>
      <c r="L582" s="87"/>
      <c r="M582" s="87"/>
      <c r="N582" s="119"/>
      <c r="O582" s="87"/>
      <c r="P582" s="87"/>
    </row>
    <row r="583" spans="5:16" x14ac:dyDescent="0.3">
      <c r="E583" s="92">
        <f>E580-0.02</f>
        <v>0.21999999999999936</v>
      </c>
      <c r="F583" s="92">
        <v>0</v>
      </c>
      <c r="G583" s="92">
        <f>G580+0.02</f>
        <v>0.78000000000000036</v>
      </c>
      <c r="I583" s="87">
        <f t="shared" si="177"/>
        <v>0.89000000000000012</v>
      </c>
      <c r="J583" s="87">
        <f t="shared" si="178"/>
        <v>0.19052558883257595</v>
      </c>
      <c r="L583" s="87" t="e">
        <f t="shared" si="179"/>
        <v>#N/A</v>
      </c>
      <c r="M583" s="87" t="e">
        <f t="shared" si="180"/>
        <v>#N/A</v>
      </c>
      <c r="N583" s="119" t="e">
        <f>IF($K$174=TRUE,J583,NA())</f>
        <v>#N/A</v>
      </c>
      <c r="O583" s="87" t="e">
        <f>IF($K$174=TRUE,I583+$B$5+$B$17/2,NA())</f>
        <v>#N/A</v>
      </c>
      <c r="P583" s="87" t="e">
        <f>IF($K$174=TRUE,J583+B$4+$B$4*$B$17,NA())</f>
        <v>#N/A</v>
      </c>
    </row>
    <row r="584" spans="5:16" x14ac:dyDescent="0.3">
      <c r="E584" s="92">
        <v>0</v>
      </c>
      <c r="F584" s="92">
        <f>F581-0.02</f>
        <v>0.21999999999999936</v>
      </c>
      <c r="G584" s="92">
        <f>G581+0.02</f>
        <v>0.78000000000000036</v>
      </c>
      <c r="I584" s="87">
        <f t="shared" si="177"/>
        <v>0.78000000000000036</v>
      </c>
      <c r="J584" s="87">
        <f t="shared" si="178"/>
        <v>0</v>
      </c>
      <c r="L584" s="87" t="e">
        <f t="shared" si="179"/>
        <v>#N/A</v>
      </c>
      <c r="M584" s="87" t="e">
        <f t="shared" si="180"/>
        <v>#N/A</v>
      </c>
      <c r="N584" s="119" t="e">
        <f>IF($K$174=TRUE,J584,NA())</f>
        <v>#N/A</v>
      </c>
      <c r="O584" s="87" t="e">
        <f>IF($K$174=TRUE,I584+$B$5+$B$17/2,NA())</f>
        <v>#N/A</v>
      </c>
      <c r="P584" s="87" t="e">
        <f>IF($K$174=TRUE,J584+B$4+$B$4*$B$17,NA())</f>
        <v>#N/A</v>
      </c>
    </row>
    <row r="585" spans="5:16" x14ac:dyDescent="0.3">
      <c r="E585" s="91"/>
      <c r="F585" s="91"/>
      <c r="G585" s="91"/>
      <c r="I585" s="87"/>
      <c r="J585" s="87"/>
      <c r="L585" s="87"/>
      <c r="M585" s="87"/>
      <c r="N585" s="119"/>
      <c r="O585" s="87"/>
      <c r="P585" s="87"/>
    </row>
    <row r="586" spans="5:16" x14ac:dyDescent="0.3">
      <c r="E586" s="92">
        <f>E583-0.02</f>
        <v>0.19999999999999937</v>
      </c>
      <c r="F586" s="92">
        <v>0</v>
      </c>
      <c r="G586" s="92">
        <f>G583+0.02</f>
        <v>0.80000000000000038</v>
      </c>
      <c r="I586" s="87">
        <f t="shared" si="177"/>
        <v>0.90000000000000013</v>
      </c>
      <c r="J586" s="87">
        <f t="shared" si="178"/>
        <v>0.17320508075688718</v>
      </c>
      <c r="L586" s="87" t="e">
        <f t="shared" si="179"/>
        <v>#N/A</v>
      </c>
      <c r="M586" s="87" t="e">
        <f t="shared" si="180"/>
        <v>#N/A</v>
      </c>
      <c r="N586" s="119" t="e">
        <f>IF($K$174=TRUE,J586,NA())</f>
        <v>#N/A</v>
      </c>
      <c r="O586" s="87" t="e">
        <f>IF($K$174=TRUE,I586+$B$5+$B$17/2,NA())</f>
        <v>#N/A</v>
      </c>
      <c r="P586" s="87" t="e">
        <f>IF($K$174=TRUE,J586+B$4+$B$4*$B$17,NA())</f>
        <v>#N/A</v>
      </c>
    </row>
    <row r="587" spans="5:16" x14ac:dyDescent="0.3">
      <c r="E587" s="92">
        <v>0</v>
      </c>
      <c r="F587" s="92">
        <f>F584-0.02</f>
        <v>0.19999999999999937</v>
      </c>
      <c r="G587" s="92">
        <f>G584+0.02</f>
        <v>0.80000000000000038</v>
      </c>
      <c r="I587" s="87">
        <f t="shared" si="177"/>
        <v>0.80000000000000038</v>
      </c>
      <c r="J587" s="87">
        <f t="shared" si="178"/>
        <v>0</v>
      </c>
      <c r="L587" s="87" t="e">
        <f t="shared" si="179"/>
        <v>#N/A</v>
      </c>
      <c r="M587" s="87" t="e">
        <f t="shared" si="180"/>
        <v>#N/A</v>
      </c>
      <c r="N587" s="119" t="e">
        <f>IF($K$174=TRUE,J587,NA())</f>
        <v>#N/A</v>
      </c>
      <c r="O587" s="87" t="e">
        <f>IF($K$174=TRUE,I587+$B$5+$B$17/2,NA())</f>
        <v>#N/A</v>
      </c>
      <c r="P587" s="87" t="e">
        <f>IF($K$174=TRUE,J587+B$4+$B$4*$B$17,NA())</f>
        <v>#N/A</v>
      </c>
    </row>
    <row r="588" spans="5:16" x14ac:dyDescent="0.3">
      <c r="E588" s="91"/>
      <c r="F588" s="91"/>
      <c r="G588" s="91"/>
      <c r="I588" s="87"/>
      <c r="J588" s="87"/>
      <c r="L588" s="87"/>
      <c r="M588" s="87"/>
      <c r="N588" s="119"/>
      <c r="O588" s="87"/>
      <c r="P588" s="87"/>
    </row>
    <row r="589" spans="5:16" x14ac:dyDescent="0.3">
      <c r="E589" s="92">
        <f>E586-0.02</f>
        <v>0.17999999999999938</v>
      </c>
      <c r="F589" s="92">
        <v>0</v>
      </c>
      <c r="G589" s="92">
        <f>G586+0.02</f>
        <v>0.8200000000000004</v>
      </c>
      <c r="I589" s="87">
        <f t="shared" si="177"/>
        <v>0.91000000000000014</v>
      </c>
      <c r="J589" s="87">
        <f t="shared" si="178"/>
        <v>0.1558845726811984</v>
      </c>
      <c r="L589" s="87" t="e">
        <f t="shared" si="179"/>
        <v>#N/A</v>
      </c>
      <c r="M589" s="87" t="e">
        <f t="shared" si="180"/>
        <v>#N/A</v>
      </c>
      <c r="N589" s="119" t="e">
        <f>IF($K$174=TRUE,J589,NA())</f>
        <v>#N/A</v>
      </c>
      <c r="O589" s="87" t="e">
        <f>IF($K$174=TRUE,I589+$B$5+$B$17/2,NA())</f>
        <v>#N/A</v>
      </c>
      <c r="P589" s="87" t="e">
        <f>IF($K$174=TRUE,J589+B$4+$B$4*$B$17,NA())</f>
        <v>#N/A</v>
      </c>
    </row>
    <row r="590" spans="5:16" x14ac:dyDescent="0.3">
      <c r="E590" s="92">
        <v>0</v>
      </c>
      <c r="F590" s="92">
        <f>F587-0.02</f>
        <v>0.17999999999999938</v>
      </c>
      <c r="G590" s="92">
        <f>G587+0.02</f>
        <v>0.8200000000000004</v>
      </c>
      <c r="I590" s="87">
        <f t="shared" si="177"/>
        <v>0.8200000000000004</v>
      </c>
      <c r="J590" s="87">
        <f t="shared" si="178"/>
        <v>0</v>
      </c>
      <c r="L590" s="87" t="e">
        <f t="shared" si="179"/>
        <v>#N/A</v>
      </c>
      <c r="M590" s="87" t="e">
        <f t="shared" si="180"/>
        <v>#N/A</v>
      </c>
      <c r="N590" s="119" t="e">
        <f>IF($K$174=TRUE,J590,NA())</f>
        <v>#N/A</v>
      </c>
      <c r="O590" s="87" t="e">
        <f>IF($K$174=TRUE,I590+$B$5+$B$17/2,NA())</f>
        <v>#N/A</v>
      </c>
      <c r="P590" s="87" t="e">
        <f>IF($K$174=TRUE,J590+B$4+$B$4*$B$17,NA())</f>
        <v>#N/A</v>
      </c>
    </row>
    <row r="591" spans="5:16" x14ac:dyDescent="0.3">
      <c r="E591" s="91"/>
      <c r="F591" s="91"/>
      <c r="G591" s="91"/>
      <c r="I591" s="87"/>
      <c r="J591" s="87"/>
      <c r="L591" s="87"/>
      <c r="M591" s="87"/>
      <c r="N591" s="119"/>
      <c r="O591" s="87"/>
      <c r="P591" s="87"/>
    </row>
    <row r="592" spans="5:16" x14ac:dyDescent="0.3">
      <c r="E592" s="92">
        <f>E589-0.02</f>
        <v>0.15999999999999939</v>
      </c>
      <c r="F592" s="92">
        <v>0</v>
      </c>
      <c r="G592" s="92">
        <f>G589+0.02</f>
        <v>0.84000000000000041</v>
      </c>
      <c r="I592" s="87">
        <f t="shared" si="177"/>
        <v>0.92000000000000015</v>
      </c>
      <c r="J592" s="87">
        <f t="shared" si="178"/>
        <v>0.13856406460550966</v>
      </c>
      <c r="L592" s="87" t="e">
        <f t="shared" si="179"/>
        <v>#N/A</v>
      </c>
      <c r="M592" s="87" t="e">
        <f t="shared" si="180"/>
        <v>#N/A</v>
      </c>
      <c r="N592" s="119" t="e">
        <f>IF($K$174=TRUE,J592,NA())</f>
        <v>#N/A</v>
      </c>
      <c r="O592" s="87" t="e">
        <f>IF($K$174=TRUE,I592+$B$5+$B$17/2,NA())</f>
        <v>#N/A</v>
      </c>
      <c r="P592" s="87" t="e">
        <f>IF($K$174=TRUE,J592+B$4+$B$4*$B$17,NA())</f>
        <v>#N/A</v>
      </c>
    </row>
    <row r="593" spans="5:16" x14ac:dyDescent="0.3">
      <c r="E593" s="92">
        <v>0</v>
      </c>
      <c r="F593" s="92">
        <f>F590-0.02</f>
        <v>0.15999999999999939</v>
      </c>
      <c r="G593" s="92">
        <f>G590+0.02</f>
        <v>0.84000000000000041</v>
      </c>
      <c r="I593" s="87">
        <f t="shared" si="177"/>
        <v>0.84000000000000041</v>
      </c>
      <c r="J593" s="87">
        <f t="shared" si="178"/>
        <v>0</v>
      </c>
      <c r="L593" s="87" t="e">
        <f t="shared" si="179"/>
        <v>#N/A</v>
      </c>
      <c r="M593" s="87" t="e">
        <f t="shared" si="180"/>
        <v>#N/A</v>
      </c>
      <c r="N593" s="119" t="e">
        <f>IF($K$174=TRUE,J593,NA())</f>
        <v>#N/A</v>
      </c>
      <c r="O593" s="87" t="e">
        <f>IF($K$174=TRUE,I593+$B$5+$B$17/2,NA())</f>
        <v>#N/A</v>
      </c>
      <c r="P593" s="87" t="e">
        <f>IF($K$174=TRUE,J593+B$4+$B$4*$B$17,NA())</f>
        <v>#N/A</v>
      </c>
    </row>
    <row r="594" spans="5:16" x14ac:dyDescent="0.3">
      <c r="E594" s="91"/>
      <c r="F594" s="91"/>
      <c r="G594" s="91"/>
      <c r="I594" s="87"/>
      <c r="J594" s="87"/>
      <c r="L594" s="87"/>
      <c r="M594" s="87"/>
      <c r="N594" s="119"/>
      <c r="O594" s="87"/>
      <c r="P594" s="87"/>
    </row>
    <row r="595" spans="5:16" x14ac:dyDescent="0.3">
      <c r="E595" s="92">
        <f>E592-0.02</f>
        <v>0.1399999999999994</v>
      </c>
      <c r="F595" s="92">
        <v>0</v>
      </c>
      <c r="G595" s="92">
        <f>G592+0.02</f>
        <v>0.86000000000000043</v>
      </c>
      <c r="I595" s="87">
        <f t="shared" si="177"/>
        <v>0.93000000000000016</v>
      </c>
      <c r="J595" s="87">
        <f t="shared" si="178"/>
        <v>0.12124355652982088</v>
      </c>
      <c r="L595" s="87" t="e">
        <f t="shared" si="179"/>
        <v>#N/A</v>
      </c>
      <c r="M595" s="87" t="e">
        <f t="shared" si="180"/>
        <v>#N/A</v>
      </c>
      <c r="N595" s="119" t="e">
        <f>IF($K$174=TRUE,J595,NA())</f>
        <v>#N/A</v>
      </c>
      <c r="O595" s="87" t="e">
        <f>IF($K$174=TRUE,I595+$B$5+$B$17/2,NA())</f>
        <v>#N/A</v>
      </c>
      <c r="P595" s="87" t="e">
        <f>IF($K$174=TRUE,J595+B$4+$B$4*$B$17,NA())</f>
        <v>#N/A</v>
      </c>
    </row>
    <row r="596" spans="5:16" x14ac:dyDescent="0.3">
      <c r="E596" s="92">
        <v>0</v>
      </c>
      <c r="F596" s="92">
        <f>F593-0.02</f>
        <v>0.1399999999999994</v>
      </c>
      <c r="G596" s="92">
        <f>G593+0.02</f>
        <v>0.86000000000000043</v>
      </c>
      <c r="I596" s="87">
        <f t="shared" si="177"/>
        <v>0.86000000000000043</v>
      </c>
      <c r="J596" s="87">
        <f t="shared" si="178"/>
        <v>0</v>
      </c>
      <c r="L596" s="87" t="e">
        <f t="shared" si="179"/>
        <v>#N/A</v>
      </c>
      <c r="M596" s="87" t="e">
        <f t="shared" si="180"/>
        <v>#N/A</v>
      </c>
      <c r="N596" s="119" t="e">
        <f>IF($K$174=TRUE,J596,NA())</f>
        <v>#N/A</v>
      </c>
      <c r="O596" s="87" t="e">
        <f>IF($K$174=TRUE,I596+$B$5+$B$17/2,NA())</f>
        <v>#N/A</v>
      </c>
      <c r="P596" s="87" t="e">
        <f>IF($K$174=TRUE,J596+B$4+$B$4*$B$17,NA())</f>
        <v>#N/A</v>
      </c>
    </row>
    <row r="597" spans="5:16" x14ac:dyDescent="0.3">
      <c r="E597" s="91"/>
      <c r="F597" s="91"/>
      <c r="G597" s="91"/>
      <c r="I597" s="87"/>
      <c r="J597" s="87"/>
      <c r="L597" s="87"/>
      <c r="M597" s="87"/>
      <c r="N597" s="119"/>
      <c r="O597" s="87"/>
      <c r="P597" s="87"/>
    </row>
    <row r="598" spans="5:16" x14ac:dyDescent="0.3">
      <c r="E598" s="92">
        <f>E595-0.02</f>
        <v>0.1199999999999994</v>
      </c>
      <c r="F598" s="92">
        <v>0</v>
      </c>
      <c r="G598" s="92">
        <f>G595+0.02</f>
        <v>0.88000000000000045</v>
      </c>
      <c r="I598" s="87">
        <f t="shared" ref="I598:I614" si="181">$B$5*E598+G598</f>
        <v>0.94000000000000017</v>
      </c>
      <c r="J598" s="87">
        <f t="shared" ref="J598:J614" si="182">E598*$B$4</f>
        <v>0.10392304845413211</v>
      </c>
      <c r="L598" s="87" t="e">
        <f t="shared" ref="L598:L614" si="183">IF($K$174=TRUE,I598,NA())</f>
        <v>#N/A</v>
      </c>
      <c r="M598" s="87" t="e">
        <f t="shared" si="180"/>
        <v>#N/A</v>
      </c>
      <c r="N598" s="119" t="e">
        <f>IF($K$174=TRUE,J598,NA())</f>
        <v>#N/A</v>
      </c>
      <c r="O598" s="87" t="e">
        <f>IF($K$174=TRUE,I598+$B$5+$B$17/2,NA())</f>
        <v>#N/A</v>
      </c>
      <c r="P598" s="87" t="e">
        <f>IF($K$174=TRUE,J598+B$4+$B$4*$B$17,NA())</f>
        <v>#N/A</v>
      </c>
    </row>
    <row r="599" spans="5:16" x14ac:dyDescent="0.3">
      <c r="E599" s="92">
        <v>0</v>
      </c>
      <c r="F599" s="92">
        <f>F596-0.02</f>
        <v>0.1199999999999994</v>
      </c>
      <c r="G599" s="92">
        <f>G596+0.02</f>
        <v>0.88000000000000045</v>
      </c>
      <c r="I599" s="87">
        <f t="shared" si="181"/>
        <v>0.88000000000000045</v>
      </c>
      <c r="J599" s="87">
        <f t="shared" si="182"/>
        <v>0</v>
      </c>
      <c r="L599" s="87" t="e">
        <f t="shared" si="183"/>
        <v>#N/A</v>
      </c>
      <c r="M599" s="87" t="e">
        <f t="shared" si="180"/>
        <v>#N/A</v>
      </c>
      <c r="N599" s="119" t="e">
        <f>IF($K$174=TRUE,J599,NA())</f>
        <v>#N/A</v>
      </c>
      <c r="O599" s="87" t="e">
        <f>IF($K$174=TRUE,I599+$B$5+$B$17/2,NA())</f>
        <v>#N/A</v>
      </c>
      <c r="P599" s="87" t="e">
        <f>IF($K$174=TRUE,J599+B$4+$B$4*$B$17,NA())</f>
        <v>#N/A</v>
      </c>
    </row>
    <row r="600" spans="5:16" x14ac:dyDescent="0.3">
      <c r="E600" s="91"/>
      <c r="F600" s="91"/>
      <c r="G600" s="91"/>
      <c r="I600" s="87"/>
      <c r="J600" s="87"/>
      <c r="L600" s="87"/>
      <c r="M600" s="87"/>
      <c r="N600" s="119"/>
      <c r="O600" s="87"/>
      <c r="P600" s="87"/>
    </row>
    <row r="601" spans="5:16" x14ac:dyDescent="0.3">
      <c r="E601" s="92">
        <f>E598-0.02</f>
        <v>9.9999999999999395E-2</v>
      </c>
      <c r="F601" s="92">
        <v>0</v>
      </c>
      <c r="G601" s="92">
        <f>G598+0.02</f>
        <v>0.90000000000000047</v>
      </c>
      <c r="I601" s="87">
        <f t="shared" si="181"/>
        <v>0.95000000000000018</v>
      </c>
      <c r="J601" s="87">
        <f t="shared" si="182"/>
        <v>8.6602540378443338E-2</v>
      </c>
      <c r="L601" s="87" t="e">
        <f t="shared" si="183"/>
        <v>#N/A</v>
      </c>
      <c r="M601" s="87" t="e">
        <f t="shared" si="180"/>
        <v>#N/A</v>
      </c>
      <c r="N601" s="119" t="e">
        <f>IF($K$174=TRUE,J601,NA())</f>
        <v>#N/A</v>
      </c>
      <c r="O601" s="87" t="e">
        <f>IF($K$174=TRUE,I601+$B$5+$B$17/2,NA())</f>
        <v>#N/A</v>
      </c>
      <c r="P601" s="87" t="e">
        <f>IF($K$174=TRUE,J601+B$4+$B$4*$B$17,NA())</f>
        <v>#N/A</v>
      </c>
    </row>
    <row r="602" spans="5:16" x14ac:dyDescent="0.3">
      <c r="E602" s="92">
        <v>0</v>
      </c>
      <c r="F602" s="92">
        <f>F599-0.02</f>
        <v>9.9999999999999395E-2</v>
      </c>
      <c r="G602" s="92">
        <f>G599+0.02</f>
        <v>0.90000000000000047</v>
      </c>
      <c r="I602" s="87">
        <f t="shared" si="181"/>
        <v>0.90000000000000047</v>
      </c>
      <c r="J602" s="87">
        <f t="shared" si="182"/>
        <v>0</v>
      </c>
      <c r="L602" s="87" t="e">
        <f t="shared" si="183"/>
        <v>#N/A</v>
      </c>
      <c r="M602" s="87" t="e">
        <f t="shared" si="180"/>
        <v>#N/A</v>
      </c>
      <c r="N602" s="119" t="e">
        <f>IF($K$174=TRUE,J602,NA())</f>
        <v>#N/A</v>
      </c>
      <c r="O602" s="87" t="e">
        <f>IF($K$174=TRUE,I602+$B$5+$B$17/2,NA())</f>
        <v>#N/A</v>
      </c>
      <c r="P602" s="87" t="e">
        <f>IF($K$174=TRUE,J602+B$4+$B$4*$B$17,NA())</f>
        <v>#N/A</v>
      </c>
    </row>
    <row r="603" spans="5:16" x14ac:dyDescent="0.3">
      <c r="E603" s="91"/>
      <c r="F603" s="91"/>
      <c r="G603" s="91"/>
      <c r="I603" s="87"/>
      <c r="J603" s="87"/>
      <c r="L603" s="87"/>
      <c r="M603" s="87"/>
      <c r="N603" s="119"/>
      <c r="O603" s="87"/>
      <c r="P603" s="87"/>
    </row>
    <row r="604" spans="5:16" x14ac:dyDescent="0.3">
      <c r="E604" s="92">
        <f>E601-0.02</f>
        <v>7.9999999999999391E-2</v>
      </c>
      <c r="F604" s="92">
        <v>0</v>
      </c>
      <c r="G604" s="92">
        <f>G601+0.02</f>
        <v>0.92000000000000048</v>
      </c>
      <c r="I604" s="87">
        <f t="shared" si="181"/>
        <v>0.96000000000000019</v>
      </c>
      <c r="J604" s="87">
        <f t="shared" si="182"/>
        <v>6.9282032302754565E-2</v>
      </c>
      <c r="L604" s="87" t="e">
        <f t="shared" si="183"/>
        <v>#N/A</v>
      </c>
      <c r="M604" s="87" t="e">
        <f t="shared" si="180"/>
        <v>#N/A</v>
      </c>
      <c r="N604" s="119" t="e">
        <f>IF($K$174=TRUE,J604,NA())</f>
        <v>#N/A</v>
      </c>
      <c r="O604" s="87" t="e">
        <f>IF($K$174=TRUE,I604+$B$5+$B$17/2,NA())</f>
        <v>#N/A</v>
      </c>
      <c r="P604" s="87" t="e">
        <f>IF($K$174=TRUE,J604+B$4+$B$4*$B$17,NA())</f>
        <v>#N/A</v>
      </c>
    </row>
    <row r="605" spans="5:16" x14ac:dyDescent="0.3">
      <c r="E605" s="92">
        <v>0</v>
      </c>
      <c r="F605" s="92">
        <f>F602-0.02</f>
        <v>7.9999999999999391E-2</v>
      </c>
      <c r="G605" s="92">
        <f>G602+0.02</f>
        <v>0.92000000000000048</v>
      </c>
      <c r="I605" s="87">
        <f t="shared" si="181"/>
        <v>0.92000000000000048</v>
      </c>
      <c r="J605" s="87">
        <f t="shared" si="182"/>
        <v>0</v>
      </c>
      <c r="L605" s="87" t="e">
        <f t="shared" si="183"/>
        <v>#N/A</v>
      </c>
      <c r="M605" s="87" t="e">
        <f t="shared" si="180"/>
        <v>#N/A</v>
      </c>
      <c r="N605" s="119" t="e">
        <f>IF($K$174=TRUE,J605,NA())</f>
        <v>#N/A</v>
      </c>
      <c r="O605" s="87" t="e">
        <f>IF($K$174=TRUE,I605+$B$5+$B$17/2,NA())</f>
        <v>#N/A</v>
      </c>
      <c r="P605" s="87" t="e">
        <f>IF($K$174=TRUE,J605+B$4+$B$4*$B$17,NA())</f>
        <v>#N/A</v>
      </c>
    </row>
    <row r="606" spans="5:16" x14ac:dyDescent="0.3">
      <c r="E606" s="91"/>
      <c r="F606" s="91"/>
      <c r="G606" s="91"/>
      <c r="I606" s="87"/>
      <c r="J606" s="87"/>
      <c r="L606" s="87"/>
      <c r="M606" s="87"/>
      <c r="N606" s="119"/>
      <c r="O606" s="87"/>
      <c r="P606" s="87"/>
    </row>
    <row r="607" spans="5:16" x14ac:dyDescent="0.3">
      <c r="E607" s="92">
        <f>E604-0.02</f>
        <v>5.9999999999999387E-2</v>
      </c>
      <c r="F607" s="92">
        <v>0</v>
      </c>
      <c r="G607" s="92">
        <f>G604+0.02</f>
        <v>0.9400000000000005</v>
      </c>
      <c r="I607" s="87">
        <f t="shared" si="181"/>
        <v>0.9700000000000002</v>
      </c>
      <c r="J607" s="87">
        <f t="shared" si="182"/>
        <v>5.1961524227065785E-2</v>
      </c>
      <c r="L607" s="87" t="e">
        <f t="shared" si="183"/>
        <v>#N/A</v>
      </c>
      <c r="M607" s="87" t="e">
        <f t="shared" si="180"/>
        <v>#N/A</v>
      </c>
      <c r="N607" s="119" t="e">
        <f>IF($K$174=TRUE,J607,NA())</f>
        <v>#N/A</v>
      </c>
      <c r="O607" s="87" t="e">
        <f>IF($K$174=TRUE,I607+$B$5+$B$17/2,NA())</f>
        <v>#N/A</v>
      </c>
      <c r="P607" s="87" t="e">
        <f>IF($K$174=TRUE,J607+B$4+$B$4*$B$17,NA())</f>
        <v>#N/A</v>
      </c>
    </row>
    <row r="608" spans="5:16" x14ac:dyDescent="0.3">
      <c r="E608" s="92">
        <v>0</v>
      </c>
      <c r="F608" s="92">
        <f>F605-0.02</f>
        <v>5.9999999999999387E-2</v>
      </c>
      <c r="G608" s="92">
        <f>G605+0.02</f>
        <v>0.9400000000000005</v>
      </c>
      <c r="I608" s="87">
        <f t="shared" si="181"/>
        <v>0.9400000000000005</v>
      </c>
      <c r="J608" s="87">
        <f t="shared" si="182"/>
        <v>0</v>
      </c>
      <c r="L608" s="87" t="e">
        <f t="shared" si="183"/>
        <v>#N/A</v>
      </c>
      <c r="M608" s="87" t="e">
        <f t="shared" si="180"/>
        <v>#N/A</v>
      </c>
      <c r="N608" s="119" t="e">
        <f>IF($K$174=TRUE,J608,NA())</f>
        <v>#N/A</v>
      </c>
      <c r="O608" s="87" t="e">
        <f>IF($K$174=TRUE,I608+$B$5+$B$17/2,NA())</f>
        <v>#N/A</v>
      </c>
      <c r="P608" s="87" t="e">
        <f>IF($K$174=TRUE,J608+B$4+$B$4*$B$17,NA())</f>
        <v>#N/A</v>
      </c>
    </row>
    <row r="609" spans="5:16" x14ac:dyDescent="0.3">
      <c r="E609" s="91"/>
      <c r="F609" s="91"/>
      <c r="G609" s="91"/>
      <c r="I609" s="87"/>
      <c r="J609" s="87"/>
      <c r="L609" s="87"/>
      <c r="M609" s="87"/>
      <c r="N609" s="119"/>
      <c r="O609" s="87"/>
      <c r="P609" s="87"/>
    </row>
    <row r="610" spans="5:16" x14ac:dyDescent="0.3">
      <c r="E610" s="92">
        <f>E607-0.02</f>
        <v>3.9999999999999383E-2</v>
      </c>
      <c r="F610" s="92">
        <v>0</v>
      </c>
      <c r="G610" s="92">
        <f>G607+0.02</f>
        <v>0.96000000000000052</v>
      </c>
      <c r="I610" s="87">
        <f t="shared" si="181"/>
        <v>0.9800000000000002</v>
      </c>
      <c r="J610" s="87">
        <f t="shared" si="182"/>
        <v>3.4641016151377012E-2</v>
      </c>
      <c r="L610" s="87" t="e">
        <f t="shared" si="183"/>
        <v>#N/A</v>
      </c>
      <c r="M610" s="87" t="e">
        <f t="shared" si="180"/>
        <v>#N/A</v>
      </c>
      <c r="N610" s="119" t="e">
        <f>IF($K$174=TRUE,J610,NA())</f>
        <v>#N/A</v>
      </c>
      <c r="O610" s="87" t="e">
        <f>IF($K$174=TRUE,I610+$B$5+$B$17/2,NA())</f>
        <v>#N/A</v>
      </c>
      <c r="P610" s="87" t="e">
        <f>IF($K$174=TRUE,J610+B$4+$B$4*$B$17,NA())</f>
        <v>#N/A</v>
      </c>
    </row>
    <row r="611" spans="5:16" x14ac:dyDescent="0.3">
      <c r="E611" s="92">
        <v>0</v>
      </c>
      <c r="F611" s="92">
        <f>F608-0.02</f>
        <v>3.9999999999999383E-2</v>
      </c>
      <c r="G611" s="92">
        <f>G608+0.02</f>
        <v>0.96000000000000052</v>
      </c>
      <c r="I611" s="87">
        <f t="shared" si="181"/>
        <v>0.96000000000000052</v>
      </c>
      <c r="J611" s="87">
        <f t="shared" si="182"/>
        <v>0</v>
      </c>
      <c r="L611" s="87" t="e">
        <f t="shared" si="183"/>
        <v>#N/A</v>
      </c>
      <c r="M611" s="87" t="e">
        <f t="shared" si="180"/>
        <v>#N/A</v>
      </c>
      <c r="N611" s="119" t="e">
        <f>IF($K$174=TRUE,J611,NA())</f>
        <v>#N/A</v>
      </c>
      <c r="O611" s="87" t="e">
        <f>IF($K$174=TRUE,I611+$B$5+$B$17/2,NA())</f>
        <v>#N/A</v>
      </c>
      <c r="P611" s="87" t="e">
        <f>IF($K$174=TRUE,J611+B$4+$B$4*$B$17,NA())</f>
        <v>#N/A</v>
      </c>
    </row>
    <row r="612" spans="5:16" x14ac:dyDescent="0.3">
      <c r="E612" s="91"/>
      <c r="F612" s="91"/>
      <c r="G612" s="91"/>
      <c r="I612" s="87"/>
      <c r="J612" s="87"/>
      <c r="L612" s="87"/>
      <c r="M612" s="87"/>
      <c r="N612" s="119"/>
      <c r="O612" s="87"/>
      <c r="P612" s="87"/>
    </row>
    <row r="613" spans="5:16" x14ac:dyDescent="0.3">
      <c r="E613" s="92">
        <f>E610-0.02</f>
        <v>1.9999999999999383E-2</v>
      </c>
      <c r="F613" s="92">
        <v>0</v>
      </c>
      <c r="G613" s="92">
        <f>G610+0.02</f>
        <v>0.98000000000000054</v>
      </c>
      <c r="I613" s="87">
        <f t="shared" si="181"/>
        <v>0.99000000000000021</v>
      </c>
      <c r="J613" s="87">
        <f t="shared" si="182"/>
        <v>1.7320508075688239E-2</v>
      </c>
      <c r="L613" s="87" t="e">
        <f t="shared" si="183"/>
        <v>#N/A</v>
      </c>
      <c r="M613" s="87" t="e">
        <f t="shared" si="180"/>
        <v>#N/A</v>
      </c>
      <c r="N613" s="119" t="e">
        <f>IF($K$174=TRUE,J613,NA())</f>
        <v>#N/A</v>
      </c>
      <c r="O613" s="87" t="e">
        <f>IF($K$174=TRUE,I613+$B$5+$B$17/2,NA())</f>
        <v>#N/A</v>
      </c>
      <c r="P613" s="87" t="e">
        <f>IF($K$174=TRUE,J613+B$4+$B$4*$B$17,NA())</f>
        <v>#N/A</v>
      </c>
    </row>
    <row r="614" spans="5:16" x14ac:dyDescent="0.3">
      <c r="E614" s="92">
        <v>0</v>
      </c>
      <c r="F614" s="92">
        <f>F611-0.02</f>
        <v>1.9999999999999383E-2</v>
      </c>
      <c r="G614" s="92">
        <f>G611+0.02</f>
        <v>0.98000000000000054</v>
      </c>
      <c r="I614" s="87">
        <f t="shared" si="181"/>
        <v>0.98000000000000054</v>
      </c>
      <c r="J614" s="87">
        <f t="shared" si="182"/>
        <v>0</v>
      </c>
      <c r="L614" s="87" t="e">
        <f t="shared" si="183"/>
        <v>#N/A</v>
      </c>
      <c r="M614" s="87" t="e">
        <f t="shared" si="180"/>
        <v>#N/A</v>
      </c>
      <c r="N614" s="119" t="e">
        <f>IF($K$174=TRUE,J614,NA())</f>
        <v>#N/A</v>
      </c>
      <c r="O614" s="87" t="e">
        <f>IF($K$174=TRUE,I614+$B$5+$B$17/2,NA())</f>
        <v>#N/A</v>
      </c>
      <c r="P614" s="87" t="e">
        <f>IF($K$174=TRUE,J614+B$4+$B$4*$B$17,NA())</f>
        <v>#N/A</v>
      </c>
    </row>
    <row r="616" spans="5:16" x14ac:dyDescent="0.3">
      <c r="E616" s="71">
        <v>0.02</v>
      </c>
      <c r="F616" s="71">
        <v>0.98</v>
      </c>
      <c r="G616" s="71">
        <v>0</v>
      </c>
      <c r="I616" s="72">
        <f>$B$5*E616+G616</f>
        <v>1.0000000000000002E-2</v>
      </c>
      <c r="J616" s="72">
        <f>-E616*$B$4</f>
        <v>-1.7320508075688773E-2</v>
      </c>
      <c r="L616" s="72"/>
      <c r="M616" s="72"/>
      <c r="N616" s="117" t="e">
        <f>IF($K$174=TRUE,J616,NA())</f>
        <v>#N/A</v>
      </c>
      <c r="O616" s="72" t="e">
        <f>IF($K$174=TRUE,I616+$B$5+$B$17/2,NA())</f>
        <v>#N/A</v>
      </c>
      <c r="P616" s="72" t="e">
        <f>IF($K$174=TRUE,J616+B$4+$B$4*$B$17,NA())</f>
        <v>#N/A</v>
      </c>
    </row>
    <row r="617" spans="5:16" x14ac:dyDescent="0.3">
      <c r="E617" s="71">
        <v>0.02</v>
      </c>
      <c r="F617" s="71">
        <v>0</v>
      </c>
      <c r="G617" s="71">
        <v>0.98</v>
      </c>
      <c r="I617" s="72">
        <f t="shared" ref="I617:I680" si="184">$B$5*E617+G617</f>
        <v>0.99</v>
      </c>
      <c r="J617" s="72">
        <f t="shared" ref="J617:J680" si="185">-E617*$B$4</f>
        <v>-1.7320508075688773E-2</v>
      </c>
      <c r="L617" s="72"/>
      <c r="M617" s="72"/>
      <c r="N617" s="117" t="e">
        <f>IF($K$174=TRUE,J617,NA())</f>
        <v>#N/A</v>
      </c>
      <c r="O617" s="72" t="e">
        <f>IF($K$174=TRUE,I617+$B$5+$B$17/2,NA())</f>
        <v>#N/A</v>
      </c>
      <c r="P617" s="72" t="e">
        <f>IF($K$174=TRUE,J617+B$4+$B$4*$B$17,NA())</f>
        <v>#N/A</v>
      </c>
    </row>
    <row r="618" spans="5:16" x14ac:dyDescent="0.3">
      <c r="E618" s="71"/>
      <c r="F618" s="71"/>
      <c r="G618" s="71"/>
      <c r="I618" s="72"/>
      <c r="J618" s="72"/>
      <c r="L618" s="72"/>
      <c r="M618" s="72"/>
      <c r="N618" s="117"/>
      <c r="O618" s="72"/>
      <c r="P618" s="72"/>
    </row>
    <row r="619" spans="5:16" x14ac:dyDescent="0.3">
      <c r="E619" s="71">
        <f>E616+0.02</f>
        <v>0.04</v>
      </c>
      <c r="F619" s="71">
        <f>F616-0.02</f>
        <v>0.96</v>
      </c>
      <c r="G619" s="71">
        <v>0</v>
      </c>
      <c r="I619" s="72">
        <f t="shared" si="184"/>
        <v>2.0000000000000004E-2</v>
      </c>
      <c r="J619" s="72">
        <f t="shared" si="185"/>
        <v>-3.4641016151377546E-2</v>
      </c>
      <c r="L619" s="72"/>
      <c r="M619" s="72"/>
      <c r="N619" s="117" t="e">
        <f>IF($K$174=TRUE,J619,NA())</f>
        <v>#N/A</v>
      </c>
      <c r="O619" s="72" t="e">
        <f>IF($K$174=TRUE,I619+$B$5+$B$17/2,NA())</f>
        <v>#N/A</v>
      </c>
      <c r="P619" s="72" t="e">
        <f>IF($K$174=TRUE,J619+B$4+$B$4*$B$17,NA())</f>
        <v>#N/A</v>
      </c>
    </row>
    <row r="620" spans="5:16" x14ac:dyDescent="0.3">
      <c r="E620" s="71">
        <f>E617+0.02</f>
        <v>0.04</v>
      </c>
      <c r="F620" s="71">
        <v>0</v>
      </c>
      <c r="G620" s="71">
        <f>G617-0.02</f>
        <v>0.96</v>
      </c>
      <c r="I620" s="72">
        <f t="shared" si="184"/>
        <v>0.98</v>
      </c>
      <c r="J620" s="72">
        <f t="shared" si="185"/>
        <v>-3.4641016151377546E-2</v>
      </c>
      <c r="L620" s="72"/>
      <c r="M620" s="72"/>
      <c r="N620" s="117" t="e">
        <f>IF($K$174=TRUE,J620,NA())</f>
        <v>#N/A</v>
      </c>
      <c r="O620" s="72" t="e">
        <f>IF($K$174=TRUE,I620+$B$5+$B$17/2,NA())</f>
        <v>#N/A</v>
      </c>
      <c r="P620" s="72" t="e">
        <f>IF($K$174=TRUE,J620+B$4+$B$4*$B$17,NA())</f>
        <v>#N/A</v>
      </c>
    </row>
    <row r="621" spans="5:16" x14ac:dyDescent="0.3">
      <c r="E621" s="71"/>
      <c r="F621" s="71"/>
      <c r="G621" s="71"/>
      <c r="I621" s="72"/>
      <c r="J621" s="72"/>
      <c r="L621" s="72"/>
      <c r="M621" s="72"/>
      <c r="N621" s="117"/>
      <c r="O621" s="72"/>
      <c r="P621" s="72"/>
    </row>
    <row r="622" spans="5:16" x14ac:dyDescent="0.3">
      <c r="E622" s="71">
        <f>E619+0.02</f>
        <v>0.06</v>
      </c>
      <c r="F622" s="71">
        <f>F619-0.02</f>
        <v>0.94</v>
      </c>
      <c r="G622" s="71">
        <v>0</v>
      </c>
      <c r="I622" s="72">
        <f t="shared" si="184"/>
        <v>3.0000000000000006E-2</v>
      </c>
      <c r="J622" s="72">
        <f t="shared" si="185"/>
        <v>-5.1961524227066312E-2</v>
      </c>
      <c r="L622" s="72"/>
      <c r="M622" s="72"/>
      <c r="N622" s="117" t="e">
        <f>IF($K$174=TRUE,J622,NA())</f>
        <v>#N/A</v>
      </c>
      <c r="O622" s="72" t="e">
        <f>IF($K$174=TRUE,I622+$B$5+$B$17/2,NA())</f>
        <v>#N/A</v>
      </c>
      <c r="P622" s="72" t="e">
        <f>IF($K$174=TRUE,J622+B$4+$B$4*$B$17,NA())</f>
        <v>#N/A</v>
      </c>
    </row>
    <row r="623" spans="5:16" x14ac:dyDescent="0.3">
      <c r="E623" s="71">
        <f>E620+0.02</f>
        <v>0.06</v>
      </c>
      <c r="F623" s="71">
        <v>0</v>
      </c>
      <c r="G623" s="71">
        <f>G620-0.02</f>
        <v>0.94</v>
      </c>
      <c r="I623" s="72">
        <f t="shared" si="184"/>
        <v>0.97</v>
      </c>
      <c r="J623" s="72">
        <f t="shared" si="185"/>
        <v>-5.1961524227066312E-2</v>
      </c>
      <c r="L623" s="72"/>
      <c r="M623" s="72"/>
      <c r="N623" s="117" t="e">
        <f>IF($K$174=TRUE,J623,NA())</f>
        <v>#N/A</v>
      </c>
      <c r="O623" s="72" t="e">
        <f>IF($K$174=TRUE,I623+$B$5+$B$17/2,NA())</f>
        <v>#N/A</v>
      </c>
      <c r="P623" s="72" t="e">
        <f>IF($K$174=TRUE,J623+B$4+$B$4*$B$17,NA())</f>
        <v>#N/A</v>
      </c>
    </row>
    <row r="624" spans="5:16" x14ac:dyDescent="0.3">
      <c r="E624" s="71"/>
      <c r="F624" s="71"/>
      <c r="G624" s="71"/>
      <c r="I624" s="72"/>
      <c r="J624" s="72"/>
      <c r="L624" s="72"/>
      <c r="M624" s="72"/>
      <c r="N624" s="117"/>
      <c r="O624" s="72"/>
      <c r="P624" s="72"/>
    </row>
    <row r="625" spans="5:16" x14ac:dyDescent="0.3">
      <c r="E625" s="71">
        <f>E622+0.02</f>
        <v>0.08</v>
      </c>
      <c r="F625" s="71">
        <f>F622-0.02</f>
        <v>0.91999999999999993</v>
      </c>
      <c r="G625" s="71">
        <v>0</v>
      </c>
      <c r="I625" s="72">
        <f t="shared" si="184"/>
        <v>4.0000000000000008E-2</v>
      </c>
      <c r="J625" s="72">
        <f t="shared" si="185"/>
        <v>-6.9282032302755092E-2</v>
      </c>
      <c r="L625" s="72"/>
      <c r="M625" s="72"/>
      <c r="N625" s="117" t="e">
        <f>IF($K$174=TRUE,J625,NA())</f>
        <v>#N/A</v>
      </c>
      <c r="O625" s="72" t="e">
        <f>IF($K$174=TRUE,I625+$B$5+$B$17/2,NA())</f>
        <v>#N/A</v>
      </c>
      <c r="P625" s="72" t="e">
        <f>IF($K$174=TRUE,J625+B$4+$B$4*$B$17,NA())</f>
        <v>#N/A</v>
      </c>
    </row>
    <row r="626" spans="5:16" x14ac:dyDescent="0.3">
      <c r="E626" s="71">
        <f>E623+0.02</f>
        <v>0.08</v>
      </c>
      <c r="F626" s="71">
        <v>0</v>
      </c>
      <c r="G626" s="71">
        <f>G623-0.02</f>
        <v>0.91999999999999993</v>
      </c>
      <c r="I626" s="72">
        <f t="shared" si="184"/>
        <v>0.96</v>
      </c>
      <c r="J626" s="72">
        <f t="shared" si="185"/>
        <v>-6.9282032302755092E-2</v>
      </c>
      <c r="L626" s="72"/>
      <c r="M626" s="72"/>
      <c r="N626" s="117" t="e">
        <f>IF($K$174=TRUE,J626,NA())</f>
        <v>#N/A</v>
      </c>
      <c r="O626" s="72" t="e">
        <f>IF($K$174=TRUE,I626+$B$5+$B$17/2,NA())</f>
        <v>#N/A</v>
      </c>
      <c r="P626" s="72" t="e">
        <f>IF($K$174=TRUE,J626+B$4+$B$4*$B$17,NA())</f>
        <v>#N/A</v>
      </c>
    </row>
    <row r="627" spans="5:16" x14ac:dyDescent="0.3">
      <c r="E627" s="71"/>
      <c r="F627" s="71"/>
      <c r="G627" s="71"/>
      <c r="I627" s="72"/>
      <c r="J627" s="72"/>
      <c r="L627" s="72"/>
      <c r="M627" s="72"/>
      <c r="N627" s="117"/>
      <c r="O627" s="72"/>
      <c r="P627" s="72"/>
    </row>
    <row r="628" spans="5:16" x14ac:dyDescent="0.3">
      <c r="E628" s="71">
        <f>E625+0.02</f>
        <v>0.1</v>
      </c>
      <c r="F628" s="71">
        <f>F625-0.02</f>
        <v>0.89999999999999991</v>
      </c>
      <c r="G628" s="71">
        <v>0</v>
      </c>
      <c r="I628" s="72">
        <f t="shared" si="184"/>
        <v>5.0000000000000017E-2</v>
      </c>
      <c r="J628" s="72">
        <f t="shared" si="185"/>
        <v>-8.6602540378443865E-2</v>
      </c>
      <c r="L628" s="72"/>
      <c r="M628" s="72"/>
      <c r="N628" s="117" t="e">
        <f>IF($K$174=TRUE,J628,NA())</f>
        <v>#N/A</v>
      </c>
      <c r="O628" s="72" t="e">
        <f>IF($K$174=TRUE,I628+$B$5+$B$17/2,NA())</f>
        <v>#N/A</v>
      </c>
      <c r="P628" s="72" t="e">
        <f>IF($K$174=TRUE,J628+B$4+$B$4*$B$17,NA())</f>
        <v>#N/A</v>
      </c>
    </row>
    <row r="629" spans="5:16" x14ac:dyDescent="0.3">
      <c r="E629" s="71">
        <f>E626+0.02</f>
        <v>0.1</v>
      </c>
      <c r="F629" s="71">
        <v>0</v>
      </c>
      <c r="G629" s="71">
        <f>G626-0.02</f>
        <v>0.89999999999999991</v>
      </c>
      <c r="I629" s="72">
        <f t="shared" si="184"/>
        <v>0.95</v>
      </c>
      <c r="J629" s="72">
        <f t="shared" si="185"/>
        <v>-8.6602540378443865E-2</v>
      </c>
      <c r="L629" s="72"/>
      <c r="M629" s="72"/>
      <c r="N629" s="117" t="e">
        <f>IF($K$174=TRUE,J629,NA())</f>
        <v>#N/A</v>
      </c>
      <c r="O629" s="72" t="e">
        <f>IF($K$174=TRUE,I629+$B$5+$B$17/2,NA())</f>
        <v>#N/A</v>
      </c>
      <c r="P629" s="72" t="e">
        <f>IF($K$174=TRUE,J629+B$4+$B$4*$B$17,NA())</f>
        <v>#N/A</v>
      </c>
    </row>
    <row r="630" spans="5:16" x14ac:dyDescent="0.3">
      <c r="E630" s="71"/>
      <c r="F630" s="71"/>
      <c r="G630" s="71"/>
      <c r="I630" s="72"/>
      <c r="J630" s="72"/>
      <c r="L630" s="72"/>
      <c r="M630" s="72"/>
      <c r="N630" s="117"/>
      <c r="O630" s="72"/>
      <c r="P630" s="72"/>
    </row>
    <row r="631" spans="5:16" x14ac:dyDescent="0.3">
      <c r="E631" s="71">
        <f>E628+0.02</f>
        <v>0.12000000000000001</v>
      </c>
      <c r="F631" s="71">
        <f>F628-0.02</f>
        <v>0.87999999999999989</v>
      </c>
      <c r="G631" s="71">
        <v>0</v>
      </c>
      <c r="I631" s="72">
        <f t="shared" si="184"/>
        <v>6.0000000000000019E-2</v>
      </c>
      <c r="J631" s="72">
        <f t="shared" si="185"/>
        <v>-0.10392304845413264</v>
      </c>
      <c r="L631" s="72"/>
      <c r="M631" s="72"/>
      <c r="N631" s="117" t="e">
        <f>IF($K$174=TRUE,J631,NA())</f>
        <v>#N/A</v>
      </c>
      <c r="O631" s="72" t="e">
        <f>IF($K$174=TRUE,I631+$B$5+$B$17/2,NA())</f>
        <v>#N/A</v>
      </c>
      <c r="P631" s="72" t="e">
        <f>IF($K$174=TRUE,J631+B$4+$B$4*$B$17,NA())</f>
        <v>#N/A</v>
      </c>
    </row>
    <row r="632" spans="5:16" x14ac:dyDescent="0.3">
      <c r="E632" s="71">
        <f>E629+0.02</f>
        <v>0.12000000000000001</v>
      </c>
      <c r="F632" s="71">
        <v>0</v>
      </c>
      <c r="G632" s="71">
        <f>G629-0.02</f>
        <v>0.87999999999999989</v>
      </c>
      <c r="I632" s="72">
        <f t="shared" si="184"/>
        <v>0.94</v>
      </c>
      <c r="J632" s="72">
        <f t="shared" si="185"/>
        <v>-0.10392304845413264</v>
      </c>
      <c r="L632" s="72"/>
      <c r="M632" s="72"/>
      <c r="N632" s="117" t="e">
        <f>IF($K$174=TRUE,J632,NA())</f>
        <v>#N/A</v>
      </c>
      <c r="O632" s="72" t="e">
        <f>IF($K$174=TRUE,I632+$B$5+$B$17/2,NA())</f>
        <v>#N/A</v>
      </c>
      <c r="P632" s="72" t="e">
        <f>IF($K$174=TRUE,J632+B$4+$B$4*$B$17,NA())</f>
        <v>#N/A</v>
      </c>
    </row>
    <row r="633" spans="5:16" x14ac:dyDescent="0.3">
      <c r="E633" s="71"/>
      <c r="F633" s="71"/>
      <c r="G633" s="71"/>
      <c r="I633" s="72"/>
      <c r="J633" s="72"/>
      <c r="L633" s="72"/>
      <c r="M633" s="72"/>
      <c r="N633" s="117"/>
      <c r="O633" s="72"/>
      <c r="P633" s="72"/>
    </row>
    <row r="634" spans="5:16" x14ac:dyDescent="0.3">
      <c r="E634" s="71">
        <f>E631+0.02</f>
        <v>0.14000000000000001</v>
      </c>
      <c r="F634" s="71">
        <f>F631-0.02</f>
        <v>0.85999999999999988</v>
      </c>
      <c r="G634" s="71">
        <v>0</v>
      </c>
      <c r="I634" s="72">
        <f t="shared" si="184"/>
        <v>7.0000000000000021E-2</v>
      </c>
      <c r="J634" s="72">
        <f t="shared" si="185"/>
        <v>-0.12124355652982141</v>
      </c>
      <c r="L634" s="72"/>
      <c r="M634" s="72"/>
      <c r="N634" s="117" t="e">
        <f>IF($K$174=TRUE,J634,NA())</f>
        <v>#N/A</v>
      </c>
      <c r="O634" s="72" t="e">
        <f>IF($K$174=TRUE,I634+$B$5+$B$17/2,NA())</f>
        <v>#N/A</v>
      </c>
      <c r="P634" s="72" t="e">
        <f>IF($K$174=TRUE,J634+B$4+$B$4*$B$17,NA())</f>
        <v>#N/A</v>
      </c>
    </row>
    <row r="635" spans="5:16" x14ac:dyDescent="0.3">
      <c r="E635" s="71">
        <f>E632+0.02</f>
        <v>0.14000000000000001</v>
      </c>
      <c r="F635" s="71">
        <v>0</v>
      </c>
      <c r="G635" s="71">
        <f>G632-0.02</f>
        <v>0.85999999999999988</v>
      </c>
      <c r="I635" s="72">
        <f t="shared" si="184"/>
        <v>0.92999999999999994</v>
      </c>
      <c r="J635" s="72">
        <f t="shared" si="185"/>
        <v>-0.12124355652982141</v>
      </c>
      <c r="L635" s="72"/>
      <c r="M635" s="72"/>
      <c r="N635" s="117" t="e">
        <f>IF($K$174=TRUE,J635,NA())</f>
        <v>#N/A</v>
      </c>
      <c r="O635" s="72" t="e">
        <f>IF($K$174=TRUE,I635+$B$5+$B$17/2,NA())</f>
        <v>#N/A</v>
      </c>
      <c r="P635" s="72" t="e">
        <f>IF($K$174=TRUE,J635+B$4+$B$4*$B$17,NA())</f>
        <v>#N/A</v>
      </c>
    </row>
    <row r="636" spans="5:16" x14ac:dyDescent="0.3">
      <c r="E636" s="71"/>
      <c r="F636" s="71"/>
      <c r="G636" s="71"/>
      <c r="I636" s="72"/>
      <c r="J636" s="72"/>
      <c r="L636" s="72"/>
      <c r="M636" s="72"/>
      <c r="N636" s="117"/>
      <c r="O636" s="72"/>
      <c r="P636" s="72"/>
    </row>
    <row r="637" spans="5:16" x14ac:dyDescent="0.3">
      <c r="E637" s="71">
        <f>E634+0.02</f>
        <v>0.16</v>
      </c>
      <c r="F637" s="71">
        <f>F634-0.02</f>
        <v>0.83999999999999986</v>
      </c>
      <c r="G637" s="71">
        <v>0</v>
      </c>
      <c r="I637" s="72">
        <f t="shared" si="184"/>
        <v>8.0000000000000016E-2</v>
      </c>
      <c r="J637" s="72">
        <f t="shared" si="185"/>
        <v>-0.13856406460551018</v>
      </c>
      <c r="L637" s="72"/>
      <c r="M637" s="72"/>
      <c r="N637" s="117" t="e">
        <f>IF($K$174=TRUE,J637,NA())</f>
        <v>#N/A</v>
      </c>
      <c r="O637" s="72" t="e">
        <f>IF($K$174=TRUE,I637+$B$5+$B$17/2,NA())</f>
        <v>#N/A</v>
      </c>
      <c r="P637" s="72" t="e">
        <f>IF($K$174=TRUE,J637+B$4+$B$4*$B$17,NA())</f>
        <v>#N/A</v>
      </c>
    </row>
    <row r="638" spans="5:16" x14ac:dyDescent="0.3">
      <c r="E638" s="71">
        <f>E635+0.02</f>
        <v>0.16</v>
      </c>
      <c r="F638" s="71">
        <v>0</v>
      </c>
      <c r="G638" s="71">
        <f>G635-0.02</f>
        <v>0.83999999999999986</v>
      </c>
      <c r="I638" s="72">
        <f t="shared" si="184"/>
        <v>0.91999999999999993</v>
      </c>
      <c r="J638" s="72">
        <f t="shared" si="185"/>
        <v>-0.13856406460551018</v>
      </c>
      <c r="L638" s="72"/>
      <c r="M638" s="72"/>
      <c r="N638" s="117" t="e">
        <f>IF($K$174=TRUE,J638,NA())</f>
        <v>#N/A</v>
      </c>
      <c r="O638" s="72" t="e">
        <f>IF($K$174=TRUE,I638+$B$5+$B$17/2,NA())</f>
        <v>#N/A</v>
      </c>
      <c r="P638" s="72" t="e">
        <f>IF($K$174=TRUE,J638+B$4+$B$4*$B$17,NA())</f>
        <v>#N/A</v>
      </c>
    </row>
    <row r="639" spans="5:16" x14ac:dyDescent="0.3">
      <c r="E639" s="71"/>
      <c r="F639" s="71"/>
      <c r="G639" s="71"/>
      <c r="I639" s="72"/>
      <c r="J639" s="72"/>
      <c r="L639" s="72"/>
      <c r="M639" s="72"/>
      <c r="N639" s="117"/>
      <c r="O639" s="72"/>
      <c r="P639" s="72"/>
    </row>
    <row r="640" spans="5:16" x14ac:dyDescent="0.3">
      <c r="E640" s="71">
        <f>E637+0.02</f>
        <v>0.18</v>
      </c>
      <c r="F640" s="71">
        <f>F637-0.02</f>
        <v>0.81999999999999984</v>
      </c>
      <c r="G640" s="71">
        <v>0</v>
      </c>
      <c r="I640" s="72">
        <f t="shared" si="184"/>
        <v>9.0000000000000011E-2</v>
      </c>
      <c r="J640" s="72">
        <f t="shared" si="185"/>
        <v>-0.15588457268119893</v>
      </c>
      <c r="L640" s="72"/>
      <c r="M640" s="72"/>
      <c r="N640" s="117" t="e">
        <f>IF($K$174=TRUE,J640,NA())</f>
        <v>#N/A</v>
      </c>
      <c r="O640" s="72" t="e">
        <f>IF($K$174=TRUE,I640+$B$5+$B$17/2,NA())</f>
        <v>#N/A</v>
      </c>
      <c r="P640" s="72" t="e">
        <f>IF($K$174=TRUE,J640+B$4+$B$4*$B$17,NA())</f>
        <v>#N/A</v>
      </c>
    </row>
    <row r="641" spans="5:16" x14ac:dyDescent="0.3">
      <c r="E641" s="71">
        <f>E638+0.02</f>
        <v>0.18</v>
      </c>
      <c r="F641" s="71">
        <v>0</v>
      </c>
      <c r="G641" s="71">
        <f>G638-0.02</f>
        <v>0.81999999999999984</v>
      </c>
      <c r="I641" s="72">
        <f t="shared" si="184"/>
        <v>0.90999999999999981</v>
      </c>
      <c r="J641" s="72">
        <f t="shared" si="185"/>
        <v>-0.15588457268119893</v>
      </c>
      <c r="L641" s="72"/>
      <c r="M641" s="72"/>
      <c r="N641" s="117" t="e">
        <f>IF($K$174=TRUE,J641,NA())</f>
        <v>#N/A</v>
      </c>
      <c r="O641" s="72" t="e">
        <f>IF($K$174=TRUE,I641+$B$5+$B$17/2,NA())</f>
        <v>#N/A</v>
      </c>
      <c r="P641" s="72" t="e">
        <f>IF($K$174=TRUE,J641+B$4+$B$4*$B$17,NA())</f>
        <v>#N/A</v>
      </c>
    </row>
    <row r="642" spans="5:16" x14ac:dyDescent="0.3">
      <c r="E642" s="71"/>
      <c r="F642" s="71"/>
      <c r="G642" s="71"/>
      <c r="I642" s="72"/>
      <c r="J642" s="72"/>
      <c r="L642" s="72"/>
      <c r="M642" s="72"/>
      <c r="N642" s="117"/>
      <c r="O642" s="72"/>
      <c r="P642" s="72"/>
    </row>
    <row r="643" spans="5:16" x14ac:dyDescent="0.3">
      <c r="E643" s="71">
        <f>E640+0.02</f>
        <v>0.19999999999999998</v>
      </c>
      <c r="F643" s="71">
        <f>F640-0.02</f>
        <v>0.79999999999999982</v>
      </c>
      <c r="G643" s="71">
        <v>0</v>
      </c>
      <c r="I643" s="72">
        <f t="shared" si="184"/>
        <v>0.10000000000000002</v>
      </c>
      <c r="J643" s="72">
        <f t="shared" si="185"/>
        <v>-0.1732050807568877</v>
      </c>
      <c r="L643" s="72"/>
      <c r="M643" s="72"/>
      <c r="N643" s="117" t="e">
        <f>IF($K$174=TRUE,J643,NA())</f>
        <v>#N/A</v>
      </c>
      <c r="O643" s="72" t="e">
        <f>IF($K$174=TRUE,I643+$B$5+$B$17/2,NA())</f>
        <v>#N/A</v>
      </c>
      <c r="P643" s="72" t="e">
        <f>IF($K$174=TRUE,J643+B$4+$B$4*$B$17,NA())</f>
        <v>#N/A</v>
      </c>
    </row>
    <row r="644" spans="5:16" x14ac:dyDescent="0.3">
      <c r="E644" s="71">
        <f>E641+0.02</f>
        <v>0.19999999999999998</v>
      </c>
      <c r="F644" s="71">
        <v>0</v>
      </c>
      <c r="G644" s="71">
        <f>G641-0.02</f>
        <v>0.79999999999999982</v>
      </c>
      <c r="I644" s="72">
        <f t="shared" si="184"/>
        <v>0.8999999999999998</v>
      </c>
      <c r="J644" s="72">
        <f t="shared" si="185"/>
        <v>-0.1732050807568877</v>
      </c>
      <c r="L644" s="72"/>
      <c r="M644" s="72"/>
      <c r="N644" s="117" t="e">
        <f>IF($K$174=TRUE,J644,NA())</f>
        <v>#N/A</v>
      </c>
      <c r="O644" s="72" t="e">
        <f>IF($K$174=TRUE,I644+$B$5+$B$17/2,NA())</f>
        <v>#N/A</v>
      </c>
      <c r="P644" s="72" t="e">
        <f>IF($K$174=TRUE,J644+B$4+$B$4*$B$17,NA())</f>
        <v>#N/A</v>
      </c>
    </row>
    <row r="645" spans="5:16" x14ac:dyDescent="0.3">
      <c r="E645" s="71"/>
      <c r="F645" s="71"/>
      <c r="G645" s="71"/>
      <c r="I645" s="72"/>
      <c r="J645" s="72"/>
      <c r="L645" s="72"/>
      <c r="M645" s="72"/>
      <c r="N645" s="117"/>
      <c r="O645" s="72"/>
      <c r="P645" s="72"/>
    </row>
    <row r="646" spans="5:16" x14ac:dyDescent="0.3">
      <c r="E646" s="71">
        <f>E643+0.02</f>
        <v>0.21999999999999997</v>
      </c>
      <c r="F646" s="71">
        <f>F643-0.02</f>
        <v>0.7799999999999998</v>
      </c>
      <c r="G646" s="71">
        <v>0</v>
      </c>
      <c r="I646" s="72">
        <f t="shared" si="184"/>
        <v>0.11000000000000001</v>
      </c>
      <c r="J646" s="72">
        <f t="shared" si="185"/>
        <v>-0.19052558883257648</v>
      </c>
      <c r="L646" s="72"/>
      <c r="M646" s="72"/>
      <c r="N646" s="117" t="e">
        <f>IF($K$174=TRUE,J646,NA())</f>
        <v>#N/A</v>
      </c>
      <c r="O646" s="72" t="e">
        <f>IF($K$174=TRUE,I646+$B$5+$B$17/2,NA())</f>
        <v>#N/A</v>
      </c>
      <c r="P646" s="72" t="e">
        <f>IF($K$174=TRUE,J646+B$4+$B$4*$B$17,NA())</f>
        <v>#N/A</v>
      </c>
    </row>
    <row r="647" spans="5:16" x14ac:dyDescent="0.3">
      <c r="E647" s="71">
        <f>E644+0.02</f>
        <v>0.21999999999999997</v>
      </c>
      <c r="F647" s="71">
        <v>0</v>
      </c>
      <c r="G647" s="71">
        <f>G644-0.02</f>
        <v>0.7799999999999998</v>
      </c>
      <c r="I647" s="72">
        <f t="shared" si="184"/>
        <v>0.88999999999999979</v>
      </c>
      <c r="J647" s="72">
        <f t="shared" si="185"/>
        <v>-0.19052558883257648</v>
      </c>
      <c r="L647" s="72"/>
      <c r="M647" s="72"/>
      <c r="N647" s="117" t="e">
        <f>IF($K$174=TRUE,J647,NA())</f>
        <v>#N/A</v>
      </c>
      <c r="O647" s="72" t="e">
        <f>IF($K$174=TRUE,I647+$B$5+$B$17/2,NA())</f>
        <v>#N/A</v>
      </c>
      <c r="P647" s="72" t="e">
        <f>IF($K$174=TRUE,J647+B$4+$B$4*$B$17,NA())</f>
        <v>#N/A</v>
      </c>
    </row>
    <row r="648" spans="5:16" x14ac:dyDescent="0.3">
      <c r="E648" s="71"/>
      <c r="F648" s="71"/>
      <c r="G648" s="71"/>
      <c r="I648" s="72"/>
      <c r="J648" s="72"/>
      <c r="L648" s="72"/>
      <c r="M648" s="72"/>
      <c r="N648" s="117"/>
      <c r="O648" s="72"/>
      <c r="P648" s="72"/>
    </row>
    <row r="649" spans="5:16" x14ac:dyDescent="0.3">
      <c r="E649" s="71">
        <f>E646+0.02</f>
        <v>0.23999999999999996</v>
      </c>
      <c r="F649" s="71">
        <f>F646-0.02</f>
        <v>0.75999999999999979</v>
      </c>
      <c r="G649" s="71">
        <v>0</v>
      </c>
      <c r="I649" s="72">
        <f t="shared" si="184"/>
        <v>0.12000000000000001</v>
      </c>
      <c r="J649" s="72">
        <f t="shared" si="185"/>
        <v>-0.20784609690826522</v>
      </c>
      <c r="L649" s="72"/>
      <c r="M649" s="72"/>
      <c r="N649" s="117" t="e">
        <f>IF($K$174=TRUE,J649,NA())</f>
        <v>#N/A</v>
      </c>
      <c r="O649" s="72" t="e">
        <f>IF($K$174=TRUE,I649+$B$5+$B$17/2,NA())</f>
        <v>#N/A</v>
      </c>
      <c r="P649" s="72" t="e">
        <f>IF($K$174=TRUE,J649+B$4+$B$4*$B$17,NA())</f>
        <v>#N/A</v>
      </c>
    </row>
    <row r="650" spans="5:16" x14ac:dyDescent="0.3">
      <c r="E650" s="71">
        <f>E647+0.02</f>
        <v>0.23999999999999996</v>
      </c>
      <c r="F650" s="71">
        <v>0</v>
      </c>
      <c r="G650" s="71">
        <f>G647-0.02</f>
        <v>0.75999999999999979</v>
      </c>
      <c r="I650" s="72">
        <f t="shared" si="184"/>
        <v>0.87999999999999978</v>
      </c>
      <c r="J650" s="72">
        <f t="shared" si="185"/>
        <v>-0.20784609690826522</v>
      </c>
      <c r="L650" s="72"/>
      <c r="M650" s="72"/>
      <c r="N650" s="117" t="e">
        <f>IF($K$174=TRUE,J650,NA())</f>
        <v>#N/A</v>
      </c>
      <c r="O650" s="72" t="e">
        <f>IF($K$174=TRUE,I650+$B$5+$B$17/2,NA())</f>
        <v>#N/A</v>
      </c>
      <c r="P650" s="72" t="e">
        <f>IF($K$174=TRUE,J650+B$4+$B$4*$B$17,NA())</f>
        <v>#N/A</v>
      </c>
    </row>
    <row r="651" spans="5:16" x14ac:dyDescent="0.3">
      <c r="E651" s="71"/>
      <c r="F651" s="71"/>
      <c r="G651" s="71"/>
      <c r="I651" s="72"/>
      <c r="J651" s="72"/>
      <c r="L651" s="72"/>
      <c r="M651" s="72"/>
      <c r="N651" s="117"/>
      <c r="O651" s="72"/>
      <c r="P651" s="72"/>
    </row>
    <row r="652" spans="5:16" x14ac:dyDescent="0.3">
      <c r="E652" s="71">
        <f>E649+0.02</f>
        <v>0.25999999999999995</v>
      </c>
      <c r="F652" s="71">
        <f>F649-0.02</f>
        <v>0.73999999999999977</v>
      </c>
      <c r="G652" s="71">
        <v>0</v>
      </c>
      <c r="I652" s="72">
        <f t="shared" si="184"/>
        <v>0.13</v>
      </c>
      <c r="J652" s="72">
        <f t="shared" si="185"/>
        <v>-0.22516660498395399</v>
      </c>
      <c r="L652" s="72"/>
      <c r="M652" s="72"/>
      <c r="N652" s="117" t="e">
        <f>IF($K$174=TRUE,J652,NA())</f>
        <v>#N/A</v>
      </c>
      <c r="O652" s="72" t="e">
        <f>IF($K$174=TRUE,I652+$B$5+$B$17/2,NA())</f>
        <v>#N/A</v>
      </c>
      <c r="P652" s="72" t="e">
        <f>IF($K$174=TRUE,J652+B$4+$B$4*$B$17,NA())</f>
        <v>#N/A</v>
      </c>
    </row>
    <row r="653" spans="5:16" x14ac:dyDescent="0.3">
      <c r="E653" s="71">
        <f>E650+0.02</f>
        <v>0.25999999999999995</v>
      </c>
      <c r="F653" s="71">
        <v>0</v>
      </c>
      <c r="G653" s="71">
        <f>G650-0.02</f>
        <v>0.73999999999999977</v>
      </c>
      <c r="I653" s="72">
        <f t="shared" si="184"/>
        <v>0.86999999999999977</v>
      </c>
      <c r="J653" s="72">
        <f t="shared" si="185"/>
        <v>-0.22516660498395399</v>
      </c>
      <c r="L653" s="72"/>
      <c r="M653" s="72"/>
      <c r="N653" s="117" t="e">
        <f>IF($K$174=TRUE,J653,NA())</f>
        <v>#N/A</v>
      </c>
      <c r="O653" s="72" t="e">
        <f>IF($K$174=TRUE,I653+$B$5+$B$17/2,NA())</f>
        <v>#N/A</v>
      </c>
      <c r="P653" s="72" t="e">
        <f>IF($K$174=TRUE,J653+B$4+$B$4*$B$17,NA())</f>
        <v>#N/A</v>
      </c>
    </row>
    <row r="654" spans="5:16" x14ac:dyDescent="0.3">
      <c r="E654" s="15"/>
      <c r="F654" s="15"/>
      <c r="G654" s="15"/>
      <c r="I654" s="72"/>
      <c r="J654" s="72"/>
      <c r="L654" s="72"/>
      <c r="M654" s="72"/>
      <c r="N654" s="117"/>
      <c r="O654" s="72"/>
      <c r="P654" s="72"/>
    </row>
    <row r="655" spans="5:16" x14ac:dyDescent="0.3">
      <c r="E655" s="71">
        <f>E652+0.02</f>
        <v>0.27999999999999997</v>
      </c>
      <c r="F655" s="71">
        <f>F652-0.02</f>
        <v>0.71999999999999975</v>
      </c>
      <c r="G655" s="71">
        <v>0</v>
      </c>
      <c r="I655" s="72">
        <f t="shared" si="184"/>
        <v>0.14000000000000001</v>
      </c>
      <c r="J655" s="72">
        <f t="shared" si="185"/>
        <v>-0.24248711305964279</v>
      </c>
      <c r="L655" s="72"/>
      <c r="M655" s="72"/>
      <c r="N655" s="117" t="e">
        <f>IF($K$174=TRUE,J655,NA())</f>
        <v>#N/A</v>
      </c>
      <c r="O655" s="72" t="e">
        <f>IF($K$174=TRUE,I655+$B$5+$B$17/2,NA())</f>
        <v>#N/A</v>
      </c>
      <c r="P655" s="72" t="e">
        <f>IF($K$174=TRUE,J655+B$4+$B$4*$B$17,NA())</f>
        <v>#N/A</v>
      </c>
    </row>
    <row r="656" spans="5:16" x14ac:dyDescent="0.3">
      <c r="E656" s="71">
        <f>E653+0.02</f>
        <v>0.27999999999999997</v>
      </c>
      <c r="F656" s="71">
        <v>0</v>
      </c>
      <c r="G656" s="71">
        <f>G653-0.02</f>
        <v>0.71999999999999975</v>
      </c>
      <c r="I656" s="72">
        <f t="shared" si="184"/>
        <v>0.85999999999999976</v>
      </c>
      <c r="J656" s="72">
        <f t="shared" si="185"/>
        <v>-0.24248711305964279</v>
      </c>
      <c r="L656" s="72"/>
      <c r="M656" s="72"/>
      <c r="N656" s="117" t="e">
        <f>IF($K$174=TRUE,J656,NA())</f>
        <v>#N/A</v>
      </c>
      <c r="O656" s="72" t="e">
        <f>IF($K$174=TRUE,I656+$B$5+$B$17/2,NA())</f>
        <v>#N/A</v>
      </c>
      <c r="P656" s="72" t="e">
        <f>IF($K$174=TRUE,J656+B$4+$B$4*$B$17,NA())</f>
        <v>#N/A</v>
      </c>
    </row>
    <row r="657" spans="5:16" x14ac:dyDescent="0.3">
      <c r="E657" s="15"/>
      <c r="F657" s="15"/>
      <c r="G657" s="15"/>
      <c r="I657" s="72"/>
      <c r="J657" s="72"/>
      <c r="L657" s="72"/>
      <c r="M657" s="72"/>
      <c r="N657" s="117"/>
      <c r="O657" s="72"/>
      <c r="P657" s="72"/>
    </row>
    <row r="658" spans="5:16" x14ac:dyDescent="0.3">
      <c r="E658" s="71">
        <f>E655+0.02</f>
        <v>0.3</v>
      </c>
      <c r="F658" s="71">
        <f>F655-0.02</f>
        <v>0.69999999999999973</v>
      </c>
      <c r="G658" s="71">
        <v>0</v>
      </c>
      <c r="I658" s="72">
        <f t="shared" si="184"/>
        <v>0.15000000000000002</v>
      </c>
      <c r="J658" s="72">
        <f t="shared" si="185"/>
        <v>-0.25980762113533157</v>
      </c>
      <c r="L658" s="72"/>
      <c r="M658" s="72"/>
      <c r="N658" s="117" t="e">
        <f>IF($K$174=TRUE,J658,NA())</f>
        <v>#N/A</v>
      </c>
      <c r="O658" s="72" t="e">
        <f>IF($K$174=TRUE,I658+$B$5+$B$17/2,NA())</f>
        <v>#N/A</v>
      </c>
      <c r="P658" s="72" t="e">
        <f>IF($K$174=TRUE,J658+B$4+$B$4*$B$17,NA())</f>
        <v>#N/A</v>
      </c>
    </row>
    <row r="659" spans="5:16" x14ac:dyDescent="0.3">
      <c r="E659" s="71">
        <f>E656+0.02</f>
        <v>0.3</v>
      </c>
      <c r="F659" s="71">
        <v>0</v>
      </c>
      <c r="G659" s="71">
        <f>G656-0.02</f>
        <v>0.69999999999999973</v>
      </c>
      <c r="I659" s="72">
        <f t="shared" si="184"/>
        <v>0.84999999999999976</v>
      </c>
      <c r="J659" s="72">
        <f t="shared" si="185"/>
        <v>-0.25980762113533157</v>
      </c>
      <c r="L659" s="72"/>
      <c r="M659" s="72"/>
      <c r="N659" s="117" t="e">
        <f>IF($K$174=TRUE,J659,NA())</f>
        <v>#N/A</v>
      </c>
      <c r="O659" s="72" t="e">
        <f>IF($K$174=TRUE,I659+$B$5+$B$17/2,NA())</f>
        <v>#N/A</v>
      </c>
      <c r="P659" s="72" t="e">
        <f>IF($K$174=TRUE,J659+B$4+$B$4*$B$17,NA())</f>
        <v>#N/A</v>
      </c>
    </row>
    <row r="660" spans="5:16" x14ac:dyDescent="0.3">
      <c r="E660" s="15"/>
      <c r="F660" s="15"/>
      <c r="G660" s="15"/>
      <c r="I660" s="72"/>
      <c r="J660" s="72"/>
      <c r="L660" s="72"/>
      <c r="M660" s="72"/>
      <c r="N660" s="117"/>
      <c r="O660" s="72"/>
      <c r="P660" s="72"/>
    </row>
    <row r="661" spans="5:16" x14ac:dyDescent="0.3">
      <c r="E661" s="71">
        <f>E658+0.02</f>
        <v>0.32</v>
      </c>
      <c r="F661" s="71">
        <f>F658-0.02</f>
        <v>0.67999999999999972</v>
      </c>
      <c r="G661" s="71">
        <v>0</v>
      </c>
      <c r="I661" s="72">
        <f t="shared" si="184"/>
        <v>0.16000000000000003</v>
      </c>
      <c r="J661" s="72">
        <f t="shared" si="185"/>
        <v>-0.27712812921102037</v>
      </c>
      <c r="L661" s="72"/>
      <c r="M661" s="72"/>
      <c r="N661" s="117" t="e">
        <f>IF($K$174=TRUE,J661,NA())</f>
        <v>#N/A</v>
      </c>
      <c r="O661" s="72" t="e">
        <f>IF($K$174=TRUE,I661+$B$5+$B$17/2,NA())</f>
        <v>#N/A</v>
      </c>
      <c r="P661" s="72" t="e">
        <f>IF($K$174=TRUE,J661+B$4+$B$4*$B$17,NA())</f>
        <v>#N/A</v>
      </c>
    </row>
    <row r="662" spans="5:16" x14ac:dyDescent="0.3">
      <c r="E662" s="71">
        <f>E659+0.02</f>
        <v>0.32</v>
      </c>
      <c r="F662" s="71">
        <v>0</v>
      </c>
      <c r="G662" s="71">
        <f>G659-0.02</f>
        <v>0.67999999999999972</v>
      </c>
      <c r="I662" s="72">
        <f t="shared" si="184"/>
        <v>0.83999999999999975</v>
      </c>
      <c r="J662" s="72">
        <f t="shared" si="185"/>
        <v>-0.27712812921102037</v>
      </c>
      <c r="L662" s="72"/>
      <c r="M662" s="72"/>
      <c r="N662" s="117" t="e">
        <f>IF($K$174=TRUE,J662,NA())</f>
        <v>#N/A</v>
      </c>
      <c r="O662" s="72" t="e">
        <f>IF($K$174=TRUE,I662+$B$5+$B$17/2,NA())</f>
        <v>#N/A</v>
      </c>
      <c r="P662" s="72" t="e">
        <f>IF($K$174=TRUE,J662+B$4+$B$4*$B$17,NA())</f>
        <v>#N/A</v>
      </c>
    </row>
    <row r="663" spans="5:16" x14ac:dyDescent="0.3">
      <c r="E663" s="15"/>
      <c r="F663" s="15"/>
      <c r="G663" s="15"/>
      <c r="I663" s="72"/>
      <c r="J663" s="72"/>
      <c r="L663" s="72"/>
      <c r="M663" s="72"/>
      <c r="N663" s="117"/>
      <c r="O663" s="72"/>
      <c r="P663" s="72"/>
    </row>
    <row r="664" spans="5:16" x14ac:dyDescent="0.3">
      <c r="E664" s="71">
        <f>E661+0.02</f>
        <v>0.34</v>
      </c>
      <c r="F664" s="71">
        <f>F661-0.02</f>
        <v>0.6599999999999997</v>
      </c>
      <c r="G664" s="71">
        <v>0</v>
      </c>
      <c r="I664" s="72">
        <f t="shared" si="184"/>
        <v>0.17000000000000004</v>
      </c>
      <c r="J664" s="72">
        <f t="shared" si="185"/>
        <v>-0.29444863728670917</v>
      </c>
      <c r="L664" s="72"/>
      <c r="M664" s="72"/>
      <c r="N664" s="117" t="e">
        <f>IF($K$174=TRUE,J664,NA())</f>
        <v>#N/A</v>
      </c>
      <c r="O664" s="72" t="e">
        <f>IF($K$174=TRUE,I664+$B$5+$B$17/2,NA())</f>
        <v>#N/A</v>
      </c>
      <c r="P664" s="72" t="e">
        <f>IF($K$174=TRUE,J664+B$4+$B$4*$B$17,NA())</f>
        <v>#N/A</v>
      </c>
    </row>
    <row r="665" spans="5:16" x14ac:dyDescent="0.3">
      <c r="E665" s="71">
        <f>E662+0.02</f>
        <v>0.34</v>
      </c>
      <c r="F665" s="71">
        <v>0</v>
      </c>
      <c r="G665" s="71">
        <f>G662-0.02</f>
        <v>0.6599999999999997</v>
      </c>
      <c r="I665" s="72">
        <f t="shared" si="184"/>
        <v>0.82999999999999974</v>
      </c>
      <c r="J665" s="72">
        <f t="shared" si="185"/>
        <v>-0.29444863728670917</v>
      </c>
      <c r="L665" s="72"/>
      <c r="M665" s="72"/>
      <c r="N665" s="117" t="e">
        <f>IF($K$174=TRUE,J665,NA())</f>
        <v>#N/A</v>
      </c>
      <c r="O665" s="72" t="e">
        <f>IF($K$174=TRUE,I665+$B$5+$B$17/2,NA())</f>
        <v>#N/A</v>
      </c>
      <c r="P665" s="72" t="e">
        <f>IF($K$174=TRUE,J665+B$4+$B$4*$B$17,NA())</f>
        <v>#N/A</v>
      </c>
    </row>
    <row r="666" spans="5:16" x14ac:dyDescent="0.3">
      <c r="E666" s="15"/>
      <c r="F666" s="15"/>
      <c r="G666" s="15"/>
      <c r="I666" s="72"/>
      <c r="J666" s="72"/>
      <c r="L666" s="72"/>
      <c r="M666" s="72"/>
      <c r="N666" s="117"/>
      <c r="O666" s="72"/>
      <c r="P666" s="72"/>
    </row>
    <row r="667" spans="5:16" x14ac:dyDescent="0.3">
      <c r="E667" s="71">
        <f>E664+0.02</f>
        <v>0.36000000000000004</v>
      </c>
      <c r="F667" s="71">
        <f>F664-0.02</f>
        <v>0.63999999999999968</v>
      </c>
      <c r="G667" s="71">
        <v>0</v>
      </c>
      <c r="I667" s="72">
        <f t="shared" si="184"/>
        <v>0.18000000000000005</v>
      </c>
      <c r="J667" s="72">
        <f t="shared" si="185"/>
        <v>-0.31176914536239791</v>
      </c>
      <c r="L667" s="72"/>
      <c r="M667" s="72"/>
      <c r="N667" s="117" t="e">
        <f>IF($K$174=TRUE,J667,NA())</f>
        <v>#N/A</v>
      </c>
      <c r="O667" s="72" t="e">
        <f>IF($K$174=TRUE,I667+$B$5+$B$17/2,NA())</f>
        <v>#N/A</v>
      </c>
      <c r="P667" s="72" t="e">
        <f>IF($K$174=TRUE,J667+B$4+$B$4*$B$17,NA())</f>
        <v>#N/A</v>
      </c>
    </row>
    <row r="668" spans="5:16" x14ac:dyDescent="0.3">
      <c r="E668" s="71">
        <f>E665+0.02</f>
        <v>0.36000000000000004</v>
      </c>
      <c r="F668" s="71">
        <v>0</v>
      </c>
      <c r="G668" s="71">
        <f>G665-0.02</f>
        <v>0.63999999999999968</v>
      </c>
      <c r="I668" s="72">
        <f t="shared" si="184"/>
        <v>0.81999999999999973</v>
      </c>
      <c r="J668" s="72">
        <f t="shared" si="185"/>
        <v>-0.31176914536239791</v>
      </c>
      <c r="L668" s="72"/>
      <c r="M668" s="72"/>
      <c r="N668" s="117" t="e">
        <f>IF($K$174=TRUE,J668,NA())</f>
        <v>#N/A</v>
      </c>
      <c r="O668" s="72" t="e">
        <f>IF($K$174=TRUE,I668+$B$5+$B$17/2,NA())</f>
        <v>#N/A</v>
      </c>
      <c r="P668" s="72" t="e">
        <f>IF($K$174=TRUE,J668+B$4+$B$4*$B$17,NA())</f>
        <v>#N/A</v>
      </c>
    </row>
    <row r="669" spans="5:16" x14ac:dyDescent="0.3">
      <c r="E669" s="15"/>
      <c r="F669" s="15"/>
      <c r="G669" s="15"/>
      <c r="I669" s="72"/>
      <c r="J669" s="72"/>
      <c r="L669" s="72"/>
      <c r="M669" s="72"/>
      <c r="N669" s="117"/>
      <c r="O669" s="72"/>
      <c r="P669" s="72"/>
    </row>
    <row r="670" spans="5:16" x14ac:dyDescent="0.3">
      <c r="E670" s="71">
        <f>E667+0.02</f>
        <v>0.38000000000000006</v>
      </c>
      <c r="F670" s="71">
        <f>F667-0.02</f>
        <v>0.61999999999999966</v>
      </c>
      <c r="G670" s="71">
        <v>0</v>
      </c>
      <c r="I670" s="72">
        <f t="shared" si="184"/>
        <v>0.19000000000000009</v>
      </c>
      <c r="J670" s="72">
        <f t="shared" si="185"/>
        <v>-0.32908965343808672</v>
      </c>
      <c r="L670" s="72"/>
      <c r="M670" s="72"/>
      <c r="N670" s="117" t="e">
        <f>IF($K$174=TRUE,J670,NA())</f>
        <v>#N/A</v>
      </c>
      <c r="O670" s="72" t="e">
        <f>IF($K$174=TRUE,I670+$B$5+$B$17/2,NA())</f>
        <v>#N/A</v>
      </c>
      <c r="P670" s="72" t="e">
        <f>IF($K$174=TRUE,J670+B$4+$B$4*$B$17,NA())</f>
        <v>#N/A</v>
      </c>
    </row>
    <row r="671" spans="5:16" x14ac:dyDescent="0.3">
      <c r="E671" s="71">
        <f>E668+0.02</f>
        <v>0.38000000000000006</v>
      </c>
      <c r="F671" s="71">
        <v>0</v>
      </c>
      <c r="G671" s="71">
        <f>G668-0.02</f>
        <v>0.61999999999999966</v>
      </c>
      <c r="I671" s="72">
        <f t="shared" si="184"/>
        <v>0.80999999999999972</v>
      </c>
      <c r="J671" s="72">
        <f t="shared" si="185"/>
        <v>-0.32908965343808672</v>
      </c>
      <c r="L671" s="72"/>
      <c r="M671" s="72"/>
      <c r="N671" s="117" t="e">
        <f>IF($K$174=TRUE,J671,NA())</f>
        <v>#N/A</v>
      </c>
      <c r="O671" s="72" t="e">
        <f>IF($K$174=TRUE,I671+$B$5+$B$17/2,NA())</f>
        <v>#N/A</v>
      </c>
      <c r="P671" s="72" t="e">
        <f>IF($K$174=TRUE,J671+B$4+$B$4*$B$17,NA())</f>
        <v>#N/A</v>
      </c>
    </row>
    <row r="672" spans="5:16" x14ac:dyDescent="0.3">
      <c r="E672" s="15"/>
      <c r="F672" s="15"/>
      <c r="G672" s="15"/>
      <c r="I672" s="72"/>
      <c r="J672" s="72"/>
      <c r="L672" s="72"/>
      <c r="M672" s="72"/>
      <c r="N672" s="117"/>
      <c r="O672" s="72"/>
      <c r="P672" s="72"/>
    </row>
    <row r="673" spans="5:16" x14ac:dyDescent="0.3">
      <c r="E673" s="71">
        <f>E670+0.02</f>
        <v>0.40000000000000008</v>
      </c>
      <c r="F673" s="71">
        <f>F670-0.02</f>
        <v>0.59999999999999964</v>
      </c>
      <c r="G673" s="71">
        <v>0</v>
      </c>
      <c r="I673" s="72">
        <f t="shared" si="184"/>
        <v>0.20000000000000009</v>
      </c>
      <c r="J673" s="72">
        <f t="shared" si="185"/>
        <v>-0.34641016151377552</v>
      </c>
      <c r="L673" s="72"/>
      <c r="M673" s="72"/>
      <c r="N673" s="117" t="e">
        <f>IF($K$174=TRUE,J673,NA())</f>
        <v>#N/A</v>
      </c>
      <c r="O673" s="72" t="e">
        <f>IF($K$174=TRUE,I673+$B$5+$B$17/2,NA())</f>
        <v>#N/A</v>
      </c>
      <c r="P673" s="72" t="e">
        <f>IF($K$174=TRUE,J673+B$4+$B$4*$B$17,NA())</f>
        <v>#N/A</v>
      </c>
    </row>
    <row r="674" spans="5:16" x14ac:dyDescent="0.3">
      <c r="E674" s="71">
        <f>E671+0.02</f>
        <v>0.40000000000000008</v>
      </c>
      <c r="F674" s="71">
        <v>0</v>
      </c>
      <c r="G674" s="71">
        <f>G671-0.02</f>
        <v>0.59999999999999964</v>
      </c>
      <c r="I674" s="72">
        <f t="shared" si="184"/>
        <v>0.79999999999999971</v>
      </c>
      <c r="J674" s="72">
        <f t="shared" si="185"/>
        <v>-0.34641016151377552</v>
      </c>
      <c r="L674" s="72"/>
      <c r="M674" s="72"/>
      <c r="N674" s="117" t="e">
        <f>IF($K$174=TRUE,J674,NA())</f>
        <v>#N/A</v>
      </c>
      <c r="O674" s="72" t="e">
        <f>IF($K$174=TRUE,I674+$B$5+$B$17/2,NA())</f>
        <v>#N/A</v>
      </c>
      <c r="P674" s="72" t="e">
        <f>IF($K$174=TRUE,J674+B$4+$B$4*$B$17,NA())</f>
        <v>#N/A</v>
      </c>
    </row>
    <row r="675" spans="5:16" x14ac:dyDescent="0.3">
      <c r="E675" s="15"/>
      <c r="F675" s="15"/>
      <c r="G675" s="15"/>
      <c r="I675" s="72"/>
      <c r="J675" s="72"/>
      <c r="L675" s="72"/>
      <c r="M675" s="72"/>
      <c r="N675" s="117"/>
      <c r="O675" s="72"/>
      <c r="P675" s="72"/>
    </row>
    <row r="676" spans="5:16" x14ac:dyDescent="0.3">
      <c r="E676" s="71">
        <f>E673+0.02</f>
        <v>0.4200000000000001</v>
      </c>
      <c r="F676" s="71">
        <f>F673-0.02</f>
        <v>0.57999999999999963</v>
      </c>
      <c r="G676" s="71">
        <v>0</v>
      </c>
      <c r="I676" s="72">
        <f t="shared" si="184"/>
        <v>0.2100000000000001</v>
      </c>
      <c r="J676" s="72">
        <f t="shared" si="185"/>
        <v>-0.36373066958946432</v>
      </c>
      <c r="L676" s="72"/>
      <c r="M676" s="72"/>
      <c r="N676" s="117" t="e">
        <f>IF($K$174=TRUE,J676,NA())</f>
        <v>#N/A</v>
      </c>
      <c r="O676" s="72" t="e">
        <f>IF($K$174=TRUE,I676+$B$5+$B$17/2,NA())</f>
        <v>#N/A</v>
      </c>
      <c r="P676" s="72" t="e">
        <f>IF($K$174=TRUE,J676+B$4+$B$4*$B$17,NA())</f>
        <v>#N/A</v>
      </c>
    </row>
    <row r="677" spans="5:16" x14ac:dyDescent="0.3">
      <c r="E677" s="71">
        <f>E674+0.02</f>
        <v>0.4200000000000001</v>
      </c>
      <c r="F677" s="71">
        <v>0</v>
      </c>
      <c r="G677" s="71">
        <f>G674-0.02</f>
        <v>0.57999999999999963</v>
      </c>
      <c r="I677" s="72">
        <f t="shared" si="184"/>
        <v>0.7899999999999997</v>
      </c>
      <c r="J677" s="72">
        <f t="shared" si="185"/>
        <v>-0.36373066958946432</v>
      </c>
      <c r="L677" s="72"/>
      <c r="M677" s="72"/>
      <c r="N677" s="117" t="e">
        <f>IF($K$174=TRUE,J677,NA())</f>
        <v>#N/A</v>
      </c>
      <c r="O677" s="72" t="e">
        <f>IF($K$174=TRUE,I677+$B$5+$B$17/2,NA())</f>
        <v>#N/A</v>
      </c>
      <c r="P677" s="72" t="e">
        <f>IF($K$174=TRUE,J677+B$4+$B$4*$B$17,NA())</f>
        <v>#N/A</v>
      </c>
    </row>
    <row r="678" spans="5:16" x14ac:dyDescent="0.3">
      <c r="E678" s="15"/>
      <c r="F678" s="15"/>
      <c r="G678" s="15"/>
      <c r="I678" s="72"/>
      <c r="J678" s="72"/>
      <c r="L678" s="72"/>
      <c r="M678" s="72"/>
      <c r="N678" s="117"/>
      <c r="O678" s="72"/>
      <c r="P678" s="72"/>
    </row>
    <row r="679" spans="5:16" x14ac:dyDescent="0.3">
      <c r="E679" s="71">
        <f>E676+0.02</f>
        <v>0.44000000000000011</v>
      </c>
      <c r="F679" s="71">
        <f>F676-0.02</f>
        <v>0.55999999999999961</v>
      </c>
      <c r="G679" s="71">
        <v>0</v>
      </c>
      <c r="I679" s="72">
        <f t="shared" si="184"/>
        <v>0.22000000000000011</v>
      </c>
      <c r="J679" s="72">
        <f t="shared" si="185"/>
        <v>-0.38105117766515306</v>
      </c>
      <c r="L679" s="72"/>
      <c r="M679" s="72"/>
      <c r="N679" s="117" t="e">
        <f>IF($K$174=TRUE,J679,NA())</f>
        <v>#N/A</v>
      </c>
      <c r="O679" s="72" t="e">
        <f>IF($K$174=TRUE,I679+$B$5+$B$17/2,NA())</f>
        <v>#N/A</v>
      </c>
      <c r="P679" s="72" t="e">
        <f>IF($K$174=TRUE,J679+B$4+$B$4*$B$17,NA())</f>
        <v>#N/A</v>
      </c>
    </row>
    <row r="680" spans="5:16" x14ac:dyDescent="0.3">
      <c r="E680" s="71">
        <f>E677+0.02</f>
        <v>0.44000000000000011</v>
      </c>
      <c r="F680" s="71">
        <v>0</v>
      </c>
      <c r="G680" s="71">
        <f>G677-0.02</f>
        <v>0.55999999999999961</v>
      </c>
      <c r="I680" s="72">
        <f t="shared" si="184"/>
        <v>0.77999999999999969</v>
      </c>
      <c r="J680" s="72">
        <f t="shared" si="185"/>
        <v>-0.38105117766515306</v>
      </c>
      <c r="L680" s="72"/>
      <c r="M680" s="72"/>
      <c r="N680" s="117" t="e">
        <f>IF($K$174=TRUE,J680,NA())</f>
        <v>#N/A</v>
      </c>
      <c r="O680" s="72" t="e">
        <f>IF($K$174=TRUE,I680+$B$5+$B$17/2,NA())</f>
        <v>#N/A</v>
      </c>
      <c r="P680" s="72" t="e">
        <f>IF($K$174=TRUE,J680+B$4+$B$4*$B$17,NA())</f>
        <v>#N/A</v>
      </c>
    </row>
    <row r="681" spans="5:16" x14ac:dyDescent="0.3">
      <c r="E681" s="15"/>
      <c r="F681" s="15"/>
      <c r="G681" s="15"/>
      <c r="I681" s="72"/>
      <c r="J681" s="72"/>
      <c r="L681" s="72"/>
      <c r="M681" s="72"/>
      <c r="N681" s="117"/>
      <c r="O681" s="72"/>
      <c r="P681" s="72"/>
    </row>
    <row r="682" spans="5:16" x14ac:dyDescent="0.3">
      <c r="E682" s="71">
        <f>E679+0.02</f>
        <v>0.46000000000000013</v>
      </c>
      <c r="F682" s="71">
        <f>F679-0.02</f>
        <v>0.53999999999999959</v>
      </c>
      <c r="G682" s="71">
        <v>0</v>
      </c>
      <c r="I682" s="72">
        <f t="shared" ref="I682:I743" si="186">$B$5*E682+G682</f>
        <v>0.23000000000000012</v>
      </c>
      <c r="J682" s="72">
        <f t="shared" ref="J682:J743" si="187">-E682*$B$4</f>
        <v>-0.39837168574084186</v>
      </c>
      <c r="L682" s="72"/>
      <c r="M682" s="72"/>
      <c r="N682" s="117" t="e">
        <f>IF($K$174=TRUE,J682,NA())</f>
        <v>#N/A</v>
      </c>
      <c r="O682" s="72" t="e">
        <f>IF($K$174=TRUE,I682+$B$5+$B$17/2,NA())</f>
        <v>#N/A</v>
      </c>
      <c r="P682" s="72" t="e">
        <f>IF($K$174=TRUE,J682+B$4+$B$4*$B$17,NA())</f>
        <v>#N/A</v>
      </c>
    </row>
    <row r="683" spans="5:16" x14ac:dyDescent="0.3">
      <c r="E683" s="71">
        <f>E680+0.02</f>
        <v>0.46000000000000013</v>
      </c>
      <c r="F683" s="71">
        <v>0</v>
      </c>
      <c r="G683" s="71">
        <f>G680-0.02</f>
        <v>0.53999999999999959</v>
      </c>
      <c r="I683" s="72">
        <f t="shared" si="186"/>
        <v>0.76999999999999968</v>
      </c>
      <c r="J683" s="72">
        <f t="shared" si="187"/>
        <v>-0.39837168574084186</v>
      </c>
      <c r="L683" s="72"/>
      <c r="M683" s="72"/>
      <c r="N683" s="117" t="e">
        <f>IF($K$174=TRUE,J683,NA())</f>
        <v>#N/A</v>
      </c>
      <c r="O683" s="72" t="e">
        <f>IF($K$174=TRUE,I683+$B$5+$B$17/2,NA())</f>
        <v>#N/A</v>
      </c>
      <c r="P683" s="72" t="e">
        <f>IF($K$174=TRUE,J683+B$4+$B$4*$B$17,NA())</f>
        <v>#N/A</v>
      </c>
    </row>
    <row r="684" spans="5:16" x14ac:dyDescent="0.3">
      <c r="E684" s="15"/>
      <c r="F684" s="15"/>
      <c r="G684" s="15"/>
      <c r="I684" s="72"/>
      <c r="J684" s="72"/>
      <c r="L684" s="72"/>
      <c r="M684" s="72"/>
      <c r="N684" s="117"/>
      <c r="O684" s="72"/>
      <c r="P684" s="72"/>
    </row>
    <row r="685" spans="5:16" x14ac:dyDescent="0.3">
      <c r="E685" s="71">
        <f>E682+0.02</f>
        <v>0.48000000000000015</v>
      </c>
      <c r="F685" s="71">
        <f>F682-0.02</f>
        <v>0.51999999999999957</v>
      </c>
      <c r="G685" s="71">
        <v>0</v>
      </c>
      <c r="I685" s="72">
        <f t="shared" si="186"/>
        <v>0.24000000000000013</v>
      </c>
      <c r="J685" s="72">
        <f t="shared" si="187"/>
        <v>-0.41569219381653066</v>
      </c>
      <c r="L685" s="72"/>
      <c r="M685" s="72"/>
      <c r="N685" s="117" t="e">
        <f>IF($K$174=TRUE,J685,NA())</f>
        <v>#N/A</v>
      </c>
      <c r="O685" s="72" t="e">
        <f>IF($K$174=TRUE,I685+$B$5+$B$17/2,NA())</f>
        <v>#N/A</v>
      </c>
      <c r="P685" s="72" t="e">
        <f>IF($K$174=TRUE,J685+B$4+$B$4*$B$17,NA())</f>
        <v>#N/A</v>
      </c>
    </row>
    <row r="686" spans="5:16" x14ac:dyDescent="0.3">
      <c r="E686" s="71">
        <f>E683+0.02</f>
        <v>0.48000000000000015</v>
      </c>
      <c r="F686" s="71">
        <v>0</v>
      </c>
      <c r="G686" s="71">
        <f>G683-0.02</f>
        <v>0.51999999999999957</v>
      </c>
      <c r="I686" s="72">
        <f t="shared" si="186"/>
        <v>0.75999999999999968</v>
      </c>
      <c r="J686" s="72">
        <f t="shared" si="187"/>
        <v>-0.41569219381653066</v>
      </c>
      <c r="L686" s="72"/>
      <c r="M686" s="72"/>
      <c r="N686" s="117" t="e">
        <f>IF($K$174=TRUE,J686,NA())</f>
        <v>#N/A</v>
      </c>
      <c r="O686" s="72" t="e">
        <f>IF($K$174=TRUE,I686+$B$5+$B$17/2,NA())</f>
        <v>#N/A</v>
      </c>
      <c r="P686" s="72" t="e">
        <f>IF($K$174=TRUE,J686+B$4+$B$4*$B$17,NA())</f>
        <v>#N/A</v>
      </c>
    </row>
    <row r="687" spans="5:16" x14ac:dyDescent="0.3">
      <c r="E687" s="15"/>
      <c r="F687" s="15"/>
      <c r="G687" s="15"/>
      <c r="I687" s="72"/>
      <c r="J687" s="72"/>
      <c r="L687" s="72"/>
      <c r="M687" s="72"/>
      <c r="N687" s="117"/>
      <c r="O687" s="72"/>
      <c r="P687" s="72"/>
    </row>
    <row r="688" spans="5:16" x14ac:dyDescent="0.3">
      <c r="E688" s="71">
        <f>E685+0.02</f>
        <v>0.50000000000000011</v>
      </c>
      <c r="F688" s="71">
        <f>F685-0.02</f>
        <v>0.49999999999999956</v>
      </c>
      <c r="G688" s="71">
        <v>0</v>
      </c>
      <c r="I688" s="72">
        <f t="shared" si="186"/>
        <v>0.25000000000000011</v>
      </c>
      <c r="J688" s="72">
        <f t="shared" si="187"/>
        <v>-0.43301270189221941</v>
      </c>
      <c r="L688" s="72"/>
      <c r="M688" s="72"/>
      <c r="N688" s="117" t="e">
        <f>IF($K$174=TRUE,J688,NA())</f>
        <v>#N/A</v>
      </c>
      <c r="O688" s="72" t="e">
        <f>IF($K$174=TRUE,I688+$B$5+$B$17/2,NA())</f>
        <v>#N/A</v>
      </c>
      <c r="P688" s="72" t="e">
        <f>IF($K$174=TRUE,J688+B$4+$B$4*$B$17,NA())</f>
        <v>#N/A</v>
      </c>
    </row>
    <row r="689" spans="5:16" x14ac:dyDescent="0.3">
      <c r="E689" s="71">
        <f>E686+0.02</f>
        <v>0.50000000000000011</v>
      </c>
      <c r="F689" s="71">
        <v>0</v>
      </c>
      <c r="G689" s="71">
        <f>G686-0.02</f>
        <v>0.49999999999999956</v>
      </c>
      <c r="I689" s="72">
        <f t="shared" si="186"/>
        <v>0.74999999999999967</v>
      </c>
      <c r="J689" s="72">
        <f t="shared" si="187"/>
        <v>-0.43301270189221941</v>
      </c>
      <c r="L689" s="72"/>
      <c r="M689" s="72"/>
      <c r="N689" s="117" t="e">
        <f>IF($K$174=TRUE,J689,NA())</f>
        <v>#N/A</v>
      </c>
      <c r="O689" s="72" t="e">
        <f>IF($K$174=TRUE,I689+$B$5+$B$17/2,NA())</f>
        <v>#N/A</v>
      </c>
      <c r="P689" s="72" t="e">
        <f>IF($K$174=TRUE,J689+B$4+$B$4*$B$17,NA())</f>
        <v>#N/A</v>
      </c>
    </row>
    <row r="690" spans="5:16" x14ac:dyDescent="0.3">
      <c r="E690" s="15"/>
      <c r="F690" s="15"/>
      <c r="G690" s="15"/>
      <c r="I690" s="72"/>
      <c r="J690" s="72"/>
      <c r="L690" s="72"/>
      <c r="M690" s="72"/>
      <c r="N690" s="117"/>
      <c r="O690" s="72"/>
      <c r="P690" s="72"/>
    </row>
    <row r="691" spans="5:16" x14ac:dyDescent="0.3">
      <c r="E691" s="71">
        <f>E688+0.02</f>
        <v>0.52000000000000013</v>
      </c>
      <c r="F691" s="71">
        <f>F688-0.02</f>
        <v>0.47999999999999954</v>
      </c>
      <c r="G691" s="71">
        <v>0</v>
      </c>
      <c r="I691" s="72">
        <f t="shared" si="186"/>
        <v>0.26000000000000012</v>
      </c>
      <c r="J691" s="72">
        <f t="shared" si="187"/>
        <v>-0.45033320996790815</v>
      </c>
      <c r="L691" s="72"/>
      <c r="M691" s="72"/>
      <c r="N691" s="117" t="e">
        <f>IF($K$174=TRUE,J691,NA())</f>
        <v>#N/A</v>
      </c>
      <c r="O691" s="72" t="e">
        <f>IF($K$174=TRUE,I691+$B$5+$B$17/2,NA())</f>
        <v>#N/A</v>
      </c>
      <c r="P691" s="72" t="e">
        <f>IF($K$174=TRUE,J691+B$4+$B$4*$B$17,NA())</f>
        <v>#N/A</v>
      </c>
    </row>
    <row r="692" spans="5:16" x14ac:dyDescent="0.3">
      <c r="E692" s="71">
        <f>E689+0.02</f>
        <v>0.52000000000000013</v>
      </c>
      <c r="F692" s="71">
        <v>0</v>
      </c>
      <c r="G692" s="71">
        <f>G689-0.02</f>
        <v>0.47999999999999954</v>
      </c>
      <c r="I692" s="72">
        <f t="shared" si="186"/>
        <v>0.73999999999999966</v>
      </c>
      <c r="J692" s="72">
        <f t="shared" si="187"/>
        <v>-0.45033320996790815</v>
      </c>
      <c r="L692" s="72"/>
      <c r="M692" s="72"/>
      <c r="N692" s="117" t="e">
        <f>IF($K$174=TRUE,J692,NA())</f>
        <v>#N/A</v>
      </c>
      <c r="O692" s="72" t="e">
        <f>IF($K$174=TRUE,I692+$B$5+$B$17/2,NA())</f>
        <v>#N/A</v>
      </c>
      <c r="P692" s="72" t="e">
        <f>IF($K$174=TRUE,J692+B$4+$B$4*$B$17,NA())</f>
        <v>#N/A</v>
      </c>
    </row>
    <row r="693" spans="5:16" x14ac:dyDescent="0.3">
      <c r="E693" s="15"/>
      <c r="F693" s="15"/>
      <c r="G693" s="15"/>
      <c r="I693" s="72"/>
      <c r="J693" s="72"/>
      <c r="L693" s="72"/>
      <c r="M693" s="72"/>
      <c r="N693" s="117"/>
      <c r="O693" s="72"/>
      <c r="P693" s="72"/>
    </row>
    <row r="694" spans="5:16" x14ac:dyDescent="0.3">
      <c r="E694" s="71">
        <f>E691+0.02</f>
        <v>0.54000000000000015</v>
      </c>
      <c r="F694" s="71">
        <f>F691-0.02</f>
        <v>0.45999999999999952</v>
      </c>
      <c r="G694" s="71">
        <v>0</v>
      </c>
      <c r="I694" s="72">
        <f t="shared" si="186"/>
        <v>0.27000000000000013</v>
      </c>
      <c r="J694" s="72">
        <f t="shared" si="187"/>
        <v>-0.46765371804359696</v>
      </c>
      <c r="L694" s="72"/>
      <c r="M694" s="72"/>
      <c r="N694" s="117" t="e">
        <f>IF($K$174=TRUE,J694,NA())</f>
        <v>#N/A</v>
      </c>
      <c r="O694" s="72" t="e">
        <f>IF($K$174=TRUE,I694+$B$5+$B$17/2,NA())</f>
        <v>#N/A</v>
      </c>
      <c r="P694" s="72" t="e">
        <f>IF($K$174=TRUE,J694+B$4+$B$4*$B$17,NA())</f>
        <v>#N/A</v>
      </c>
    </row>
    <row r="695" spans="5:16" x14ac:dyDescent="0.3">
      <c r="E695" s="71">
        <f>E692+0.02</f>
        <v>0.54000000000000015</v>
      </c>
      <c r="F695" s="71">
        <v>0</v>
      </c>
      <c r="G695" s="71">
        <f>G692-0.02</f>
        <v>0.45999999999999952</v>
      </c>
      <c r="I695" s="72">
        <f t="shared" si="186"/>
        <v>0.72999999999999965</v>
      </c>
      <c r="J695" s="72">
        <f t="shared" si="187"/>
        <v>-0.46765371804359696</v>
      </c>
      <c r="L695" s="72"/>
      <c r="M695" s="72"/>
      <c r="N695" s="117" t="e">
        <f>IF($K$174=TRUE,J695,NA())</f>
        <v>#N/A</v>
      </c>
      <c r="O695" s="72" t="e">
        <f>IF($K$174=TRUE,I695+$B$5+$B$17/2,NA())</f>
        <v>#N/A</v>
      </c>
      <c r="P695" s="72" t="e">
        <f>IF($K$174=TRUE,J695+B$4+$B$4*$B$17,NA())</f>
        <v>#N/A</v>
      </c>
    </row>
    <row r="696" spans="5:16" x14ac:dyDescent="0.3">
      <c r="E696" s="15"/>
      <c r="F696" s="15"/>
      <c r="G696" s="15"/>
      <c r="I696" s="72"/>
      <c r="J696" s="72"/>
      <c r="L696" s="72"/>
      <c r="M696" s="72"/>
      <c r="N696" s="117"/>
      <c r="O696" s="72"/>
      <c r="P696" s="72"/>
    </row>
    <row r="697" spans="5:16" x14ac:dyDescent="0.3">
      <c r="E697" s="71">
        <f>E694+0.02</f>
        <v>0.56000000000000016</v>
      </c>
      <c r="F697" s="71">
        <f>F694-0.02</f>
        <v>0.4399999999999995</v>
      </c>
      <c r="G697" s="71">
        <v>0</v>
      </c>
      <c r="I697" s="72">
        <f t="shared" si="186"/>
        <v>0.28000000000000014</v>
      </c>
      <c r="J697" s="72">
        <f t="shared" si="187"/>
        <v>-0.48497422611928576</v>
      </c>
      <c r="L697" s="72"/>
      <c r="M697" s="72"/>
      <c r="N697" s="117" t="e">
        <f>IF($K$174=TRUE,J697,NA())</f>
        <v>#N/A</v>
      </c>
      <c r="O697" s="72" t="e">
        <f>IF($K$174=TRUE,I697+$B$5+$B$17/2,NA())</f>
        <v>#N/A</v>
      </c>
      <c r="P697" s="72" t="e">
        <f>IF($K$174=TRUE,J697+B$4+$B$4*$B$17,NA())</f>
        <v>#N/A</v>
      </c>
    </row>
    <row r="698" spans="5:16" x14ac:dyDescent="0.3">
      <c r="E698" s="71">
        <f>E695+0.02</f>
        <v>0.56000000000000016</v>
      </c>
      <c r="F698" s="71">
        <v>0</v>
      </c>
      <c r="G698" s="71">
        <f>G695-0.02</f>
        <v>0.4399999999999995</v>
      </c>
      <c r="I698" s="72">
        <f t="shared" si="186"/>
        <v>0.71999999999999964</v>
      </c>
      <c r="J698" s="72">
        <f t="shared" si="187"/>
        <v>-0.48497422611928576</v>
      </c>
      <c r="L698" s="72"/>
      <c r="M698" s="72"/>
      <c r="N698" s="117" t="e">
        <f>IF($K$174=TRUE,J698,NA())</f>
        <v>#N/A</v>
      </c>
      <c r="O698" s="72" t="e">
        <f>IF($K$174=TRUE,I698+$B$5+$B$17/2,NA())</f>
        <v>#N/A</v>
      </c>
      <c r="P698" s="72" t="e">
        <f>IF($K$174=TRUE,J698+B$4+$B$4*$B$17,NA())</f>
        <v>#N/A</v>
      </c>
    </row>
    <row r="699" spans="5:16" x14ac:dyDescent="0.3">
      <c r="E699" s="15"/>
      <c r="F699" s="15"/>
      <c r="G699" s="15"/>
      <c r="I699" s="72"/>
      <c r="J699" s="72"/>
      <c r="L699" s="72"/>
      <c r="M699" s="72"/>
      <c r="N699" s="117"/>
      <c r="O699" s="72"/>
      <c r="P699" s="72"/>
    </row>
    <row r="700" spans="5:16" x14ac:dyDescent="0.3">
      <c r="E700" s="71">
        <f>E697+0.02</f>
        <v>0.58000000000000018</v>
      </c>
      <c r="F700" s="71">
        <f>F697-0.02</f>
        <v>0.41999999999999948</v>
      </c>
      <c r="G700" s="71">
        <v>0</v>
      </c>
      <c r="I700" s="72">
        <f t="shared" si="186"/>
        <v>0.29000000000000015</v>
      </c>
      <c r="J700" s="72">
        <f t="shared" si="187"/>
        <v>-0.5022947341949745</v>
      </c>
      <c r="L700" s="72"/>
      <c r="M700" s="72"/>
      <c r="N700" s="117" t="e">
        <f>IF($K$174=TRUE,J700,NA())</f>
        <v>#N/A</v>
      </c>
      <c r="O700" s="72" t="e">
        <f>IF($K$174=TRUE,I700+$B$5+$B$17/2,NA())</f>
        <v>#N/A</v>
      </c>
      <c r="P700" s="72" t="e">
        <f>IF($K$174=TRUE,J700+B$4+$B$4*$B$17,NA())</f>
        <v>#N/A</v>
      </c>
    </row>
    <row r="701" spans="5:16" x14ac:dyDescent="0.3">
      <c r="E701" s="71">
        <f>E698+0.02</f>
        <v>0.58000000000000018</v>
      </c>
      <c r="F701" s="71">
        <v>0</v>
      </c>
      <c r="G701" s="71">
        <f>G698-0.02</f>
        <v>0.41999999999999948</v>
      </c>
      <c r="I701" s="72">
        <f t="shared" si="186"/>
        <v>0.70999999999999963</v>
      </c>
      <c r="J701" s="72">
        <f t="shared" si="187"/>
        <v>-0.5022947341949745</v>
      </c>
      <c r="L701" s="72"/>
      <c r="M701" s="72"/>
      <c r="N701" s="117" t="e">
        <f>IF($K$174=TRUE,J701,NA())</f>
        <v>#N/A</v>
      </c>
      <c r="O701" s="72" t="e">
        <f>IF($K$174=TRUE,I701+$B$5+$B$17/2,NA())</f>
        <v>#N/A</v>
      </c>
      <c r="P701" s="72" t="e">
        <f>IF($K$174=TRUE,J701+B$4+$B$4*$B$17,NA())</f>
        <v>#N/A</v>
      </c>
    </row>
    <row r="702" spans="5:16" x14ac:dyDescent="0.3">
      <c r="E702" s="15"/>
      <c r="F702" s="15"/>
      <c r="G702" s="15"/>
      <c r="I702" s="72"/>
      <c r="J702" s="72"/>
      <c r="L702" s="72"/>
      <c r="M702" s="72"/>
      <c r="N702" s="117"/>
      <c r="O702" s="72"/>
      <c r="P702" s="72"/>
    </row>
    <row r="703" spans="5:16" x14ac:dyDescent="0.3">
      <c r="E703" s="71">
        <f>E700+0.02</f>
        <v>0.6000000000000002</v>
      </c>
      <c r="F703" s="71">
        <f>F700-0.02</f>
        <v>0.39999999999999947</v>
      </c>
      <c r="G703" s="71">
        <v>0</v>
      </c>
      <c r="I703" s="72">
        <f t="shared" si="186"/>
        <v>0.30000000000000016</v>
      </c>
      <c r="J703" s="72">
        <f t="shared" si="187"/>
        <v>-0.51961524227066336</v>
      </c>
      <c r="L703" s="72"/>
      <c r="M703" s="72"/>
      <c r="N703" s="117" t="e">
        <f>IF($K$174=TRUE,J703,NA())</f>
        <v>#N/A</v>
      </c>
      <c r="O703" s="72" t="e">
        <f>IF($K$174=TRUE,I703+$B$5+$B$17/2,NA())</f>
        <v>#N/A</v>
      </c>
      <c r="P703" s="72" t="e">
        <f>IF($K$174=TRUE,J703+B$4+$B$4*$B$17,NA())</f>
        <v>#N/A</v>
      </c>
    </row>
    <row r="704" spans="5:16" x14ac:dyDescent="0.3">
      <c r="E704" s="71">
        <f>E701+0.02</f>
        <v>0.6000000000000002</v>
      </c>
      <c r="F704" s="71">
        <v>0</v>
      </c>
      <c r="G704" s="71">
        <f>G701-0.02</f>
        <v>0.39999999999999947</v>
      </c>
      <c r="I704" s="72">
        <f t="shared" si="186"/>
        <v>0.69999999999999962</v>
      </c>
      <c r="J704" s="72">
        <f t="shared" si="187"/>
        <v>-0.51961524227066336</v>
      </c>
      <c r="L704" s="72"/>
      <c r="M704" s="72"/>
      <c r="N704" s="117" t="e">
        <f>IF($K$174=TRUE,J704,NA())</f>
        <v>#N/A</v>
      </c>
      <c r="O704" s="72" t="e">
        <f>IF($K$174=TRUE,I704+$B$5+$B$17/2,NA())</f>
        <v>#N/A</v>
      </c>
      <c r="P704" s="72" t="e">
        <f>IF($K$174=TRUE,J704+B$4+$B$4*$B$17,NA())</f>
        <v>#N/A</v>
      </c>
    </row>
    <row r="705" spans="5:16" x14ac:dyDescent="0.3">
      <c r="E705" s="15"/>
      <c r="F705" s="15"/>
      <c r="G705" s="15"/>
      <c r="I705" s="72"/>
      <c r="J705" s="72"/>
      <c r="L705" s="72"/>
      <c r="M705" s="72"/>
      <c r="N705" s="117"/>
      <c r="O705" s="72"/>
      <c r="P705" s="72"/>
    </row>
    <row r="706" spans="5:16" x14ac:dyDescent="0.3">
      <c r="E706" s="71">
        <f>E703+0.02</f>
        <v>0.62000000000000022</v>
      </c>
      <c r="F706" s="71">
        <f>F703-0.02</f>
        <v>0.37999999999999945</v>
      </c>
      <c r="G706" s="71">
        <v>0</v>
      </c>
      <c r="I706" s="72">
        <f t="shared" si="186"/>
        <v>0.31000000000000016</v>
      </c>
      <c r="J706" s="72">
        <f t="shared" si="187"/>
        <v>-0.5369357503463521</v>
      </c>
      <c r="L706" s="72"/>
      <c r="M706" s="72"/>
      <c r="N706" s="117" t="e">
        <f>IF($K$174=TRUE,J706,NA())</f>
        <v>#N/A</v>
      </c>
      <c r="O706" s="72" t="e">
        <f>IF($K$174=TRUE,I706+$B$5+$B$17/2,NA())</f>
        <v>#N/A</v>
      </c>
      <c r="P706" s="72" t="e">
        <f>IF($K$174=TRUE,J706+B$4+$B$4*$B$17,NA())</f>
        <v>#N/A</v>
      </c>
    </row>
    <row r="707" spans="5:16" x14ac:dyDescent="0.3">
      <c r="E707" s="71">
        <f>E704+0.02</f>
        <v>0.62000000000000022</v>
      </c>
      <c r="F707" s="71">
        <v>0</v>
      </c>
      <c r="G707" s="71">
        <f>G704-0.02</f>
        <v>0.37999999999999945</v>
      </c>
      <c r="I707" s="72">
        <f t="shared" si="186"/>
        <v>0.68999999999999961</v>
      </c>
      <c r="J707" s="72">
        <f t="shared" si="187"/>
        <v>-0.5369357503463521</v>
      </c>
      <c r="L707" s="72"/>
      <c r="M707" s="72"/>
      <c r="N707" s="117" t="e">
        <f>IF($K$174=TRUE,J707,NA())</f>
        <v>#N/A</v>
      </c>
      <c r="O707" s="72" t="e">
        <f>IF($K$174=TRUE,I707+$B$5+$B$17/2,NA())</f>
        <v>#N/A</v>
      </c>
      <c r="P707" s="72" t="e">
        <f>IF($K$174=TRUE,J707+B$4+$B$4*$B$17,NA())</f>
        <v>#N/A</v>
      </c>
    </row>
    <row r="708" spans="5:16" x14ac:dyDescent="0.3">
      <c r="E708" s="15"/>
      <c r="F708" s="15"/>
      <c r="G708" s="15"/>
      <c r="I708" s="72"/>
      <c r="J708" s="72"/>
      <c r="L708" s="72"/>
      <c r="M708" s="72"/>
      <c r="N708" s="117"/>
      <c r="O708" s="72"/>
      <c r="P708" s="72"/>
    </row>
    <row r="709" spans="5:16" x14ac:dyDescent="0.3">
      <c r="E709" s="71">
        <f>E706+0.02</f>
        <v>0.64000000000000024</v>
      </c>
      <c r="F709" s="71">
        <f>F706-0.02</f>
        <v>0.35999999999999943</v>
      </c>
      <c r="G709" s="71">
        <v>0</v>
      </c>
      <c r="I709" s="72">
        <f t="shared" si="186"/>
        <v>0.32000000000000017</v>
      </c>
      <c r="J709" s="72">
        <f t="shared" si="187"/>
        <v>-0.55425625842204096</v>
      </c>
      <c r="L709" s="72"/>
      <c r="M709" s="72"/>
      <c r="N709" s="117" t="e">
        <f>IF($K$174=TRUE,J709,NA())</f>
        <v>#N/A</v>
      </c>
      <c r="O709" s="72" t="e">
        <f>IF($K$174=TRUE,I709+$B$5+$B$17/2,NA())</f>
        <v>#N/A</v>
      </c>
      <c r="P709" s="72" t="e">
        <f>IF($K$174=TRUE,J709+B$4+$B$4*$B$17,NA())</f>
        <v>#N/A</v>
      </c>
    </row>
    <row r="710" spans="5:16" x14ac:dyDescent="0.3">
      <c r="E710" s="71">
        <f>E707+0.02</f>
        <v>0.64000000000000024</v>
      </c>
      <c r="F710" s="71">
        <v>0</v>
      </c>
      <c r="G710" s="71">
        <f>G707-0.02</f>
        <v>0.35999999999999943</v>
      </c>
      <c r="I710" s="72">
        <f t="shared" si="186"/>
        <v>0.6799999999999996</v>
      </c>
      <c r="J710" s="72">
        <f t="shared" si="187"/>
        <v>-0.55425625842204096</v>
      </c>
      <c r="L710" s="72"/>
      <c r="M710" s="72"/>
      <c r="N710" s="117" t="e">
        <f>IF($K$174=TRUE,J710,NA())</f>
        <v>#N/A</v>
      </c>
      <c r="O710" s="72" t="e">
        <f>IF($K$174=TRUE,I710+$B$5+$B$17/2,NA())</f>
        <v>#N/A</v>
      </c>
      <c r="P710" s="72" t="e">
        <f>IF($K$174=TRUE,J710+B$4+$B$4*$B$17,NA())</f>
        <v>#N/A</v>
      </c>
    </row>
    <row r="711" spans="5:16" x14ac:dyDescent="0.3">
      <c r="E711" s="15"/>
      <c r="F711" s="15"/>
      <c r="G711" s="15"/>
      <c r="I711" s="72"/>
      <c r="J711" s="72"/>
      <c r="L711" s="72"/>
      <c r="M711" s="72"/>
      <c r="N711" s="117"/>
      <c r="O711" s="72"/>
      <c r="P711" s="72"/>
    </row>
    <row r="712" spans="5:16" x14ac:dyDescent="0.3">
      <c r="E712" s="71">
        <f>E709+0.02</f>
        <v>0.66000000000000025</v>
      </c>
      <c r="F712" s="71">
        <f>F709-0.02</f>
        <v>0.33999999999999941</v>
      </c>
      <c r="G712" s="71">
        <v>0</v>
      </c>
      <c r="I712" s="72">
        <f t="shared" si="186"/>
        <v>0.33000000000000018</v>
      </c>
      <c r="J712" s="72">
        <f t="shared" si="187"/>
        <v>-0.5715767664977297</v>
      </c>
      <c r="L712" s="72"/>
      <c r="M712" s="72"/>
      <c r="N712" s="117" t="e">
        <f>IF($K$174=TRUE,J712,NA())</f>
        <v>#N/A</v>
      </c>
      <c r="O712" s="72" t="e">
        <f>IF($K$174=TRUE,I712+$B$5+$B$17/2,NA())</f>
        <v>#N/A</v>
      </c>
      <c r="P712" s="72" t="e">
        <f>IF($K$174=TRUE,J712+B$4+$B$4*$B$17,NA())</f>
        <v>#N/A</v>
      </c>
    </row>
    <row r="713" spans="5:16" x14ac:dyDescent="0.3">
      <c r="E713" s="71">
        <f>E710+0.02</f>
        <v>0.66000000000000025</v>
      </c>
      <c r="F713" s="71">
        <v>0</v>
      </c>
      <c r="G713" s="71">
        <f>G710-0.02</f>
        <v>0.33999999999999941</v>
      </c>
      <c r="I713" s="72">
        <f t="shared" si="186"/>
        <v>0.6699999999999996</v>
      </c>
      <c r="J713" s="72">
        <f t="shared" si="187"/>
        <v>-0.5715767664977297</v>
      </c>
      <c r="L713" s="72"/>
      <c r="M713" s="72"/>
      <c r="N713" s="117" t="e">
        <f>IF($K$174=TRUE,J713,NA())</f>
        <v>#N/A</v>
      </c>
      <c r="O713" s="72" t="e">
        <f>IF($K$174=TRUE,I713+$B$5+$B$17/2,NA())</f>
        <v>#N/A</v>
      </c>
      <c r="P713" s="72" t="e">
        <f>IF($K$174=TRUE,J713+B$4+$B$4*$B$17,NA())</f>
        <v>#N/A</v>
      </c>
    </row>
    <row r="714" spans="5:16" x14ac:dyDescent="0.3">
      <c r="E714" s="15"/>
      <c r="F714" s="15"/>
      <c r="G714" s="15"/>
      <c r="I714" s="72"/>
      <c r="J714" s="72"/>
      <c r="L714" s="72"/>
      <c r="M714" s="72"/>
      <c r="N714" s="117"/>
      <c r="O714" s="72"/>
      <c r="P714" s="72"/>
    </row>
    <row r="715" spans="5:16" x14ac:dyDescent="0.3">
      <c r="E715" s="71">
        <f>E712+0.02</f>
        <v>0.68000000000000027</v>
      </c>
      <c r="F715" s="71">
        <f>F712-0.02</f>
        <v>0.3199999999999994</v>
      </c>
      <c r="G715" s="71">
        <v>0</v>
      </c>
      <c r="I715" s="72">
        <f t="shared" si="186"/>
        <v>0.34000000000000019</v>
      </c>
      <c r="J715" s="72">
        <f t="shared" si="187"/>
        <v>-0.58889727457341845</v>
      </c>
      <c r="L715" s="72"/>
      <c r="M715" s="72"/>
      <c r="N715" s="117" t="e">
        <f>IF($K$174=TRUE,J715,NA())</f>
        <v>#N/A</v>
      </c>
      <c r="O715" s="72" t="e">
        <f>IF($K$174=TRUE,I715+$B$5+$B$17/2,NA())</f>
        <v>#N/A</v>
      </c>
      <c r="P715" s="72" t="e">
        <f>IF($K$174=TRUE,J715+B$4+$B$4*$B$17,NA())</f>
        <v>#N/A</v>
      </c>
    </row>
    <row r="716" spans="5:16" x14ac:dyDescent="0.3">
      <c r="E716" s="71">
        <f>E713+0.02</f>
        <v>0.68000000000000027</v>
      </c>
      <c r="F716" s="71">
        <v>0</v>
      </c>
      <c r="G716" s="71">
        <f>G713-0.02</f>
        <v>0.3199999999999994</v>
      </c>
      <c r="I716" s="72">
        <f t="shared" si="186"/>
        <v>0.65999999999999959</v>
      </c>
      <c r="J716" s="72">
        <f t="shared" si="187"/>
        <v>-0.58889727457341845</v>
      </c>
      <c r="L716" s="72"/>
      <c r="M716" s="72"/>
      <c r="N716" s="117" t="e">
        <f>IF($K$174=TRUE,J716,NA())</f>
        <v>#N/A</v>
      </c>
      <c r="O716" s="72" t="e">
        <f>IF($K$174=TRUE,I716+$B$5+$B$17/2,NA())</f>
        <v>#N/A</v>
      </c>
      <c r="P716" s="72" t="e">
        <f>IF($K$174=TRUE,J716+B$4+$B$4*$B$17,NA())</f>
        <v>#N/A</v>
      </c>
    </row>
    <row r="717" spans="5:16" x14ac:dyDescent="0.3">
      <c r="E717" s="15"/>
      <c r="F717" s="15"/>
      <c r="G717" s="15"/>
      <c r="I717" s="72"/>
      <c r="J717" s="72"/>
      <c r="L717" s="72"/>
      <c r="M717" s="72"/>
      <c r="N717" s="117"/>
      <c r="O717" s="72"/>
      <c r="P717" s="72"/>
    </row>
    <row r="718" spans="5:16" x14ac:dyDescent="0.3">
      <c r="E718" s="71">
        <f>E715+0.02</f>
        <v>0.70000000000000029</v>
      </c>
      <c r="F718" s="71">
        <f>F715-0.02</f>
        <v>0.29999999999999938</v>
      </c>
      <c r="G718" s="71">
        <v>0</v>
      </c>
      <c r="I718" s="72">
        <f t="shared" si="186"/>
        <v>0.3500000000000002</v>
      </c>
      <c r="J718" s="72">
        <f t="shared" si="187"/>
        <v>-0.60621778264910731</v>
      </c>
      <c r="L718" s="72"/>
      <c r="M718" s="72"/>
      <c r="N718" s="117" t="e">
        <f>IF($K$174=TRUE,J718,NA())</f>
        <v>#N/A</v>
      </c>
      <c r="O718" s="72" t="e">
        <f>IF($K$174=TRUE,I718+$B$5+$B$17/2,NA())</f>
        <v>#N/A</v>
      </c>
      <c r="P718" s="72" t="e">
        <f>IF($K$174=TRUE,J718+B$4+$B$4*$B$17,NA())</f>
        <v>#N/A</v>
      </c>
    </row>
    <row r="719" spans="5:16" x14ac:dyDescent="0.3">
      <c r="E719" s="71">
        <f>E716+0.02</f>
        <v>0.70000000000000029</v>
      </c>
      <c r="F719" s="71">
        <v>0</v>
      </c>
      <c r="G719" s="71">
        <f>G716-0.02</f>
        <v>0.29999999999999938</v>
      </c>
      <c r="I719" s="72">
        <f t="shared" si="186"/>
        <v>0.64999999999999958</v>
      </c>
      <c r="J719" s="72">
        <f t="shared" si="187"/>
        <v>-0.60621778264910731</v>
      </c>
      <c r="L719" s="72"/>
      <c r="M719" s="72"/>
      <c r="N719" s="117" t="e">
        <f>IF($K$174=TRUE,J719,NA())</f>
        <v>#N/A</v>
      </c>
      <c r="O719" s="72" t="e">
        <f>IF($K$174=TRUE,I719+$B$5+$B$17/2,NA())</f>
        <v>#N/A</v>
      </c>
      <c r="P719" s="72" t="e">
        <f>IF($K$174=TRUE,J719+B$4+$B$4*$B$17,NA())</f>
        <v>#N/A</v>
      </c>
    </row>
    <row r="720" spans="5:16" x14ac:dyDescent="0.3">
      <c r="E720" s="15"/>
      <c r="F720" s="15"/>
      <c r="G720" s="15"/>
      <c r="I720" s="72"/>
      <c r="J720" s="72"/>
      <c r="L720" s="72"/>
      <c r="M720" s="72"/>
      <c r="N720" s="117"/>
      <c r="O720" s="72"/>
      <c r="P720" s="72"/>
    </row>
    <row r="721" spans="5:16" x14ac:dyDescent="0.3">
      <c r="E721" s="71">
        <f>E718+0.02</f>
        <v>0.72000000000000031</v>
      </c>
      <c r="F721" s="71">
        <f>F718-0.02</f>
        <v>0.27999999999999936</v>
      </c>
      <c r="G721" s="71">
        <v>0</v>
      </c>
      <c r="I721" s="72">
        <f t="shared" si="186"/>
        <v>0.36000000000000021</v>
      </c>
      <c r="J721" s="72">
        <f t="shared" si="187"/>
        <v>-0.62353829072479605</v>
      </c>
      <c r="L721" s="72"/>
      <c r="M721" s="72"/>
      <c r="N721" s="117" t="e">
        <f>IF($K$174=TRUE,J721,NA())</f>
        <v>#N/A</v>
      </c>
      <c r="O721" s="72" t="e">
        <f>IF($K$174=TRUE,I721+$B$5+$B$17/2,NA())</f>
        <v>#N/A</v>
      </c>
      <c r="P721" s="72" t="e">
        <f>IF($K$174=TRUE,J721+B$4+$B$4*$B$17,NA())</f>
        <v>#N/A</v>
      </c>
    </row>
    <row r="722" spans="5:16" x14ac:dyDescent="0.3">
      <c r="E722" s="71">
        <f>E719+0.02</f>
        <v>0.72000000000000031</v>
      </c>
      <c r="F722" s="71">
        <v>0</v>
      </c>
      <c r="G722" s="71">
        <f>G719-0.02</f>
        <v>0.27999999999999936</v>
      </c>
      <c r="I722" s="72">
        <f t="shared" si="186"/>
        <v>0.63999999999999957</v>
      </c>
      <c r="J722" s="72">
        <f t="shared" si="187"/>
        <v>-0.62353829072479605</v>
      </c>
      <c r="L722" s="72"/>
      <c r="M722" s="72"/>
      <c r="N722" s="117" t="e">
        <f>IF($K$174=TRUE,J722,NA())</f>
        <v>#N/A</v>
      </c>
      <c r="O722" s="72" t="e">
        <f>IF($K$174=TRUE,I722+$B$5+$B$17/2,NA())</f>
        <v>#N/A</v>
      </c>
      <c r="P722" s="72" t="e">
        <f>IF($K$174=TRUE,J722+B$4+$B$4*$B$17,NA())</f>
        <v>#N/A</v>
      </c>
    </row>
    <row r="723" spans="5:16" x14ac:dyDescent="0.3">
      <c r="E723" s="15"/>
      <c r="F723" s="15"/>
      <c r="G723" s="15"/>
      <c r="I723" s="72"/>
      <c r="J723" s="72"/>
      <c r="L723" s="72"/>
      <c r="M723" s="72"/>
      <c r="N723" s="117"/>
      <c r="O723" s="72"/>
      <c r="P723" s="72"/>
    </row>
    <row r="724" spans="5:16" x14ac:dyDescent="0.3">
      <c r="E724" s="71">
        <f>E721+0.02</f>
        <v>0.74000000000000032</v>
      </c>
      <c r="F724" s="71">
        <f>F721-0.02</f>
        <v>0.25999999999999934</v>
      </c>
      <c r="G724" s="71">
        <v>0</v>
      </c>
      <c r="I724" s="72">
        <f t="shared" si="186"/>
        <v>0.37000000000000022</v>
      </c>
      <c r="J724" s="72">
        <f t="shared" si="187"/>
        <v>-0.6408587988004848</v>
      </c>
      <c r="L724" s="72"/>
      <c r="M724" s="72"/>
      <c r="N724" s="117" t="e">
        <f>IF($K$174=TRUE,J724,NA())</f>
        <v>#N/A</v>
      </c>
      <c r="O724" s="72" t="e">
        <f>IF($K$174=TRUE,I724+$B$5+$B$17/2,NA())</f>
        <v>#N/A</v>
      </c>
      <c r="P724" s="72" t="e">
        <f>IF($K$174=TRUE,J724+B$4+$B$4*$B$17,NA())</f>
        <v>#N/A</v>
      </c>
    </row>
    <row r="725" spans="5:16" x14ac:dyDescent="0.3">
      <c r="E725" s="71">
        <f>E722+0.02</f>
        <v>0.74000000000000032</v>
      </c>
      <c r="F725" s="71">
        <v>0</v>
      </c>
      <c r="G725" s="71">
        <f>G722-0.02</f>
        <v>0.25999999999999934</v>
      </c>
      <c r="I725" s="72">
        <f t="shared" si="186"/>
        <v>0.62999999999999956</v>
      </c>
      <c r="J725" s="72">
        <f t="shared" si="187"/>
        <v>-0.6408587988004848</v>
      </c>
      <c r="L725" s="72"/>
      <c r="M725" s="72"/>
      <c r="N725" s="117" t="e">
        <f>IF($K$174=TRUE,J725,NA())</f>
        <v>#N/A</v>
      </c>
      <c r="O725" s="72" t="e">
        <f>IF($K$174=TRUE,I725+$B$5+$B$17/2,NA())</f>
        <v>#N/A</v>
      </c>
      <c r="P725" s="72" t="e">
        <f>IF($K$174=TRUE,J725+B$4+$B$4*$B$17,NA())</f>
        <v>#N/A</v>
      </c>
    </row>
    <row r="726" spans="5:16" x14ac:dyDescent="0.3">
      <c r="E726" s="15"/>
      <c r="F726" s="15"/>
      <c r="G726" s="15"/>
      <c r="I726" s="72"/>
      <c r="J726" s="72"/>
      <c r="L726" s="72"/>
      <c r="M726" s="72"/>
      <c r="N726" s="117"/>
      <c r="O726" s="72"/>
      <c r="P726" s="72"/>
    </row>
    <row r="727" spans="5:16" x14ac:dyDescent="0.3">
      <c r="E727" s="71">
        <f>E724+0.02</f>
        <v>0.76000000000000034</v>
      </c>
      <c r="F727" s="71">
        <f>F724-0.02</f>
        <v>0.23999999999999935</v>
      </c>
      <c r="G727" s="71">
        <v>0</v>
      </c>
      <c r="I727" s="72">
        <f t="shared" si="186"/>
        <v>0.38000000000000028</v>
      </c>
      <c r="J727" s="72">
        <f t="shared" si="187"/>
        <v>-0.65817930687617365</v>
      </c>
      <c r="L727" s="72"/>
      <c r="M727" s="72"/>
      <c r="N727" s="117" t="e">
        <f>IF($K$174=TRUE,J727,NA())</f>
        <v>#N/A</v>
      </c>
      <c r="O727" s="72" t="e">
        <f>IF($K$174=TRUE,I727+$B$5+$B$17/2,NA())</f>
        <v>#N/A</v>
      </c>
      <c r="P727" s="72" t="e">
        <f>IF($K$174=TRUE,J727+B$4+$B$4*$B$17,NA())</f>
        <v>#N/A</v>
      </c>
    </row>
    <row r="728" spans="5:16" x14ac:dyDescent="0.3">
      <c r="E728" s="71">
        <f>E725+0.02</f>
        <v>0.76000000000000034</v>
      </c>
      <c r="F728" s="71">
        <v>0</v>
      </c>
      <c r="G728" s="71">
        <f>G725-0.02</f>
        <v>0.23999999999999935</v>
      </c>
      <c r="I728" s="72">
        <f t="shared" si="186"/>
        <v>0.61999999999999966</v>
      </c>
      <c r="J728" s="72">
        <f t="shared" si="187"/>
        <v>-0.65817930687617365</v>
      </c>
      <c r="L728" s="72"/>
      <c r="M728" s="72"/>
      <c r="N728" s="117" t="e">
        <f>IF($K$174=TRUE,J728,NA())</f>
        <v>#N/A</v>
      </c>
      <c r="O728" s="72" t="e">
        <f>IF($K$174=TRUE,I728+$B$5+$B$17/2,NA())</f>
        <v>#N/A</v>
      </c>
      <c r="P728" s="72" t="e">
        <f>IF($K$174=TRUE,J728+B$4+$B$4*$B$17,NA())</f>
        <v>#N/A</v>
      </c>
    </row>
    <row r="729" spans="5:16" x14ac:dyDescent="0.3">
      <c r="E729" s="15"/>
      <c r="F729" s="15"/>
      <c r="G729" s="15"/>
      <c r="I729" s="72"/>
      <c r="J729" s="72"/>
      <c r="L729" s="72"/>
      <c r="M729" s="72"/>
      <c r="N729" s="117"/>
      <c r="O729" s="72"/>
      <c r="P729" s="72"/>
    </row>
    <row r="730" spans="5:16" x14ac:dyDescent="0.3">
      <c r="E730" s="71">
        <f>E727+0.02</f>
        <v>0.78000000000000036</v>
      </c>
      <c r="F730" s="71">
        <f>F727-0.02</f>
        <v>0.21999999999999936</v>
      </c>
      <c r="G730" s="71">
        <v>0</v>
      </c>
      <c r="I730" s="72">
        <f t="shared" si="186"/>
        <v>0.39000000000000029</v>
      </c>
      <c r="J730" s="72">
        <f t="shared" si="187"/>
        <v>-0.6754998149518624</v>
      </c>
      <c r="L730" s="72"/>
      <c r="M730" s="72"/>
      <c r="N730" s="117" t="e">
        <f>IF($K$174=TRUE,J730,NA())</f>
        <v>#N/A</v>
      </c>
      <c r="O730" s="72" t="e">
        <f>IF($K$174=TRUE,I730+$B$5+$B$17/2,NA())</f>
        <v>#N/A</v>
      </c>
      <c r="P730" s="72" t="e">
        <f>IF($K$174=TRUE,J730+B$4+$B$4*$B$17,NA())</f>
        <v>#N/A</v>
      </c>
    </row>
    <row r="731" spans="5:16" x14ac:dyDescent="0.3">
      <c r="E731" s="71">
        <f>E728+0.02</f>
        <v>0.78000000000000036</v>
      </c>
      <c r="F731" s="71">
        <v>0</v>
      </c>
      <c r="G731" s="71">
        <f>G728-0.02</f>
        <v>0.21999999999999936</v>
      </c>
      <c r="I731" s="72">
        <f t="shared" si="186"/>
        <v>0.60999999999999965</v>
      </c>
      <c r="J731" s="72">
        <f t="shared" si="187"/>
        <v>-0.6754998149518624</v>
      </c>
      <c r="L731" s="72"/>
      <c r="M731" s="72"/>
      <c r="N731" s="117" t="e">
        <f>IF($K$174=TRUE,J731,NA())</f>
        <v>#N/A</v>
      </c>
      <c r="O731" s="72" t="e">
        <f>IF($K$174=TRUE,I731+$B$5+$B$17/2,NA())</f>
        <v>#N/A</v>
      </c>
      <c r="P731" s="72" t="e">
        <f>IF($K$174=TRUE,J731+B$4+$B$4*$B$17,NA())</f>
        <v>#N/A</v>
      </c>
    </row>
    <row r="732" spans="5:16" x14ac:dyDescent="0.3">
      <c r="E732" s="15"/>
      <c r="F732" s="15"/>
      <c r="G732" s="15"/>
      <c r="I732" s="72"/>
      <c r="J732" s="72"/>
      <c r="L732" s="72"/>
      <c r="M732" s="72"/>
      <c r="N732" s="117"/>
      <c r="O732" s="72"/>
      <c r="P732" s="72"/>
    </row>
    <row r="733" spans="5:16" x14ac:dyDescent="0.3">
      <c r="E733" s="71">
        <f>E730+0.02</f>
        <v>0.80000000000000038</v>
      </c>
      <c r="F733" s="71">
        <f>F730-0.02</f>
        <v>0.19999999999999937</v>
      </c>
      <c r="G733" s="71">
        <v>0</v>
      </c>
      <c r="I733" s="72">
        <f t="shared" si="186"/>
        <v>0.4000000000000003</v>
      </c>
      <c r="J733" s="72">
        <f t="shared" si="187"/>
        <v>-0.69282032302755125</v>
      </c>
      <c r="L733" s="72"/>
      <c r="M733" s="72"/>
      <c r="N733" s="117" t="e">
        <f>IF($K$174=TRUE,J733,NA())</f>
        <v>#N/A</v>
      </c>
      <c r="O733" s="72" t="e">
        <f>IF($K$174=TRUE,I733+$B$5+$B$17/2,NA())</f>
        <v>#N/A</v>
      </c>
      <c r="P733" s="72" t="e">
        <f>IF($K$174=TRUE,J733+B$4+$B$4*$B$17,NA())</f>
        <v>#N/A</v>
      </c>
    </row>
    <row r="734" spans="5:16" x14ac:dyDescent="0.3">
      <c r="E734" s="71">
        <f>E731+0.02</f>
        <v>0.80000000000000038</v>
      </c>
      <c r="F734" s="71">
        <v>0</v>
      </c>
      <c r="G734" s="71">
        <f>G731-0.02</f>
        <v>0.19999999999999937</v>
      </c>
      <c r="I734" s="72">
        <f t="shared" si="186"/>
        <v>0.59999999999999964</v>
      </c>
      <c r="J734" s="72">
        <f t="shared" si="187"/>
        <v>-0.69282032302755125</v>
      </c>
      <c r="L734" s="72"/>
      <c r="M734" s="72"/>
      <c r="N734" s="117" t="e">
        <f>IF($K$174=TRUE,J734,NA())</f>
        <v>#N/A</v>
      </c>
      <c r="O734" s="72" t="e">
        <f>IF($K$174=TRUE,I734+$B$5+$B$17/2,NA())</f>
        <v>#N/A</v>
      </c>
      <c r="P734" s="72" t="e">
        <f>IF($K$174=TRUE,J734+B$4+$B$4*$B$17,NA())</f>
        <v>#N/A</v>
      </c>
    </row>
    <row r="735" spans="5:16" x14ac:dyDescent="0.3">
      <c r="E735" s="15"/>
      <c r="F735" s="15"/>
      <c r="G735" s="15"/>
      <c r="I735" s="72"/>
      <c r="J735" s="72"/>
      <c r="L735" s="72"/>
      <c r="M735" s="72"/>
      <c r="N735" s="117"/>
      <c r="O735" s="72"/>
      <c r="P735" s="72"/>
    </row>
    <row r="736" spans="5:16" x14ac:dyDescent="0.3">
      <c r="E736" s="71">
        <f>E733+0.02</f>
        <v>0.8200000000000004</v>
      </c>
      <c r="F736" s="71">
        <f>F733-0.02</f>
        <v>0.17999999999999938</v>
      </c>
      <c r="G736" s="71">
        <v>0</v>
      </c>
      <c r="I736" s="72">
        <f t="shared" si="186"/>
        <v>0.41000000000000031</v>
      </c>
      <c r="J736" s="72">
        <f t="shared" si="187"/>
        <v>-0.71014083110324</v>
      </c>
      <c r="L736" s="72"/>
      <c r="M736" s="72"/>
      <c r="N736" s="117" t="e">
        <f>IF($K$174=TRUE,J736,NA())</f>
        <v>#N/A</v>
      </c>
      <c r="O736" s="72" t="e">
        <f>IF($K$174=TRUE,I736+$B$5+$B$17/2,NA())</f>
        <v>#N/A</v>
      </c>
      <c r="P736" s="72" t="e">
        <f>IF($K$174=TRUE,J736+B$4+$B$4*$B$17,NA())</f>
        <v>#N/A</v>
      </c>
    </row>
    <row r="737" spans="5:16" x14ac:dyDescent="0.3">
      <c r="E737" s="71">
        <f>E734+0.02</f>
        <v>0.8200000000000004</v>
      </c>
      <c r="F737" s="71">
        <v>0</v>
      </c>
      <c r="G737" s="71">
        <f>G734-0.02</f>
        <v>0.17999999999999938</v>
      </c>
      <c r="I737" s="72">
        <f t="shared" si="186"/>
        <v>0.58999999999999964</v>
      </c>
      <c r="J737" s="72">
        <f t="shared" si="187"/>
        <v>-0.71014083110324</v>
      </c>
      <c r="L737" s="72"/>
      <c r="M737" s="72"/>
      <c r="N737" s="117" t="e">
        <f>IF($K$174=TRUE,J737,NA())</f>
        <v>#N/A</v>
      </c>
      <c r="O737" s="72" t="e">
        <f>IF($K$174=TRUE,I737+$B$5+$B$17/2,NA())</f>
        <v>#N/A</v>
      </c>
      <c r="P737" s="72" t="e">
        <f>IF($K$174=TRUE,J737+B$4+$B$4*$B$17,NA())</f>
        <v>#N/A</v>
      </c>
    </row>
    <row r="738" spans="5:16" x14ac:dyDescent="0.3">
      <c r="E738" s="15"/>
      <c r="F738" s="15"/>
      <c r="G738" s="15"/>
      <c r="I738" s="72"/>
      <c r="J738" s="72"/>
      <c r="L738" s="72"/>
      <c r="M738" s="72"/>
      <c r="N738" s="117"/>
      <c r="O738" s="72"/>
      <c r="P738" s="72"/>
    </row>
    <row r="739" spans="5:16" x14ac:dyDescent="0.3">
      <c r="E739" s="71">
        <f>E736+0.02</f>
        <v>0.84000000000000041</v>
      </c>
      <c r="F739" s="71">
        <f>F736-0.02</f>
        <v>0.15999999999999939</v>
      </c>
      <c r="G739" s="71">
        <v>0</v>
      </c>
      <c r="I739" s="72">
        <f t="shared" si="186"/>
        <v>0.42000000000000032</v>
      </c>
      <c r="J739" s="72">
        <f t="shared" si="187"/>
        <v>-0.72746133917892875</v>
      </c>
      <c r="L739" s="72"/>
      <c r="M739" s="72"/>
      <c r="N739" s="117" t="e">
        <f>IF($K$174=TRUE,J739,NA())</f>
        <v>#N/A</v>
      </c>
      <c r="O739" s="72" t="e">
        <f>IF($K$174=TRUE,I739+$B$5+$B$17/2,NA())</f>
        <v>#N/A</v>
      </c>
      <c r="P739" s="72" t="e">
        <f>IF($K$174=TRUE,J739+B$4+$B$4*$B$17,NA())</f>
        <v>#N/A</v>
      </c>
    </row>
    <row r="740" spans="5:16" x14ac:dyDescent="0.3">
      <c r="E740" s="71">
        <f>E737+0.02</f>
        <v>0.84000000000000041</v>
      </c>
      <c r="F740" s="71">
        <v>0</v>
      </c>
      <c r="G740" s="71">
        <f>G737-0.02</f>
        <v>0.15999999999999939</v>
      </c>
      <c r="I740" s="72">
        <f t="shared" si="186"/>
        <v>0.57999999999999974</v>
      </c>
      <c r="J740" s="72">
        <f t="shared" si="187"/>
        <v>-0.72746133917892875</v>
      </c>
      <c r="L740" s="72"/>
      <c r="M740" s="72"/>
      <c r="N740" s="117" t="e">
        <f>IF($K$174=TRUE,J740,NA())</f>
        <v>#N/A</v>
      </c>
      <c r="O740" s="72" t="e">
        <f>IF($K$174=TRUE,I740+$B$5+$B$17/2,NA())</f>
        <v>#N/A</v>
      </c>
      <c r="P740" s="72" t="e">
        <f>IF($K$174=TRUE,J740+B$4+$B$4*$B$17,NA())</f>
        <v>#N/A</v>
      </c>
    </row>
    <row r="741" spans="5:16" x14ac:dyDescent="0.3">
      <c r="E741" s="15"/>
      <c r="F741" s="15"/>
      <c r="G741" s="15"/>
      <c r="I741" s="72"/>
      <c r="J741" s="72"/>
      <c r="L741" s="72"/>
      <c r="M741" s="72"/>
      <c r="N741" s="117"/>
      <c r="O741" s="72"/>
      <c r="P741" s="72"/>
    </row>
    <row r="742" spans="5:16" x14ac:dyDescent="0.3">
      <c r="E742" s="71">
        <f>E739+0.02</f>
        <v>0.86000000000000043</v>
      </c>
      <c r="F742" s="71">
        <f>F739-0.02</f>
        <v>0.1399999999999994</v>
      </c>
      <c r="G742" s="71">
        <v>0</v>
      </c>
      <c r="I742" s="72">
        <f t="shared" si="186"/>
        <v>0.43000000000000033</v>
      </c>
      <c r="J742" s="72">
        <f t="shared" si="187"/>
        <v>-0.7447818472546176</v>
      </c>
      <c r="L742" s="72"/>
      <c r="M742" s="72"/>
      <c r="N742" s="117" t="e">
        <f>IF($K$174=TRUE,J742,NA())</f>
        <v>#N/A</v>
      </c>
      <c r="O742" s="72" t="e">
        <f>IF($K$174=TRUE,I742+$B$5+$B$17/2,NA())</f>
        <v>#N/A</v>
      </c>
      <c r="P742" s="72" t="e">
        <f>IF($K$174=TRUE,J742+B$4+$B$4*$B$17,NA())</f>
        <v>#N/A</v>
      </c>
    </row>
    <row r="743" spans="5:16" x14ac:dyDescent="0.3">
      <c r="E743" s="71">
        <f>E740+0.02</f>
        <v>0.86000000000000043</v>
      </c>
      <c r="F743" s="71">
        <v>0</v>
      </c>
      <c r="G743" s="71">
        <f>G740-0.02</f>
        <v>0.1399999999999994</v>
      </c>
      <c r="I743" s="72">
        <f t="shared" si="186"/>
        <v>0.56999999999999973</v>
      </c>
      <c r="J743" s="72">
        <f t="shared" si="187"/>
        <v>-0.7447818472546176</v>
      </c>
      <c r="L743" s="72"/>
      <c r="M743" s="72"/>
      <c r="N743" s="117" t="e">
        <f>IF($K$174=TRUE,J743,NA())</f>
        <v>#N/A</v>
      </c>
      <c r="O743" s="72" t="e">
        <f>IF($K$174=TRUE,I743+$B$5+$B$17/2,NA())</f>
        <v>#N/A</v>
      </c>
      <c r="P743" s="72" t="e">
        <f>IF($K$174=TRUE,J743+B$4+$B$4*$B$17,NA())</f>
        <v>#N/A</v>
      </c>
    </row>
    <row r="744" spans="5:16" x14ac:dyDescent="0.3">
      <c r="E744" s="15"/>
      <c r="F744" s="15"/>
      <c r="G744" s="15"/>
      <c r="I744" s="72"/>
      <c r="J744" s="72"/>
      <c r="L744" s="72"/>
      <c r="M744" s="72"/>
      <c r="N744" s="117"/>
      <c r="O744" s="72"/>
      <c r="P744" s="72"/>
    </row>
    <row r="745" spans="5:16" x14ac:dyDescent="0.3">
      <c r="E745" s="71">
        <f>E742+0.02</f>
        <v>0.88000000000000045</v>
      </c>
      <c r="F745" s="71">
        <f>F742-0.02</f>
        <v>0.1199999999999994</v>
      </c>
      <c r="G745" s="71">
        <v>0</v>
      </c>
      <c r="I745" s="72">
        <f t="shared" ref="I745:I764" si="188">$B$5*E745+G745</f>
        <v>0.44000000000000034</v>
      </c>
      <c r="J745" s="72">
        <f t="shared" ref="J745:J764" si="189">-E745*$B$4</f>
        <v>-0.76210235533030635</v>
      </c>
      <c r="L745" s="72"/>
      <c r="M745" s="72"/>
      <c r="N745" s="117" t="e">
        <f>IF($K$174=TRUE,J745,NA())</f>
        <v>#N/A</v>
      </c>
      <c r="O745" s="72" t="e">
        <f>IF($K$174=TRUE,I745+$B$5+$B$17/2,NA())</f>
        <v>#N/A</v>
      </c>
      <c r="P745" s="72" t="e">
        <f>IF($K$174=TRUE,J745+B$4+$B$4*$B$17,NA())</f>
        <v>#N/A</v>
      </c>
    </row>
    <row r="746" spans="5:16" x14ac:dyDescent="0.3">
      <c r="E746" s="71">
        <f>E743+0.02</f>
        <v>0.88000000000000045</v>
      </c>
      <c r="F746" s="71">
        <v>0</v>
      </c>
      <c r="G746" s="71">
        <f>G743-0.02</f>
        <v>0.1199999999999994</v>
      </c>
      <c r="I746" s="72">
        <f t="shared" si="188"/>
        <v>0.55999999999999972</v>
      </c>
      <c r="J746" s="72">
        <f t="shared" si="189"/>
        <v>-0.76210235533030635</v>
      </c>
      <c r="L746" s="72"/>
      <c r="M746" s="72"/>
      <c r="N746" s="117" t="e">
        <f>IF($K$174=TRUE,J746,NA())</f>
        <v>#N/A</v>
      </c>
      <c r="O746" s="72" t="e">
        <f>IF($K$174=TRUE,I746+$B$5+$B$17/2,NA())</f>
        <v>#N/A</v>
      </c>
      <c r="P746" s="72" t="e">
        <f>IF($K$174=TRUE,J746+B$4+$B$4*$B$17,NA())</f>
        <v>#N/A</v>
      </c>
    </row>
    <row r="747" spans="5:16" x14ac:dyDescent="0.3">
      <c r="E747" s="15"/>
      <c r="F747" s="15"/>
      <c r="G747" s="15"/>
      <c r="I747" s="72"/>
      <c r="J747" s="72"/>
      <c r="L747" s="72"/>
      <c r="M747" s="72"/>
      <c r="N747" s="117"/>
      <c r="O747" s="72"/>
      <c r="P747" s="72"/>
    </row>
    <row r="748" spans="5:16" x14ac:dyDescent="0.3">
      <c r="E748" s="71">
        <f>E745+0.02</f>
        <v>0.90000000000000047</v>
      </c>
      <c r="F748" s="71">
        <f>F745-0.02</f>
        <v>9.9999999999999395E-2</v>
      </c>
      <c r="G748" s="71">
        <v>0</v>
      </c>
      <c r="I748" s="72">
        <f t="shared" si="188"/>
        <v>0.45000000000000034</v>
      </c>
      <c r="J748" s="72">
        <f t="shared" si="189"/>
        <v>-0.77942286340599509</v>
      </c>
      <c r="L748" s="72"/>
      <c r="M748" s="72"/>
      <c r="N748" s="117" t="e">
        <f>IF($K$174=TRUE,J748,NA())</f>
        <v>#N/A</v>
      </c>
      <c r="O748" s="72" t="e">
        <f>IF($K$174=TRUE,I748+$B$5+$B$17/2,NA())</f>
        <v>#N/A</v>
      </c>
      <c r="P748" s="72" t="e">
        <f>IF($K$174=TRUE,J748+B$4+$B$4*$B$17,NA())</f>
        <v>#N/A</v>
      </c>
    </row>
    <row r="749" spans="5:16" x14ac:dyDescent="0.3">
      <c r="E749" s="71">
        <f>E746+0.02</f>
        <v>0.90000000000000047</v>
      </c>
      <c r="F749" s="71">
        <v>0</v>
      </c>
      <c r="G749" s="71">
        <f>G746-0.02</f>
        <v>9.9999999999999395E-2</v>
      </c>
      <c r="I749" s="72">
        <f t="shared" si="188"/>
        <v>0.54999999999999971</v>
      </c>
      <c r="J749" s="72">
        <f t="shared" si="189"/>
        <v>-0.77942286340599509</v>
      </c>
      <c r="L749" s="72"/>
      <c r="M749" s="72"/>
      <c r="N749" s="117" t="e">
        <f>IF($K$174=TRUE,J749,NA())</f>
        <v>#N/A</v>
      </c>
      <c r="O749" s="72" t="e">
        <f>IF($K$174=TRUE,I749+$B$5+$B$17/2,NA())</f>
        <v>#N/A</v>
      </c>
      <c r="P749" s="72" t="e">
        <f>IF($K$174=TRUE,J749+B$4+$B$4*$B$17,NA())</f>
        <v>#N/A</v>
      </c>
    </row>
    <row r="750" spans="5:16" x14ac:dyDescent="0.3">
      <c r="E750" s="15"/>
      <c r="F750" s="15"/>
      <c r="G750" s="15"/>
      <c r="I750" s="72"/>
      <c r="J750" s="72"/>
      <c r="L750" s="72"/>
      <c r="M750" s="72"/>
      <c r="N750" s="117"/>
      <c r="O750" s="72"/>
      <c r="P750" s="72"/>
    </row>
    <row r="751" spans="5:16" x14ac:dyDescent="0.3">
      <c r="E751" s="71">
        <f>E748+0.02</f>
        <v>0.92000000000000048</v>
      </c>
      <c r="F751" s="71">
        <f>F748-0.02</f>
        <v>7.9999999999999391E-2</v>
      </c>
      <c r="G751" s="71">
        <v>0</v>
      </c>
      <c r="I751" s="72">
        <f t="shared" si="188"/>
        <v>0.46000000000000035</v>
      </c>
      <c r="J751" s="72">
        <f t="shared" si="189"/>
        <v>-0.79674337148168395</v>
      </c>
      <c r="L751" s="72"/>
      <c r="M751" s="72"/>
      <c r="N751" s="117" t="e">
        <f>IF($K$174=TRUE,J751,NA())</f>
        <v>#N/A</v>
      </c>
      <c r="O751" s="72" t="e">
        <f>IF($K$174=TRUE,I751+$B$5+$B$17/2,NA())</f>
        <v>#N/A</v>
      </c>
      <c r="P751" s="72" t="e">
        <f>IF($K$174=TRUE,J751+B$4+$B$4*$B$17,NA())</f>
        <v>#N/A</v>
      </c>
    </row>
    <row r="752" spans="5:16" x14ac:dyDescent="0.3">
      <c r="E752" s="71">
        <f>E749+0.02</f>
        <v>0.92000000000000048</v>
      </c>
      <c r="F752" s="71">
        <v>0</v>
      </c>
      <c r="G752" s="71">
        <f>G749-0.02</f>
        <v>7.9999999999999391E-2</v>
      </c>
      <c r="I752" s="72">
        <f t="shared" si="188"/>
        <v>0.5399999999999997</v>
      </c>
      <c r="J752" s="72">
        <f t="shared" si="189"/>
        <v>-0.79674337148168395</v>
      </c>
      <c r="L752" s="72"/>
      <c r="M752" s="72"/>
      <c r="N752" s="117" t="e">
        <f>IF($K$174=TRUE,J752,NA())</f>
        <v>#N/A</v>
      </c>
      <c r="O752" s="72" t="e">
        <f>IF($K$174=TRUE,I752+$B$5+$B$17/2,NA())</f>
        <v>#N/A</v>
      </c>
      <c r="P752" s="72" t="e">
        <f>IF($K$174=TRUE,J752+B$4+$B$4*$B$17,NA())</f>
        <v>#N/A</v>
      </c>
    </row>
    <row r="753" spans="5:16" x14ac:dyDescent="0.3">
      <c r="E753" s="15"/>
      <c r="F753" s="15"/>
      <c r="G753" s="15"/>
      <c r="I753" s="72"/>
      <c r="J753" s="72"/>
      <c r="L753" s="72"/>
      <c r="M753" s="72"/>
      <c r="N753" s="117"/>
      <c r="O753" s="72"/>
      <c r="P753" s="72"/>
    </row>
    <row r="754" spans="5:16" x14ac:dyDescent="0.3">
      <c r="E754" s="71">
        <f>E751+0.02</f>
        <v>0.9400000000000005</v>
      </c>
      <c r="F754" s="71">
        <f>F751-0.02</f>
        <v>5.9999999999999387E-2</v>
      </c>
      <c r="G754" s="71">
        <v>0</v>
      </c>
      <c r="I754" s="72">
        <f t="shared" si="188"/>
        <v>0.47000000000000036</v>
      </c>
      <c r="J754" s="72">
        <f t="shared" si="189"/>
        <v>-0.81406387955737269</v>
      </c>
      <c r="L754" s="72"/>
      <c r="M754" s="72"/>
      <c r="N754" s="117" t="e">
        <f>IF($K$174=TRUE,J754,NA())</f>
        <v>#N/A</v>
      </c>
      <c r="O754" s="72" t="e">
        <f>IF($K$174=TRUE,I754+$B$5+$B$17/2,NA())</f>
        <v>#N/A</v>
      </c>
      <c r="P754" s="72" t="e">
        <f>IF($K$174=TRUE,J754+B$4+$B$4*$B$17,NA())</f>
        <v>#N/A</v>
      </c>
    </row>
    <row r="755" spans="5:16" x14ac:dyDescent="0.3">
      <c r="E755" s="71">
        <f>E752+0.02</f>
        <v>0.9400000000000005</v>
      </c>
      <c r="F755" s="71">
        <v>0</v>
      </c>
      <c r="G755" s="71">
        <f>G752-0.02</f>
        <v>5.9999999999999387E-2</v>
      </c>
      <c r="I755" s="72">
        <f t="shared" si="188"/>
        <v>0.5299999999999998</v>
      </c>
      <c r="J755" s="72">
        <f t="shared" si="189"/>
        <v>-0.81406387955737269</v>
      </c>
      <c r="L755" s="72"/>
      <c r="M755" s="72"/>
      <c r="N755" s="117" t="e">
        <f>IF($K$174=TRUE,J755,NA())</f>
        <v>#N/A</v>
      </c>
      <c r="O755" s="72" t="e">
        <f>IF($K$174=TRUE,I755+$B$5+$B$17/2,NA())</f>
        <v>#N/A</v>
      </c>
      <c r="P755" s="72" t="e">
        <f>IF($K$174=TRUE,J755+B$4+$B$4*$B$17,NA())</f>
        <v>#N/A</v>
      </c>
    </row>
    <row r="756" spans="5:16" x14ac:dyDescent="0.3">
      <c r="E756" s="15"/>
      <c r="F756" s="15"/>
      <c r="G756" s="15"/>
      <c r="I756" s="72"/>
      <c r="J756" s="72"/>
      <c r="L756" s="72"/>
      <c r="M756" s="72"/>
      <c r="N756" s="117"/>
      <c r="O756" s="72"/>
      <c r="P756" s="72"/>
    </row>
    <row r="757" spans="5:16" x14ac:dyDescent="0.3">
      <c r="E757" s="71">
        <f>E754+0.02</f>
        <v>0.96000000000000052</v>
      </c>
      <c r="F757" s="71">
        <f>F754-0.02</f>
        <v>3.9999999999999383E-2</v>
      </c>
      <c r="G757" s="71">
        <v>0</v>
      </c>
      <c r="I757" s="72">
        <f t="shared" si="188"/>
        <v>0.48000000000000037</v>
      </c>
      <c r="J757" s="72">
        <f t="shared" si="189"/>
        <v>-0.83138438763306155</v>
      </c>
      <c r="L757" s="72"/>
      <c r="M757" s="72"/>
      <c r="N757" s="117" t="e">
        <f>IF($K$174=TRUE,J757,NA())</f>
        <v>#N/A</v>
      </c>
      <c r="O757" s="72" t="e">
        <f>IF($K$174=TRUE,I757+$B$5+$B$17/2,NA())</f>
        <v>#N/A</v>
      </c>
      <c r="P757" s="72" t="e">
        <f>IF($K$174=TRUE,J757+B$4+$B$4*$B$17,NA())</f>
        <v>#N/A</v>
      </c>
    </row>
    <row r="758" spans="5:16" x14ac:dyDescent="0.3">
      <c r="E758" s="71">
        <f>E755+0.02</f>
        <v>0.96000000000000052</v>
      </c>
      <c r="F758" s="71">
        <v>0</v>
      </c>
      <c r="G758" s="71">
        <f>G755-0.02</f>
        <v>3.9999999999999383E-2</v>
      </c>
      <c r="I758" s="72">
        <f t="shared" si="188"/>
        <v>0.5199999999999998</v>
      </c>
      <c r="J758" s="72">
        <f t="shared" si="189"/>
        <v>-0.83138438763306155</v>
      </c>
      <c r="L758" s="72"/>
      <c r="M758" s="72"/>
      <c r="N758" s="117" t="e">
        <f>IF($K$174=TRUE,J758,NA())</f>
        <v>#N/A</v>
      </c>
      <c r="O758" s="72" t="e">
        <f>IF($K$174=TRUE,I758+$B$5+$B$17/2,NA())</f>
        <v>#N/A</v>
      </c>
      <c r="P758" s="72" t="e">
        <f>IF($K$174=TRUE,J758+B$4+$B$4*$B$17,NA())</f>
        <v>#N/A</v>
      </c>
    </row>
    <row r="759" spans="5:16" x14ac:dyDescent="0.3">
      <c r="E759" s="15"/>
      <c r="F759" s="15"/>
      <c r="G759" s="15"/>
      <c r="I759" s="72"/>
      <c r="J759" s="72"/>
      <c r="L759" s="72"/>
      <c r="M759" s="72"/>
      <c r="N759" s="117"/>
      <c r="O759" s="72"/>
      <c r="P759" s="72"/>
    </row>
    <row r="760" spans="5:16" x14ac:dyDescent="0.3">
      <c r="E760" s="71">
        <f>E757+0.02</f>
        <v>0.98000000000000054</v>
      </c>
      <c r="F760" s="71">
        <f>F757-0.02</f>
        <v>1.9999999999999383E-2</v>
      </c>
      <c r="G760" s="71">
        <v>0</v>
      </c>
      <c r="I760" s="72">
        <f t="shared" si="188"/>
        <v>0.49000000000000038</v>
      </c>
      <c r="J760" s="72">
        <f t="shared" si="189"/>
        <v>-0.8487048957087503</v>
      </c>
      <c r="L760" s="72"/>
      <c r="M760" s="72"/>
      <c r="N760" s="117" t="e">
        <f>IF($K$174=TRUE,J760,NA())</f>
        <v>#N/A</v>
      </c>
      <c r="O760" s="72" t="e">
        <f>IF($K$174=TRUE,I760+$B$5+$B$17/2,NA())</f>
        <v>#N/A</v>
      </c>
      <c r="P760" s="72" t="e">
        <f>IF($K$174=TRUE,J760+B$4+$B$4*$B$17,NA())</f>
        <v>#N/A</v>
      </c>
    </row>
    <row r="761" spans="5:16" x14ac:dyDescent="0.3">
      <c r="E761" s="71">
        <f>E758+0.02</f>
        <v>0.98000000000000054</v>
      </c>
      <c r="F761" s="71">
        <v>0</v>
      </c>
      <c r="G761" s="71">
        <f>G758-0.02</f>
        <v>1.9999999999999383E-2</v>
      </c>
      <c r="I761" s="72">
        <f t="shared" si="188"/>
        <v>0.50999999999999979</v>
      </c>
      <c r="J761" s="72">
        <f t="shared" si="189"/>
        <v>-0.8487048957087503</v>
      </c>
      <c r="L761" s="72"/>
      <c r="M761" s="72"/>
      <c r="N761" s="117" t="e">
        <f>IF($K$174=TRUE,J761,NA())</f>
        <v>#N/A</v>
      </c>
      <c r="O761" s="72" t="e">
        <f>IF($K$174=TRUE,I761+$B$5+$B$17/2,NA())</f>
        <v>#N/A</v>
      </c>
      <c r="P761" s="72" t="e">
        <f>IF($K$174=TRUE,J761+B$4+$B$4*$B$17,NA())</f>
        <v>#N/A</v>
      </c>
    </row>
    <row r="762" spans="5:16" x14ac:dyDescent="0.3">
      <c r="E762" s="71"/>
      <c r="F762" s="71"/>
      <c r="G762" s="71"/>
      <c r="I762" s="72"/>
      <c r="J762" s="72"/>
      <c r="L762" s="72"/>
      <c r="M762" s="72"/>
      <c r="N762" s="117"/>
      <c r="O762" s="72"/>
      <c r="P762" s="72"/>
    </row>
    <row r="763" spans="5:16" x14ac:dyDescent="0.3">
      <c r="E763" s="71">
        <v>0</v>
      </c>
      <c r="F763" s="71">
        <v>1</v>
      </c>
      <c r="G763" s="71">
        <v>0</v>
      </c>
      <c r="I763" s="72">
        <f t="shared" si="188"/>
        <v>0</v>
      </c>
      <c r="J763" s="72">
        <f t="shared" si="189"/>
        <v>0</v>
      </c>
      <c r="L763" s="72"/>
      <c r="M763" s="72"/>
      <c r="N763" s="117" t="e">
        <f>IF($K$174=TRUE,J763,NA())</f>
        <v>#N/A</v>
      </c>
      <c r="O763" s="72" t="e">
        <f>IF($K$174=TRUE,I763+$B$5+$B$17/2,NA())</f>
        <v>#N/A</v>
      </c>
      <c r="P763" s="72" t="e">
        <f>IF($K$174=TRUE,J763+B$4+$B$4*$B$17,NA())</f>
        <v>#N/A</v>
      </c>
    </row>
    <row r="764" spans="5:16" x14ac:dyDescent="0.3">
      <c r="E764" s="71">
        <v>0</v>
      </c>
      <c r="F764" s="71">
        <v>0</v>
      </c>
      <c r="G764" s="71">
        <v>1</v>
      </c>
      <c r="I764" s="72">
        <f t="shared" si="188"/>
        <v>1</v>
      </c>
      <c r="J764" s="72">
        <f t="shared" si="189"/>
        <v>0</v>
      </c>
      <c r="L764" s="72"/>
      <c r="M764" s="72"/>
      <c r="N764" s="117" t="e">
        <f>IF($K$174=TRUE,J764,NA())</f>
        <v>#N/A</v>
      </c>
      <c r="O764" s="72" t="e">
        <f>IF($K$174=TRUE,I764+$B$5+$B$17/2,NA())</f>
        <v>#N/A</v>
      </c>
      <c r="P764" s="72" t="e">
        <f>IF($K$174=TRUE,J764+B$4+$B$4*$B$17,NA())</f>
        <v>#N/A</v>
      </c>
    </row>
    <row r="766" spans="5:16" x14ac:dyDescent="0.3">
      <c r="E766" s="81">
        <v>0.98</v>
      </c>
      <c r="F766" s="81">
        <v>0.02</v>
      </c>
      <c r="G766" s="81">
        <v>0</v>
      </c>
      <c r="I766" s="82">
        <f>$B$5*E766+G766</f>
        <v>0.4900000000000001</v>
      </c>
      <c r="J766" s="82">
        <f>-E766*$B$4</f>
        <v>-0.84870489570874985</v>
      </c>
      <c r="L766" s="82"/>
      <c r="M766" s="82"/>
      <c r="N766" s="118" t="e">
        <f>IF($K$174=TRUE,J766,NA())</f>
        <v>#N/A</v>
      </c>
      <c r="O766" s="82" t="e">
        <f>IF($K$174=TRUE,I766+$B$5+$B$17/2,NA())</f>
        <v>#N/A</v>
      </c>
      <c r="P766" s="82" t="e">
        <f>IF($K$174=TRUE,J766+B$4+$B$4*$B$17,NA())</f>
        <v>#N/A</v>
      </c>
    </row>
    <row r="767" spans="5:16" x14ac:dyDescent="0.3">
      <c r="E767" s="81">
        <v>0</v>
      </c>
      <c r="F767" s="81">
        <v>0.02</v>
      </c>
      <c r="G767" s="81">
        <v>0.98</v>
      </c>
      <c r="I767" s="82">
        <f t="shared" ref="I767:I830" si="190">$B$5*E767+G767</f>
        <v>0.98</v>
      </c>
      <c r="J767" s="82">
        <f t="shared" ref="J767:J830" si="191">-E767*$B$4</f>
        <v>0</v>
      </c>
      <c r="L767" s="82"/>
      <c r="M767" s="82"/>
      <c r="N767" s="118" t="e">
        <f>IF($K$174=TRUE,J767,NA())</f>
        <v>#N/A</v>
      </c>
      <c r="O767" s="82" t="e">
        <f>IF($K$174=TRUE,I767+$B$5+$B$17/2,NA())</f>
        <v>#N/A</v>
      </c>
      <c r="P767" s="82" t="e">
        <f>IF($K$174=TRUE,J767+B$4+$B$4*$B$17,NA())</f>
        <v>#N/A</v>
      </c>
    </row>
    <row r="768" spans="5:16" x14ac:dyDescent="0.3">
      <c r="E768" s="81"/>
      <c r="F768" s="81"/>
      <c r="G768" s="81"/>
      <c r="I768" s="82"/>
      <c r="J768" s="82"/>
      <c r="L768" s="82"/>
      <c r="M768" s="82"/>
      <c r="N768" s="118"/>
      <c r="O768" s="82"/>
      <c r="P768" s="82"/>
    </row>
    <row r="769" spans="5:16" x14ac:dyDescent="0.3">
      <c r="E769" s="81">
        <f>E766-0.02</f>
        <v>0.96</v>
      </c>
      <c r="F769" s="81">
        <f>F766+0.02</f>
        <v>0.04</v>
      </c>
      <c r="G769" s="81">
        <v>0</v>
      </c>
      <c r="I769" s="82">
        <f t="shared" si="190"/>
        <v>0.48000000000000009</v>
      </c>
      <c r="J769" s="82">
        <f t="shared" si="191"/>
        <v>-0.83138438763306099</v>
      </c>
      <c r="L769" s="82"/>
      <c r="M769" s="82"/>
      <c r="N769" s="118" t="e">
        <f>IF($K$174=TRUE,J769,NA())</f>
        <v>#N/A</v>
      </c>
      <c r="O769" s="82" t="e">
        <f>IF($K$174=TRUE,I769+$B$5+$B$17/2,NA())</f>
        <v>#N/A</v>
      </c>
      <c r="P769" s="82" t="e">
        <f>IF($K$174=TRUE,J769+B$4+$B$4*$B$17,NA())</f>
        <v>#N/A</v>
      </c>
    </row>
    <row r="770" spans="5:16" x14ac:dyDescent="0.3">
      <c r="E770" s="81">
        <v>0</v>
      </c>
      <c r="F770" s="81">
        <f>F767+0.02</f>
        <v>0.04</v>
      </c>
      <c r="G770" s="81">
        <f>G767-0.02</f>
        <v>0.96</v>
      </c>
      <c r="I770" s="82">
        <f t="shared" si="190"/>
        <v>0.96</v>
      </c>
      <c r="J770" s="82">
        <f t="shared" si="191"/>
        <v>0</v>
      </c>
      <c r="L770" s="82"/>
      <c r="M770" s="82"/>
      <c r="N770" s="118" t="e">
        <f>IF($K$174=TRUE,J770,NA())</f>
        <v>#N/A</v>
      </c>
      <c r="O770" s="82" t="e">
        <f>IF($K$174=TRUE,I770+$B$5+$B$17/2,NA())</f>
        <v>#N/A</v>
      </c>
      <c r="P770" s="82" t="e">
        <f>IF($K$174=TRUE,J770+B$4+$B$4*$B$17,NA())</f>
        <v>#N/A</v>
      </c>
    </row>
    <row r="771" spans="5:16" x14ac:dyDescent="0.3">
      <c r="E771" s="81"/>
      <c r="F771" s="81"/>
      <c r="G771" s="81"/>
      <c r="I771" s="82"/>
      <c r="J771" s="82"/>
      <c r="L771" s="82"/>
      <c r="M771" s="82"/>
      <c r="N771" s="118"/>
      <c r="O771" s="82"/>
      <c r="P771" s="82"/>
    </row>
    <row r="772" spans="5:16" x14ac:dyDescent="0.3">
      <c r="E772" s="81">
        <f>E769-0.02</f>
        <v>0.94</v>
      </c>
      <c r="F772" s="81">
        <f>F769+0.02</f>
        <v>0.06</v>
      </c>
      <c r="G772" s="81">
        <v>0</v>
      </c>
      <c r="I772" s="82">
        <f t="shared" si="190"/>
        <v>0.47000000000000008</v>
      </c>
      <c r="J772" s="82">
        <f t="shared" si="191"/>
        <v>-0.81406387955737225</v>
      </c>
      <c r="L772" s="82"/>
      <c r="M772" s="82"/>
      <c r="N772" s="118" t="e">
        <f>IF($K$174=TRUE,J772,NA())</f>
        <v>#N/A</v>
      </c>
      <c r="O772" s="82" t="e">
        <f>IF($K$174=TRUE,I772+$B$5+$B$17/2,NA())</f>
        <v>#N/A</v>
      </c>
      <c r="P772" s="82" t="e">
        <f>IF($K$174=TRUE,J772+B$4+$B$4*$B$17,NA())</f>
        <v>#N/A</v>
      </c>
    </row>
    <row r="773" spans="5:16" x14ac:dyDescent="0.3">
      <c r="E773" s="81">
        <v>0</v>
      </c>
      <c r="F773" s="81">
        <f>F770+0.02</f>
        <v>0.06</v>
      </c>
      <c r="G773" s="81">
        <f>G770-0.02</f>
        <v>0.94</v>
      </c>
      <c r="I773" s="82">
        <f t="shared" si="190"/>
        <v>0.94</v>
      </c>
      <c r="J773" s="82">
        <f t="shared" si="191"/>
        <v>0</v>
      </c>
      <c r="L773" s="82"/>
      <c r="M773" s="82"/>
      <c r="N773" s="118" t="e">
        <f>IF($K$174=TRUE,J773,NA())</f>
        <v>#N/A</v>
      </c>
      <c r="O773" s="82" t="e">
        <f>IF($K$174=TRUE,I773+$B$5+$B$17/2,NA())</f>
        <v>#N/A</v>
      </c>
      <c r="P773" s="82" t="e">
        <f>IF($K$174=TRUE,J773+B$4+$B$4*$B$17,NA())</f>
        <v>#N/A</v>
      </c>
    </row>
    <row r="774" spans="5:16" x14ac:dyDescent="0.3">
      <c r="E774" s="81"/>
      <c r="F774" s="81"/>
      <c r="G774" s="81"/>
      <c r="I774" s="82"/>
      <c r="J774" s="82"/>
      <c r="L774" s="82"/>
      <c r="M774" s="82"/>
      <c r="N774" s="118"/>
      <c r="O774" s="82"/>
      <c r="P774" s="82"/>
    </row>
    <row r="775" spans="5:16" x14ac:dyDescent="0.3">
      <c r="E775" s="81">
        <f>E772-0.02</f>
        <v>0.91999999999999993</v>
      </c>
      <c r="F775" s="81">
        <f>F772+0.02</f>
        <v>0.08</v>
      </c>
      <c r="G775" s="81">
        <v>0</v>
      </c>
      <c r="I775" s="82">
        <f t="shared" si="190"/>
        <v>0.46000000000000008</v>
      </c>
      <c r="J775" s="82">
        <f t="shared" si="191"/>
        <v>-0.79674337148168339</v>
      </c>
      <c r="L775" s="82"/>
      <c r="M775" s="82"/>
      <c r="N775" s="118" t="e">
        <f>IF($K$174=TRUE,J775,NA())</f>
        <v>#N/A</v>
      </c>
      <c r="O775" s="82" t="e">
        <f>IF($K$174=TRUE,I775+$B$5+$B$17/2,NA())</f>
        <v>#N/A</v>
      </c>
      <c r="P775" s="82" t="e">
        <f>IF($K$174=TRUE,J775+B$4+$B$4*$B$17,NA())</f>
        <v>#N/A</v>
      </c>
    </row>
    <row r="776" spans="5:16" x14ac:dyDescent="0.3">
      <c r="E776" s="81">
        <v>0</v>
      </c>
      <c r="F776" s="81">
        <f>F773+0.02</f>
        <v>0.08</v>
      </c>
      <c r="G776" s="81">
        <f>G773-0.02</f>
        <v>0.91999999999999993</v>
      </c>
      <c r="I776" s="82">
        <f t="shared" si="190"/>
        <v>0.91999999999999993</v>
      </c>
      <c r="J776" s="82">
        <f t="shared" si="191"/>
        <v>0</v>
      </c>
      <c r="L776" s="82"/>
      <c r="M776" s="82"/>
      <c r="N776" s="118" t="e">
        <f>IF($K$174=TRUE,J776,NA())</f>
        <v>#N/A</v>
      </c>
      <c r="O776" s="82" t="e">
        <f>IF($K$174=TRUE,I776+$B$5+$B$17/2,NA())</f>
        <v>#N/A</v>
      </c>
      <c r="P776" s="82" t="e">
        <f>IF($K$174=TRUE,J776+B$4+$B$4*$B$17,NA())</f>
        <v>#N/A</v>
      </c>
    </row>
    <row r="777" spans="5:16" x14ac:dyDescent="0.3">
      <c r="E777" s="81"/>
      <c r="F777" s="81"/>
      <c r="G777" s="81"/>
      <c r="I777" s="82"/>
      <c r="J777" s="82"/>
      <c r="L777" s="82"/>
      <c r="M777" s="82"/>
      <c r="N777" s="118"/>
      <c r="O777" s="82"/>
      <c r="P777" s="82"/>
    </row>
    <row r="778" spans="5:16" x14ac:dyDescent="0.3">
      <c r="E778" s="81">
        <f>E775-0.02</f>
        <v>0.89999999999999991</v>
      </c>
      <c r="F778" s="81">
        <f>F775+0.02</f>
        <v>0.1</v>
      </c>
      <c r="G778" s="81">
        <v>0</v>
      </c>
      <c r="I778" s="82">
        <f t="shared" si="190"/>
        <v>0.45000000000000007</v>
      </c>
      <c r="J778" s="82">
        <f t="shared" si="191"/>
        <v>-0.77942286340599465</v>
      </c>
      <c r="L778" s="82"/>
      <c r="M778" s="82"/>
      <c r="N778" s="118" t="e">
        <f>IF($K$174=TRUE,J778,NA())</f>
        <v>#N/A</v>
      </c>
      <c r="O778" s="82" t="e">
        <f>IF($K$174=TRUE,I778+$B$5+$B$17/2,NA())</f>
        <v>#N/A</v>
      </c>
      <c r="P778" s="82" t="e">
        <f>IF($K$174=TRUE,J778+B$4+$B$4*$B$17,NA())</f>
        <v>#N/A</v>
      </c>
    </row>
    <row r="779" spans="5:16" x14ac:dyDescent="0.3">
      <c r="E779" s="81">
        <v>0</v>
      </c>
      <c r="F779" s="81">
        <f>F776+0.02</f>
        <v>0.1</v>
      </c>
      <c r="G779" s="81">
        <f>G776-0.02</f>
        <v>0.89999999999999991</v>
      </c>
      <c r="I779" s="82">
        <f t="shared" si="190"/>
        <v>0.89999999999999991</v>
      </c>
      <c r="J779" s="82">
        <f t="shared" si="191"/>
        <v>0</v>
      </c>
      <c r="L779" s="82"/>
      <c r="M779" s="82"/>
      <c r="N779" s="118" t="e">
        <f>IF($K$174=TRUE,J779,NA())</f>
        <v>#N/A</v>
      </c>
      <c r="O779" s="82" t="e">
        <f>IF($K$174=TRUE,I779+$B$5+$B$17/2,NA())</f>
        <v>#N/A</v>
      </c>
      <c r="P779" s="82" t="e">
        <f>IF($K$174=TRUE,J779+B$4+$B$4*$B$17,NA())</f>
        <v>#N/A</v>
      </c>
    </row>
    <row r="780" spans="5:16" x14ac:dyDescent="0.3">
      <c r="E780" s="81"/>
      <c r="F780" s="81"/>
      <c r="G780" s="81"/>
      <c r="I780" s="82"/>
      <c r="J780" s="82"/>
      <c r="L780" s="82"/>
      <c r="M780" s="82"/>
      <c r="N780" s="118"/>
      <c r="O780" s="82"/>
      <c r="P780" s="82"/>
    </row>
    <row r="781" spans="5:16" x14ac:dyDescent="0.3">
      <c r="E781" s="81">
        <f>E778-0.02</f>
        <v>0.87999999999999989</v>
      </c>
      <c r="F781" s="81">
        <f>F778+0.02</f>
        <v>0.12000000000000001</v>
      </c>
      <c r="G781" s="81">
        <v>0</v>
      </c>
      <c r="I781" s="82">
        <f t="shared" si="190"/>
        <v>0.44000000000000006</v>
      </c>
      <c r="J781" s="82">
        <f t="shared" si="191"/>
        <v>-0.7621023553303059</v>
      </c>
      <c r="L781" s="82"/>
      <c r="M781" s="82"/>
      <c r="N781" s="118" t="e">
        <f>IF($K$174=TRUE,J781,NA())</f>
        <v>#N/A</v>
      </c>
      <c r="O781" s="82" t="e">
        <f>IF($K$174=TRUE,I781+$B$5+$B$17/2,NA())</f>
        <v>#N/A</v>
      </c>
      <c r="P781" s="82" t="e">
        <f>IF($K$174=TRUE,J781+B$4+$B$4*$B$17,NA())</f>
        <v>#N/A</v>
      </c>
    </row>
    <row r="782" spans="5:16" x14ac:dyDescent="0.3">
      <c r="E782" s="81">
        <v>0</v>
      </c>
      <c r="F782" s="81">
        <f>F779+0.02</f>
        <v>0.12000000000000001</v>
      </c>
      <c r="G782" s="81">
        <f>G779-0.02</f>
        <v>0.87999999999999989</v>
      </c>
      <c r="I782" s="82">
        <f t="shared" si="190"/>
        <v>0.87999999999999989</v>
      </c>
      <c r="J782" s="82">
        <f t="shared" si="191"/>
        <v>0</v>
      </c>
      <c r="L782" s="82"/>
      <c r="M782" s="82"/>
      <c r="N782" s="118" t="e">
        <f>IF($K$174=TRUE,J782,NA())</f>
        <v>#N/A</v>
      </c>
      <c r="O782" s="82" t="e">
        <f>IF($K$174=TRUE,I782+$B$5+$B$17/2,NA())</f>
        <v>#N/A</v>
      </c>
      <c r="P782" s="82" t="e">
        <f>IF($K$174=TRUE,J782+B$4+$B$4*$B$17,NA())</f>
        <v>#N/A</v>
      </c>
    </row>
    <row r="783" spans="5:16" x14ac:dyDescent="0.3">
      <c r="E783" s="81"/>
      <c r="F783" s="81"/>
      <c r="G783" s="81"/>
      <c r="I783" s="82"/>
      <c r="J783" s="82"/>
      <c r="L783" s="82"/>
      <c r="M783" s="82"/>
      <c r="N783" s="118"/>
      <c r="O783" s="82"/>
      <c r="P783" s="82"/>
    </row>
    <row r="784" spans="5:16" x14ac:dyDescent="0.3">
      <c r="E784" s="81">
        <f>E781-0.02</f>
        <v>0.85999999999999988</v>
      </c>
      <c r="F784" s="81">
        <f>F781+0.02</f>
        <v>0.14000000000000001</v>
      </c>
      <c r="G784" s="81">
        <v>0</v>
      </c>
      <c r="I784" s="82">
        <f t="shared" si="190"/>
        <v>0.43000000000000005</v>
      </c>
      <c r="J784" s="82">
        <f t="shared" si="191"/>
        <v>-0.74478184725461705</v>
      </c>
      <c r="L784" s="82"/>
      <c r="M784" s="82"/>
      <c r="N784" s="118" t="e">
        <f>IF($K$174=TRUE,J784,NA())</f>
        <v>#N/A</v>
      </c>
      <c r="O784" s="82" t="e">
        <f>IF($K$174=TRUE,I784+$B$5+$B$17/2,NA())</f>
        <v>#N/A</v>
      </c>
      <c r="P784" s="82" t="e">
        <f>IF($K$174=TRUE,J784+B$4+$B$4*$B$17,NA())</f>
        <v>#N/A</v>
      </c>
    </row>
    <row r="785" spans="5:16" x14ac:dyDescent="0.3">
      <c r="E785" s="81">
        <v>0</v>
      </c>
      <c r="F785" s="81">
        <f>F782+0.02</f>
        <v>0.14000000000000001</v>
      </c>
      <c r="G785" s="81">
        <f>G782-0.02</f>
        <v>0.85999999999999988</v>
      </c>
      <c r="I785" s="82">
        <f t="shared" si="190"/>
        <v>0.85999999999999988</v>
      </c>
      <c r="J785" s="82">
        <f t="shared" si="191"/>
        <v>0</v>
      </c>
      <c r="L785" s="82"/>
      <c r="M785" s="82"/>
      <c r="N785" s="118" t="e">
        <f>IF($K$174=TRUE,J785,NA())</f>
        <v>#N/A</v>
      </c>
      <c r="O785" s="82" t="e">
        <f>IF($K$174=TRUE,I785+$B$5+$B$17/2,NA())</f>
        <v>#N/A</v>
      </c>
      <c r="P785" s="82" t="e">
        <f>IF($K$174=TRUE,J785+B$4+$B$4*$B$17,NA())</f>
        <v>#N/A</v>
      </c>
    </row>
    <row r="786" spans="5:16" x14ac:dyDescent="0.3">
      <c r="E786" s="81"/>
      <c r="F786" s="81"/>
      <c r="G786" s="81"/>
      <c r="I786" s="82"/>
      <c r="J786" s="82"/>
      <c r="L786" s="82"/>
      <c r="M786" s="82"/>
      <c r="N786" s="118"/>
      <c r="O786" s="82"/>
      <c r="P786" s="82"/>
    </row>
    <row r="787" spans="5:16" x14ac:dyDescent="0.3">
      <c r="E787" s="81">
        <f>E784-0.02</f>
        <v>0.83999999999999986</v>
      </c>
      <c r="F787" s="81">
        <f>F784+0.02</f>
        <v>0.16</v>
      </c>
      <c r="G787" s="81">
        <v>0</v>
      </c>
      <c r="I787" s="82">
        <f t="shared" si="190"/>
        <v>0.42000000000000004</v>
      </c>
      <c r="J787" s="82">
        <f t="shared" si="191"/>
        <v>-0.7274613391789283</v>
      </c>
      <c r="L787" s="82"/>
      <c r="M787" s="82"/>
      <c r="N787" s="118" t="e">
        <f>IF($K$174=TRUE,J787,NA())</f>
        <v>#N/A</v>
      </c>
      <c r="O787" s="82" t="e">
        <f>IF($K$174=TRUE,I787+$B$5+$B$17/2,NA())</f>
        <v>#N/A</v>
      </c>
      <c r="P787" s="82" t="e">
        <f>IF($K$174=TRUE,J787+B$4+$B$4*$B$17,NA())</f>
        <v>#N/A</v>
      </c>
    </row>
    <row r="788" spans="5:16" x14ac:dyDescent="0.3">
      <c r="E788" s="81">
        <v>0</v>
      </c>
      <c r="F788" s="81">
        <f>F785+0.02</f>
        <v>0.16</v>
      </c>
      <c r="G788" s="81">
        <f>G785-0.02</f>
        <v>0.83999999999999986</v>
      </c>
      <c r="I788" s="82">
        <f t="shared" si="190"/>
        <v>0.83999999999999986</v>
      </c>
      <c r="J788" s="82">
        <f t="shared" si="191"/>
        <v>0</v>
      </c>
      <c r="L788" s="82"/>
      <c r="M788" s="82"/>
      <c r="N788" s="118" t="e">
        <f>IF($K$174=TRUE,J788,NA())</f>
        <v>#N/A</v>
      </c>
      <c r="O788" s="82" t="e">
        <f>IF($K$174=TRUE,I788+$B$5+$B$17/2,NA())</f>
        <v>#N/A</v>
      </c>
      <c r="P788" s="82" t="e">
        <f>IF($K$174=TRUE,J788+B$4+$B$4*$B$17,NA())</f>
        <v>#N/A</v>
      </c>
    </row>
    <row r="789" spans="5:16" x14ac:dyDescent="0.3">
      <c r="E789" s="81"/>
      <c r="F789" s="81"/>
      <c r="G789" s="81"/>
      <c r="I789" s="82"/>
      <c r="J789" s="82"/>
      <c r="L789" s="82"/>
      <c r="M789" s="82"/>
      <c r="N789" s="118"/>
      <c r="O789" s="82"/>
      <c r="P789" s="82"/>
    </row>
    <row r="790" spans="5:16" x14ac:dyDescent="0.3">
      <c r="E790" s="81">
        <f>E787-0.02</f>
        <v>0.81999999999999984</v>
      </c>
      <c r="F790" s="81">
        <f>F787+0.02</f>
        <v>0.18</v>
      </c>
      <c r="G790" s="81">
        <v>0</v>
      </c>
      <c r="I790" s="82">
        <f t="shared" si="190"/>
        <v>0.41000000000000003</v>
      </c>
      <c r="J790" s="82">
        <f t="shared" si="191"/>
        <v>-0.71014083110323956</v>
      </c>
      <c r="L790" s="82"/>
      <c r="M790" s="82"/>
      <c r="N790" s="118" t="e">
        <f>IF($K$174=TRUE,J790,NA())</f>
        <v>#N/A</v>
      </c>
      <c r="O790" s="82" t="e">
        <f>IF($K$174=TRUE,I790+$B$5+$B$17/2,NA())</f>
        <v>#N/A</v>
      </c>
      <c r="P790" s="82" t="e">
        <f>IF($K$174=TRUE,J790+B$4+$B$4*$B$17,NA())</f>
        <v>#N/A</v>
      </c>
    </row>
    <row r="791" spans="5:16" x14ac:dyDescent="0.3">
      <c r="E791" s="81">
        <v>0</v>
      </c>
      <c r="F791" s="81">
        <f>F788+0.02</f>
        <v>0.18</v>
      </c>
      <c r="G791" s="81">
        <f>G788-0.02</f>
        <v>0.81999999999999984</v>
      </c>
      <c r="I791" s="82">
        <f t="shared" si="190"/>
        <v>0.81999999999999984</v>
      </c>
      <c r="J791" s="82">
        <f t="shared" si="191"/>
        <v>0</v>
      </c>
      <c r="L791" s="82"/>
      <c r="M791" s="82"/>
      <c r="N791" s="118" t="e">
        <f>IF($K$174=TRUE,J791,NA())</f>
        <v>#N/A</v>
      </c>
      <c r="O791" s="82" t="e">
        <f>IF($K$174=TRUE,I791+$B$5+$B$17/2,NA())</f>
        <v>#N/A</v>
      </c>
      <c r="P791" s="82" t="e">
        <f>IF($K$174=TRUE,J791+B$4+$B$4*$B$17,NA())</f>
        <v>#N/A</v>
      </c>
    </row>
    <row r="792" spans="5:16" x14ac:dyDescent="0.3">
      <c r="E792" s="6"/>
      <c r="F792" s="6"/>
      <c r="G792" s="6"/>
      <c r="I792" s="82"/>
      <c r="J792" s="82"/>
      <c r="L792" s="82"/>
      <c r="M792" s="82"/>
      <c r="N792" s="118"/>
      <c r="O792" s="82"/>
      <c r="P792" s="82"/>
    </row>
    <row r="793" spans="5:16" x14ac:dyDescent="0.3">
      <c r="E793" s="81">
        <f>E790-0.02</f>
        <v>0.79999999999999982</v>
      </c>
      <c r="F793" s="81">
        <f>F790+0.02</f>
        <v>0.19999999999999998</v>
      </c>
      <c r="G793" s="81">
        <v>0</v>
      </c>
      <c r="I793" s="82">
        <f t="shared" si="190"/>
        <v>0.4</v>
      </c>
      <c r="J793" s="82">
        <f t="shared" si="191"/>
        <v>-0.6928203230275507</v>
      </c>
      <c r="L793" s="82"/>
      <c r="M793" s="82"/>
      <c r="N793" s="118" t="e">
        <f>IF($K$174=TRUE,J793,NA())</f>
        <v>#N/A</v>
      </c>
      <c r="O793" s="82" t="e">
        <f>IF($K$174=TRUE,I793+$B$5+$B$17/2,NA())</f>
        <v>#N/A</v>
      </c>
      <c r="P793" s="82" t="e">
        <f>IF($K$174=TRUE,J793+B$4+$B$4*$B$17,NA())</f>
        <v>#N/A</v>
      </c>
    </row>
    <row r="794" spans="5:16" x14ac:dyDescent="0.3">
      <c r="E794" s="81">
        <v>0</v>
      </c>
      <c r="F794" s="81">
        <f>F791+0.02</f>
        <v>0.19999999999999998</v>
      </c>
      <c r="G794" s="81">
        <f>G791-0.02</f>
        <v>0.79999999999999982</v>
      </c>
      <c r="I794" s="82">
        <f t="shared" si="190"/>
        <v>0.79999999999999982</v>
      </c>
      <c r="J794" s="82">
        <f t="shared" si="191"/>
        <v>0</v>
      </c>
      <c r="L794" s="82"/>
      <c r="M794" s="82"/>
      <c r="N794" s="118" t="e">
        <f>IF($K$174=TRUE,J794,NA())</f>
        <v>#N/A</v>
      </c>
      <c r="O794" s="82" t="e">
        <f>IF($K$174=TRUE,I794+$B$5+$B$17/2,NA())</f>
        <v>#N/A</v>
      </c>
      <c r="P794" s="82" t="e">
        <f>IF($K$174=TRUE,J794+B$4+$B$4*$B$17,NA())</f>
        <v>#N/A</v>
      </c>
    </row>
    <row r="795" spans="5:16" x14ac:dyDescent="0.3">
      <c r="E795" s="6"/>
      <c r="F795" s="6"/>
      <c r="G795" s="6"/>
      <c r="I795" s="82"/>
      <c r="J795" s="82"/>
      <c r="L795" s="82"/>
      <c r="M795" s="82"/>
      <c r="N795" s="118"/>
      <c r="O795" s="82"/>
      <c r="P795" s="82"/>
    </row>
    <row r="796" spans="5:16" x14ac:dyDescent="0.3">
      <c r="E796" s="81">
        <f>E793-0.02</f>
        <v>0.7799999999999998</v>
      </c>
      <c r="F796" s="81">
        <f>F793+0.02</f>
        <v>0.21999999999999997</v>
      </c>
      <c r="G796" s="81">
        <v>0</v>
      </c>
      <c r="I796" s="82">
        <f t="shared" si="190"/>
        <v>0.39</v>
      </c>
      <c r="J796" s="82">
        <f t="shared" si="191"/>
        <v>-0.67549981495186195</v>
      </c>
      <c r="L796" s="82"/>
      <c r="M796" s="82"/>
      <c r="N796" s="118" t="e">
        <f>IF($K$174=TRUE,J796,NA())</f>
        <v>#N/A</v>
      </c>
      <c r="O796" s="82" t="e">
        <f>IF($K$174=TRUE,I796+$B$5+$B$17/2,NA())</f>
        <v>#N/A</v>
      </c>
      <c r="P796" s="82" t="e">
        <f>IF($K$174=TRUE,J796+B$4+$B$4*$B$17,NA())</f>
        <v>#N/A</v>
      </c>
    </row>
    <row r="797" spans="5:16" x14ac:dyDescent="0.3">
      <c r="E797" s="81">
        <v>0</v>
      </c>
      <c r="F797" s="81">
        <f>F794+0.02</f>
        <v>0.21999999999999997</v>
      </c>
      <c r="G797" s="81">
        <f>G794-0.02</f>
        <v>0.7799999999999998</v>
      </c>
      <c r="I797" s="82">
        <f t="shared" si="190"/>
        <v>0.7799999999999998</v>
      </c>
      <c r="J797" s="82">
        <f t="shared" si="191"/>
        <v>0</v>
      </c>
      <c r="L797" s="82"/>
      <c r="M797" s="82"/>
      <c r="N797" s="118" t="e">
        <f>IF($K$174=TRUE,J797,NA())</f>
        <v>#N/A</v>
      </c>
      <c r="O797" s="82" t="e">
        <f>IF($K$174=TRUE,I797+$B$5+$B$17/2,NA())</f>
        <v>#N/A</v>
      </c>
      <c r="P797" s="82" t="e">
        <f>IF($K$174=TRUE,J797+B$4+$B$4*$B$17,NA())</f>
        <v>#N/A</v>
      </c>
    </row>
    <row r="798" spans="5:16" x14ac:dyDescent="0.3">
      <c r="E798" s="6"/>
      <c r="F798" s="6"/>
      <c r="G798" s="6"/>
      <c r="I798" s="82"/>
      <c r="J798" s="82"/>
      <c r="L798" s="82"/>
      <c r="M798" s="82"/>
      <c r="N798" s="118"/>
      <c r="O798" s="82"/>
      <c r="P798" s="82"/>
    </row>
    <row r="799" spans="5:16" x14ac:dyDescent="0.3">
      <c r="E799" s="81">
        <f>E796-0.02</f>
        <v>0.75999999999999979</v>
      </c>
      <c r="F799" s="81">
        <f>F796+0.02</f>
        <v>0.23999999999999996</v>
      </c>
      <c r="G799" s="81">
        <v>0</v>
      </c>
      <c r="I799" s="82">
        <f t="shared" si="190"/>
        <v>0.38</v>
      </c>
      <c r="J799" s="82">
        <f t="shared" si="191"/>
        <v>-0.6581793068761731</v>
      </c>
      <c r="L799" s="82"/>
      <c r="M799" s="82"/>
      <c r="N799" s="118" t="e">
        <f>IF($K$174=TRUE,J799,NA())</f>
        <v>#N/A</v>
      </c>
      <c r="O799" s="82" t="e">
        <f>IF($K$174=TRUE,I799+$B$5+$B$17/2,NA())</f>
        <v>#N/A</v>
      </c>
      <c r="P799" s="82" t="e">
        <f>IF($K$174=TRUE,J799+B$4+$B$4*$B$17,NA())</f>
        <v>#N/A</v>
      </c>
    </row>
    <row r="800" spans="5:16" x14ac:dyDescent="0.3">
      <c r="E800" s="81">
        <v>0</v>
      </c>
      <c r="F800" s="81">
        <f>F797+0.02</f>
        <v>0.23999999999999996</v>
      </c>
      <c r="G800" s="81">
        <f>G797-0.02</f>
        <v>0.75999999999999979</v>
      </c>
      <c r="I800" s="82">
        <f t="shared" si="190"/>
        <v>0.75999999999999979</v>
      </c>
      <c r="J800" s="82">
        <f t="shared" si="191"/>
        <v>0</v>
      </c>
      <c r="L800" s="82"/>
      <c r="M800" s="82"/>
      <c r="N800" s="118" t="e">
        <f>IF($K$174=TRUE,J800,NA())</f>
        <v>#N/A</v>
      </c>
      <c r="O800" s="82" t="e">
        <f>IF($K$174=TRUE,I800+$B$5+$B$17/2,NA())</f>
        <v>#N/A</v>
      </c>
      <c r="P800" s="82" t="e">
        <f>IF($K$174=TRUE,J800+B$4+$B$4*$B$17,NA())</f>
        <v>#N/A</v>
      </c>
    </row>
    <row r="801" spans="5:16" x14ac:dyDescent="0.3">
      <c r="E801" s="6"/>
      <c r="F801" s="6"/>
      <c r="G801" s="6"/>
      <c r="I801" s="82"/>
      <c r="J801" s="82"/>
      <c r="L801" s="82"/>
      <c r="M801" s="82"/>
      <c r="N801" s="118"/>
      <c r="O801" s="82"/>
      <c r="P801" s="82"/>
    </row>
    <row r="802" spans="5:16" x14ac:dyDescent="0.3">
      <c r="E802" s="81">
        <f>E799-0.02</f>
        <v>0.73999999999999977</v>
      </c>
      <c r="F802" s="81">
        <f>F799+0.02</f>
        <v>0.25999999999999995</v>
      </c>
      <c r="G802" s="81">
        <v>0</v>
      </c>
      <c r="I802" s="82">
        <f t="shared" si="190"/>
        <v>0.36999999999999994</v>
      </c>
      <c r="J802" s="82">
        <f t="shared" si="191"/>
        <v>-0.64085879880048435</v>
      </c>
      <c r="L802" s="82"/>
      <c r="M802" s="82"/>
      <c r="N802" s="118" t="e">
        <f>IF($K$174=TRUE,J802,NA())</f>
        <v>#N/A</v>
      </c>
      <c r="O802" s="82" t="e">
        <f>IF($K$174=TRUE,I802+$B$5+$B$17/2,NA())</f>
        <v>#N/A</v>
      </c>
      <c r="P802" s="82" t="e">
        <f>IF($K$174=TRUE,J802+B$4+$B$4*$B$17,NA())</f>
        <v>#N/A</v>
      </c>
    </row>
    <row r="803" spans="5:16" x14ac:dyDescent="0.3">
      <c r="E803" s="81">
        <v>0</v>
      </c>
      <c r="F803" s="81">
        <f>F800+0.02</f>
        <v>0.25999999999999995</v>
      </c>
      <c r="G803" s="81">
        <f>G800-0.02</f>
        <v>0.73999999999999977</v>
      </c>
      <c r="I803" s="82">
        <f t="shared" si="190"/>
        <v>0.73999999999999977</v>
      </c>
      <c r="J803" s="82">
        <f t="shared" si="191"/>
        <v>0</v>
      </c>
      <c r="L803" s="82"/>
      <c r="M803" s="82"/>
      <c r="N803" s="118" t="e">
        <f>IF($K$174=TRUE,J803,NA())</f>
        <v>#N/A</v>
      </c>
      <c r="O803" s="82" t="e">
        <f>IF($K$174=TRUE,I803+$B$5+$B$17/2,NA())</f>
        <v>#N/A</v>
      </c>
      <c r="P803" s="82" t="e">
        <f>IF($K$174=TRUE,J803+B$4+$B$4*$B$17,NA())</f>
        <v>#N/A</v>
      </c>
    </row>
    <row r="804" spans="5:16" x14ac:dyDescent="0.3">
      <c r="E804" s="6"/>
      <c r="F804" s="6"/>
      <c r="G804" s="6"/>
      <c r="I804" s="82"/>
      <c r="J804" s="82"/>
      <c r="L804" s="82"/>
      <c r="M804" s="82"/>
      <c r="N804" s="118"/>
      <c r="O804" s="82"/>
      <c r="P804" s="82"/>
    </row>
    <row r="805" spans="5:16" x14ac:dyDescent="0.3">
      <c r="E805" s="81">
        <f>E802-0.02</f>
        <v>0.71999999999999975</v>
      </c>
      <c r="F805" s="81">
        <f>F802+0.02</f>
        <v>0.27999999999999997</v>
      </c>
      <c r="G805" s="81">
        <v>0</v>
      </c>
      <c r="I805" s="82">
        <f t="shared" si="190"/>
        <v>0.35999999999999993</v>
      </c>
      <c r="J805" s="82">
        <f t="shared" si="191"/>
        <v>-0.62353829072479561</v>
      </c>
      <c r="L805" s="82"/>
      <c r="M805" s="82"/>
      <c r="N805" s="118" t="e">
        <f>IF($K$174=TRUE,J805,NA())</f>
        <v>#N/A</v>
      </c>
      <c r="O805" s="82" t="e">
        <f>IF($K$174=TRUE,I805+$B$5+$B$17/2,NA())</f>
        <v>#N/A</v>
      </c>
      <c r="P805" s="82" t="e">
        <f>IF($K$174=TRUE,J805+B$4+$B$4*$B$17,NA())</f>
        <v>#N/A</v>
      </c>
    </row>
    <row r="806" spans="5:16" x14ac:dyDescent="0.3">
      <c r="E806" s="81">
        <v>0</v>
      </c>
      <c r="F806" s="81">
        <f>F803+0.02</f>
        <v>0.27999999999999997</v>
      </c>
      <c r="G806" s="81">
        <f>G803-0.02</f>
        <v>0.71999999999999975</v>
      </c>
      <c r="I806" s="82">
        <f t="shared" si="190"/>
        <v>0.71999999999999975</v>
      </c>
      <c r="J806" s="82">
        <f t="shared" si="191"/>
        <v>0</v>
      </c>
      <c r="L806" s="82"/>
      <c r="M806" s="82"/>
      <c r="N806" s="118" t="e">
        <f>IF($K$174=TRUE,J806,NA())</f>
        <v>#N/A</v>
      </c>
      <c r="O806" s="82" t="e">
        <f>IF($K$174=TRUE,I806+$B$5+$B$17/2,NA())</f>
        <v>#N/A</v>
      </c>
      <c r="P806" s="82" t="e">
        <f>IF($K$174=TRUE,J806+B$4+$B$4*$B$17,NA())</f>
        <v>#N/A</v>
      </c>
    </row>
    <row r="807" spans="5:16" x14ac:dyDescent="0.3">
      <c r="E807" s="6"/>
      <c r="F807" s="6"/>
      <c r="G807" s="6"/>
      <c r="I807" s="82"/>
      <c r="J807" s="82"/>
      <c r="L807" s="82"/>
      <c r="M807" s="82"/>
      <c r="N807" s="118"/>
      <c r="O807" s="82"/>
      <c r="P807" s="82"/>
    </row>
    <row r="808" spans="5:16" x14ac:dyDescent="0.3">
      <c r="E808" s="81">
        <f>E805-0.02</f>
        <v>0.69999999999999973</v>
      </c>
      <c r="F808" s="81">
        <f>F805+0.02</f>
        <v>0.3</v>
      </c>
      <c r="G808" s="81">
        <v>0</v>
      </c>
      <c r="I808" s="82">
        <f t="shared" si="190"/>
        <v>0.34999999999999992</v>
      </c>
      <c r="J808" s="82">
        <f t="shared" si="191"/>
        <v>-0.60621778264910675</v>
      </c>
      <c r="L808" s="82"/>
      <c r="M808" s="82"/>
      <c r="N808" s="118" t="e">
        <f>IF($K$174=TRUE,J808,NA())</f>
        <v>#N/A</v>
      </c>
      <c r="O808" s="82" t="e">
        <f>IF($K$174=TRUE,I808+$B$5+$B$17/2,NA())</f>
        <v>#N/A</v>
      </c>
      <c r="P808" s="82" t="e">
        <f>IF($K$174=TRUE,J808+B$4+$B$4*$B$17,NA())</f>
        <v>#N/A</v>
      </c>
    </row>
    <row r="809" spans="5:16" x14ac:dyDescent="0.3">
      <c r="E809" s="81">
        <v>0</v>
      </c>
      <c r="F809" s="81">
        <f>F806+0.02</f>
        <v>0.3</v>
      </c>
      <c r="G809" s="81">
        <f>G806-0.02</f>
        <v>0.69999999999999973</v>
      </c>
      <c r="I809" s="82">
        <f t="shared" si="190"/>
        <v>0.69999999999999973</v>
      </c>
      <c r="J809" s="82">
        <f t="shared" si="191"/>
        <v>0</v>
      </c>
      <c r="L809" s="82"/>
      <c r="M809" s="82"/>
      <c r="N809" s="118" t="e">
        <f>IF($K$174=TRUE,J809,NA())</f>
        <v>#N/A</v>
      </c>
      <c r="O809" s="82" t="e">
        <f>IF($K$174=TRUE,I809+$B$5+$B$17/2,NA())</f>
        <v>#N/A</v>
      </c>
      <c r="P809" s="82" t="e">
        <f>IF($K$174=TRUE,J809+B$4+$B$4*$B$17,NA())</f>
        <v>#N/A</v>
      </c>
    </row>
    <row r="810" spans="5:16" x14ac:dyDescent="0.3">
      <c r="E810" s="6"/>
      <c r="F810" s="6"/>
      <c r="G810" s="6"/>
      <c r="I810" s="82"/>
      <c r="J810" s="82"/>
      <c r="L810" s="82"/>
      <c r="M810" s="82"/>
      <c r="N810" s="118"/>
      <c r="O810" s="82"/>
      <c r="P810" s="82"/>
    </row>
    <row r="811" spans="5:16" x14ac:dyDescent="0.3">
      <c r="E811" s="81">
        <f>E808-0.02</f>
        <v>0.67999999999999972</v>
      </c>
      <c r="F811" s="81">
        <f>F808+0.02</f>
        <v>0.32</v>
      </c>
      <c r="G811" s="81">
        <v>0</v>
      </c>
      <c r="I811" s="82">
        <f t="shared" si="190"/>
        <v>0.33999999999999991</v>
      </c>
      <c r="J811" s="82">
        <f t="shared" si="191"/>
        <v>-0.58889727457341801</v>
      </c>
      <c r="L811" s="82"/>
      <c r="M811" s="82"/>
      <c r="N811" s="118" t="e">
        <f>IF($K$174=TRUE,J811,NA())</f>
        <v>#N/A</v>
      </c>
      <c r="O811" s="82" t="e">
        <f>IF($K$174=TRUE,I811+$B$5+$B$17/2,NA())</f>
        <v>#N/A</v>
      </c>
      <c r="P811" s="82" t="e">
        <f>IF($K$174=TRUE,J811+B$4+$B$4*$B$17,NA())</f>
        <v>#N/A</v>
      </c>
    </row>
    <row r="812" spans="5:16" x14ac:dyDescent="0.3">
      <c r="E812" s="81">
        <v>0</v>
      </c>
      <c r="F812" s="81">
        <f>F809+0.02</f>
        <v>0.32</v>
      </c>
      <c r="G812" s="81">
        <f>G809-0.02</f>
        <v>0.67999999999999972</v>
      </c>
      <c r="I812" s="82">
        <f t="shared" si="190"/>
        <v>0.67999999999999972</v>
      </c>
      <c r="J812" s="82">
        <f t="shared" si="191"/>
        <v>0</v>
      </c>
      <c r="L812" s="82"/>
      <c r="M812" s="82"/>
      <c r="N812" s="118" t="e">
        <f>IF($K$174=TRUE,J812,NA())</f>
        <v>#N/A</v>
      </c>
      <c r="O812" s="82" t="e">
        <f>IF($K$174=TRUE,I812+$B$5+$B$17/2,NA())</f>
        <v>#N/A</v>
      </c>
      <c r="P812" s="82" t="e">
        <f>IF($K$174=TRUE,J812+B$4+$B$4*$B$17,NA())</f>
        <v>#N/A</v>
      </c>
    </row>
    <row r="813" spans="5:16" x14ac:dyDescent="0.3">
      <c r="E813" s="6"/>
      <c r="F813" s="6"/>
      <c r="G813" s="6"/>
      <c r="I813" s="82"/>
      <c r="J813" s="82"/>
      <c r="L813" s="82"/>
      <c r="M813" s="82"/>
      <c r="N813" s="118"/>
      <c r="O813" s="82"/>
      <c r="P813" s="82"/>
    </row>
    <row r="814" spans="5:16" x14ac:dyDescent="0.3">
      <c r="E814" s="81">
        <f>E811-0.02</f>
        <v>0.6599999999999997</v>
      </c>
      <c r="F814" s="81">
        <f>F811+0.02</f>
        <v>0.34</v>
      </c>
      <c r="G814" s="81">
        <v>0</v>
      </c>
      <c r="I814" s="82">
        <f t="shared" si="190"/>
        <v>0.3299999999999999</v>
      </c>
      <c r="J814" s="82">
        <f t="shared" si="191"/>
        <v>-0.57157676649772926</v>
      </c>
      <c r="L814" s="82"/>
      <c r="M814" s="82"/>
      <c r="N814" s="118" t="e">
        <f>IF($K$174=TRUE,J814,NA())</f>
        <v>#N/A</v>
      </c>
      <c r="O814" s="82" t="e">
        <f>IF($K$174=TRUE,I814+$B$5+$B$17/2,NA())</f>
        <v>#N/A</v>
      </c>
      <c r="P814" s="82" t="e">
        <f>IF($K$174=TRUE,J814+B$4+$B$4*$B$17,NA())</f>
        <v>#N/A</v>
      </c>
    </row>
    <row r="815" spans="5:16" x14ac:dyDescent="0.3">
      <c r="E815" s="81">
        <v>0</v>
      </c>
      <c r="F815" s="81">
        <f>F812+0.02</f>
        <v>0.34</v>
      </c>
      <c r="G815" s="81">
        <f>G812-0.02</f>
        <v>0.6599999999999997</v>
      </c>
      <c r="I815" s="82">
        <f t="shared" si="190"/>
        <v>0.6599999999999997</v>
      </c>
      <c r="J815" s="82">
        <f t="shared" si="191"/>
        <v>0</v>
      </c>
      <c r="L815" s="82"/>
      <c r="M815" s="82"/>
      <c r="N815" s="118" t="e">
        <f>IF($K$174=TRUE,J815,NA())</f>
        <v>#N/A</v>
      </c>
      <c r="O815" s="82" t="e">
        <f>IF($K$174=TRUE,I815+$B$5+$B$17/2,NA())</f>
        <v>#N/A</v>
      </c>
      <c r="P815" s="82" t="e">
        <f>IF($K$174=TRUE,J815+B$4+$B$4*$B$17,NA())</f>
        <v>#N/A</v>
      </c>
    </row>
    <row r="816" spans="5:16" x14ac:dyDescent="0.3">
      <c r="E816" s="6"/>
      <c r="F816" s="6"/>
      <c r="G816" s="6"/>
      <c r="I816" s="82"/>
      <c r="J816" s="82"/>
      <c r="L816" s="82"/>
      <c r="M816" s="82"/>
      <c r="N816" s="118"/>
      <c r="O816" s="82"/>
      <c r="P816" s="82"/>
    </row>
    <row r="817" spans="5:16" x14ac:dyDescent="0.3">
      <c r="E817" s="81">
        <f>E814-0.02</f>
        <v>0.63999999999999968</v>
      </c>
      <c r="F817" s="81">
        <f>F814+0.02</f>
        <v>0.36000000000000004</v>
      </c>
      <c r="G817" s="81">
        <v>0</v>
      </c>
      <c r="I817" s="82">
        <f t="shared" si="190"/>
        <v>0.3199999999999999</v>
      </c>
      <c r="J817" s="82">
        <f t="shared" si="191"/>
        <v>-0.5542562584220404</v>
      </c>
      <c r="L817" s="82"/>
      <c r="M817" s="82"/>
      <c r="N817" s="118" t="e">
        <f>IF($K$174=TRUE,J817,NA())</f>
        <v>#N/A</v>
      </c>
      <c r="O817" s="82" t="e">
        <f>IF($K$174=TRUE,I817+$B$5+$B$17/2,NA())</f>
        <v>#N/A</v>
      </c>
      <c r="P817" s="82" t="e">
        <f>IF($K$174=TRUE,J817+B$4+$B$4*$B$17,NA())</f>
        <v>#N/A</v>
      </c>
    </row>
    <row r="818" spans="5:16" x14ac:dyDescent="0.3">
      <c r="E818" s="81">
        <v>0</v>
      </c>
      <c r="F818" s="81">
        <f>F815+0.02</f>
        <v>0.36000000000000004</v>
      </c>
      <c r="G818" s="81">
        <f>G815-0.02</f>
        <v>0.63999999999999968</v>
      </c>
      <c r="I818" s="82">
        <f t="shared" si="190"/>
        <v>0.63999999999999968</v>
      </c>
      <c r="J818" s="82">
        <f t="shared" si="191"/>
        <v>0</v>
      </c>
      <c r="L818" s="82"/>
      <c r="M818" s="82"/>
      <c r="N818" s="118" t="e">
        <f>IF($K$174=TRUE,J818,NA())</f>
        <v>#N/A</v>
      </c>
      <c r="O818" s="82" t="e">
        <f>IF($K$174=TRUE,I818+$B$5+$B$17/2,NA())</f>
        <v>#N/A</v>
      </c>
      <c r="P818" s="82" t="e">
        <f>IF($K$174=TRUE,J818+B$4+$B$4*$B$17,NA())</f>
        <v>#N/A</v>
      </c>
    </row>
    <row r="819" spans="5:16" x14ac:dyDescent="0.3">
      <c r="E819" s="6"/>
      <c r="F819" s="6"/>
      <c r="G819" s="6"/>
      <c r="I819" s="82"/>
      <c r="J819" s="82"/>
      <c r="L819" s="82"/>
      <c r="M819" s="82"/>
      <c r="N819" s="118"/>
      <c r="O819" s="82"/>
      <c r="P819" s="82"/>
    </row>
    <row r="820" spans="5:16" x14ac:dyDescent="0.3">
      <c r="E820" s="81">
        <f>E817-0.02</f>
        <v>0.61999999999999966</v>
      </c>
      <c r="F820" s="81">
        <f>F817+0.02</f>
        <v>0.38000000000000006</v>
      </c>
      <c r="G820" s="81">
        <v>0</v>
      </c>
      <c r="I820" s="82">
        <f t="shared" si="190"/>
        <v>0.30999999999999989</v>
      </c>
      <c r="J820" s="82">
        <f t="shared" si="191"/>
        <v>-0.53693575034635166</v>
      </c>
      <c r="L820" s="82"/>
      <c r="M820" s="82"/>
      <c r="N820" s="118" t="e">
        <f>IF($K$174=TRUE,J820,NA())</f>
        <v>#N/A</v>
      </c>
      <c r="O820" s="82" t="e">
        <f>IF($K$174=TRUE,I820+$B$5+$B$17/2,NA())</f>
        <v>#N/A</v>
      </c>
      <c r="P820" s="82" t="e">
        <f>IF($K$174=TRUE,J820+B$4+$B$4*$B$17,NA())</f>
        <v>#N/A</v>
      </c>
    </row>
    <row r="821" spans="5:16" x14ac:dyDescent="0.3">
      <c r="E821" s="81">
        <v>0</v>
      </c>
      <c r="F821" s="81">
        <f>F818+0.02</f>
        <v>0.38000000000000006</v>
      </c>
      <c r="G821" s="81">
        <f>G818-0.02</f>
        <v>0.61999999999999966</v>
      </c>
      <c r="I821" s="82">
        <f t="shared" si="190"/>
        <v>0.61999999999999966</v>
      </c>
      <c r="J821" s="82">
        <f t="shared" si="191"/>
        <v>0</v>
      </c>
      <c r="L821" s="82"/>
      <c r="M821" s="82"/>
      <c r="N821" s="118" t="e">
        <f>IF($K$174=TRUE,J821,NA())</f>
        <v>#N/A</v>
      </c>
      <c r="O821" s="82" t="e">
        <f>IF($K$174=TRUE,I821+$B$5+$B$17/2,NA())</f>
        <v>#N/A</v>
      </c>
      <c r="P821" s="82" t="e">
        <f>IF($K$174=TRUE,J821+B$4+$B$4*$B$17,NA())</f>
        <v>#N/A</v>
      </c>
    </row>
    <row r="822" spans="5:16" x14ac:dyDescent="0.3">
      <c r="E822" s="6"/>
      <c r="F822" s="6"/>
      <c r="G822" s="6"/>
      <c r="I822" s="82"/>
      <c r="J822" s="82"/>
      <c r="L822" s="82"/>
      <c r="M822" s="82"/>
      <c r="N822" s="118"/>
      <c r="O822" s="82"/>
      <c r="P822" s="82"/>
    </row>
    <row r="823" spans="5:16" x14ac:dyDescent="0.3">
      <c r="E823" s="81">
        <f>E820-0.02</f>
        <v>0.59999999999999964</v>
      </c>
      <c r="F823" s="81">
        <f>F820+0.02</f>
        <v>0.40000000000000008</v>
      </c>
      <c r="G823" s="81">
        <v>0</v>
      </c>
      <c r="I823" s="82">
        <f t="shared" si="190"/>
        <v>0.29999999999999988</v>
      </c>
      <c r="J823" s="82">
        <f t="shared" si="191"/>
        <v>-0.5196152422706628</v>
      </c>
      <c r="L823" s="82"/>
      <c r="M823" s="82"/>
      <c r="N823" s="118" t="e">
        <f>IF($K$174=TRUE,J823,NA())</f>
        <v>#N/A</v>
      </c>
      <c r="O823" s="82" t="e">
        <f>IF($K$174=TRUE,I823+$B$5+$B$17/2,NA())</f>
        <v>#N/A</v>
      </c>
      <c r="P823" s="82" t="e">
        <f>IF($K$174=TRUE,J823+B$4+$B$4*$B$17,NA())</f>
        <v>#N/A</v>
      </c>
    </row>
    <row r="824" spans="5:16" x14ac:dyDescent="0.3">
      <c r="E824" s="81">
        <v>0</v>
      </c>
      <c r="F824" s="81">
        <f>F821+0.02</f>
        <v>0.40000000000000008</v>
      </c>
      <c r="G824" s="81">
        <f>G821-0.02</f>
        <v>0.59999999999999964</v>
      </c>
      <c r="I824" s="82">
        <f t="shared" si="190"/>
        <v>0.59999999999999964</v>
      </c>
      <c r="J824" s="82">
        <f t="shared" si="191"/>
        <v>0</v>
      </c>
      <c r="L824" s="82"/>
      <c r="M824" s="82"/>
      <c r="N824" s="118" t="e">
        <f>IF($K$174=TRUE,J824,NA())</f>
        <v>#N/A</v>
      </c>
      <c r="O824" s="82" t="e">
        <f>IF($K$174=TRUE,I824+$B$5+$B$17/2,NA())</f>
        <v>#N/A</v>
      </c>
      <c r="P824" s="82" t="e">
        <f>IF($K$174=TRUE,J824+B$4+$B$4*$B$17,NA())</f>
        <v>#N/A</v>
      </c>
    </row>
    <row r="825" spans="5:16" x14ac:dyDescent="0.3">
      <c r="E825" s="6"/>
      <c r="F825" s="6"/>
      <c r="G825" s="6"/>
      <c r="I825" s="82"/>
      <c r="J825" s="82"/>
      <c r="L825" s="82"/>
      <c r="M825" s="82"/>
      <c r="N825" s="118"/>
      <c r="O825" s="82"/>
      <c r="P825" s="82"/>
    </row>
    <row r="826" spans="5:16" x14ac:dyDescent="0.3">
      <c r="E826" s="81">
        <f>E823-0.02</f>
        <v>0.57999999999999963</v>
      </c>
      <c r="F826" s="81">
        <f>F823+0.02</f>
        <v>0.4200000000000001</v>
      </c>
      <c r="G826" s="81">
        <v>0</v>
      </c>
      <c r="I826" s="82">
        <f t="shared" si="190"/>
        <v>0.28999999999999987</v>
      </c>
      <c r="J826" s="82">
        <f t="shared" si="191"/>
        <v>-0.50229473419497406</v>
      </c>
      <c r="L826" s="82"/>
      <c r="M826" s="82"/>
      <c r="N826" s="118" t="e">
        <f>IF($K$174=TRUE,J826,NA())</f>
        <v>#N/A</v>
      </c>
      <c r="O826" s="82" t="e">
        <f>IF($K$174=TRUE,I826+$B$5+$B$17/2,NA())</f>
        <v>#N/A</v>
      </c>
      <c r="P826" s="82" t="e">
        <f>IF($K$174=TRUE,J826+B$4+$B$4*$B$17,NA())</f>
        <v>#N/A</v>
      </c>
    </row>
    <row r="827" spans="5:16" x14ac:dyDescent="0.3">
      <c r="E827" s="81">
        <v>0</v>
      </c>
      <c r="F827" s="81">
        <f>F824+0.02</f>
        <v>0.4200000000000001</v>
      </c>
      <c r="G827" s="81">
        <f>G824-0.02</f>
        <v>0.57999999999999963</v>
      </c>
      <c r="I827" s="82">
        <f t="shared" si="190"/>
        <v>0.57999999999999963</v>
      </c>
      <c r="J827" s="82">
        <f t="shared" si="191"/>
        <v>0</v>
      </c>
      <c r="L827" s="82"/>
      <c r="M827" s="82"/>
      <c r="N827" s="118" t="e">
        <f>IF($K$174=TRUE,J827,NA())</f>
        <v>#N/A</v>
      </c>
      <c r="O827" s="82" t="e">
        <f>IF($K$174=TRUE,I827+$B$5+$B$17/2,NA())</f>
        <v>#N/A</v>
      </c>
      <c r="P827" s="82" t="e">
        <f>IF($K$174=TRUE,J827+B$4+$B$4*$B$17,NA())</f>
        <v>#N/A</v>
      </c>
    </row>
    <row r="828" spans="5:16" x14ac:dyDescent="0.3">
      <c r="E828" s="6"/>
      <c r="F828" s="6"/>
      <c r="G828" s="6"/>
      <c r="I828" s="82"/>
      <c r="J828" s="82"/>
      <c r="L828" s="82"/>
      <c r="M828" s="82"/>
      <c r="N828" s="118"/>
      <c r="O828" s="82"/>
      <c r="P828" s="82"/>
    </row>
    <row r="829" spans="5:16" x14ac:dyDescent="0.3">
      <c r="E829" s="81">
        <f>E826-0.02</f>
        <v>0.55999999999999961</v>
      </c>
      <c r="F829" s="81">
        <f>F826+0.02</f>
        <v>0.44000000000000011</v>
      </c>
      <c r="G829" s="81">
        <v>0</v>
      </c>
      <c r="I829" s="82">
        <f t="shared" si="190"/>
        <v>0.27999999999999986</v>
      </c>
      <c r="J829" s="82">
        <f t="shared" si="191"/>
        <v>-0.48497422611928526</v>
      </c>
      <c r="L829" s="82"/>
      <c r="M829" s="82"/>
      <c r="N829" s="118" t="e">
        <f>IF($K$174=TRUE,J829,NA())</f>
        <v>#N/A</v>
      </c>
      <c r="O829" s="82" t="e">
        <f>IF($K$174=TRUE,I829+$B$5+$B$17/2,NA())</f>
        <v>#N/A</v>
      </c>
      <c r="P829" s="82" t="e">
        <f>IF($K$174=TRUE,J829+B$4+$B$4*$B$17,NA())</f>
        <v>#N/A</v>
      </c>
    </row>
    <row r="830" spans="5:16" x14ac:dyDescent="0.3">
      <c r="E830" s="81">
        <v>0</v>
      </c>
      <c r="F830" s="81">
        <f>F827+0.02</f>
        <v>0.44000000000000011</v>
      </c>
      <c r="G830" s="81">
        <f>G827-0.02</f>
        <v>0.55999999999999961</v>
      </c>
      <c r="I830" s="82">
        <f t="shared" si="190"/>
        <v>0.55999999999999961</v>
      </c>
      <c r="J830" s="82">
        <f t="shared" si="191"/>
        <v>0</v>
      </c>
      <c r="L830" s="82"/>
      <c r="M830" s="82"/>
      <c r="N830" s="118" t="e">
        <f>IF($K$174=TRUE,J830,NA())</f>
        <v>#N/A</v>
      </c>
      <c r="O830" s="82" t="e">
        <f>IF($K$174=TRUE,I830+$B$5+$B$17/2,NA())</f>
        <v>#N/A</v>
      </c>
      <c r="P830" s="82" t="e">
        <f>IF($K$174=TRUE,J830+B$4+$B$4*$B$17,NA())</f>
        <v>#N/A</v>
      </c>
    </row>
    <row r="831" spans="5:16" x14ac:dyDescent="0.3">
      <c r="E831" s="6"/>
      <c r="F831" s="6"/>
      <c r="G831" s="6"/>
      <c r="I831" s="82"/>
      <c r="J831" s="82"/>
      <c r="L831" s="82"/>
      <c r="M831" s="82"/>
      <c r="N831" s="118"/>
      <c r="O831" s="82"/>
      <c r="P831" s="82"/>
    </row>
    <row r="832" spans="5:16" x14ac:dyDescent="0.3">
      <c r="E832" s="81">
        <f>E829-0.02</f>
        <v>0.53999999999999959</v>
      </c>
      <c r="F832" s="81">
        <f>F829+0.02</f>
        <v>0.46000000000000013</v>
      </c>
      <c r="G832" s="81">
        <v>0</v>
      </c>
      <c r="I832" s="82">
        <f t="shared" ref="I832:I893" si="192">$B$5*E832+G832</f>
        <v>0.26999999999999985</v>
      </c>
      <c r="J832" s="82">
        <f t="shared" ref="J832:J893" si="193">-E832*$B$4</f>
        <v>-0.46765371804359651</v>
      </c>
      <c r="L832" s="82"/>
      <c r="M832" s="82"/>
      <c r="N832" s="118" t="e">
        <f>IF($K$174=TRUE,J832,NA())</f>
        <v>#N/A</v>
      </c>
      <c r="O832" s="82" t="e">
        <f>IF($K$174=TRUE,I832+$B$5+$B$17/2,NA())</f>
        <v>#N/A</v>
      </c>
      <c r="P832" s="82" t="e">
        <f>IF($K$174=TRUE,J832+B$4+$B$4*$B$17,NA())</f>
        <v>#N/A</v>
      </c>
    </row>
    <row r="833" spans="5:16" x14ac:dyDescent="0.3">
      <c r="E833" s="81">
        <v>0</v>
      </c>
      <c r="F833" s="81">
        <f>F830+0.02</f>
        <v>0.46000000000000013</v>
      </c>
      <c r="G833" s="81">
        <f>G830-0.02</f>
        <v>0.53999999999999959</v>
      </c>
      <c r="I833" s="82">
        <f t="shared" si="192"/>
        <v>0.53999999999999959</v>
      </c>
      <c r="J833" s="82">
        <f t="shared" si="193"/>
        <v>0</v>
      </c>
      <c r="L833" s="82"/>
      <c r="M833" s="82"/>
      <c r="N833" s="118" t="e">
        <f>IF($K$174=TRUE,J833,NA())</f>
        <v>#N/A</v>
      </c>
      <c r="O833" s="82" t="e">
        <f>IF($K$174=TRUE,I833+$B$5+$B$17/2,NA())</f>
        <v>#N/A</v>
      </c>
      <c r="P833" s="82" t="e">
        <f>IF($K$174=TRUE,J833+B$4+$B$4*$B$17,NA())</f>
        <v>#N/A</v>
      </c>
    </row>
    <row r="834" spans="5:16" x14ac:dyDescent="0.3">
      <c r="E834" s="6"/>
      <c r="F834" s="6"/>
      <c r="G834" s="6"/>
      <c r="I834" s="82"/>
      <c r="J834" s="82"/>
      <c r="L834" s="82"/>
      <c r="M834" s="82"/>
      <c r="N834" s="118"/>
      <c r="O834" s="82"/>
      <c r="P834" s="82"/>
    </row>
    <row r="835" spans="5:16" x14ac:dyDescent="0.3">
      <c r="E835" s="81">
        <f>E832-0.02</f>
        <v>0.51999999999999957</v>
      </c>
      <c r="F835" s="81">
        <f>F832+0.02</f>
        <v>0.48000000000000015</v>
      </c>
      <c r="G835" s="81">
        <v>0</v>
      </c>
      <c r="I835" s="82">
        <f t="shared" si="192"/>
        <v>0.25999999999999984</v>
      </c>
      <c r="J835" s="82">
        <f t="shared" si="193"/>
        <v>-0.45033320996790771</v>
      </c>
      <c r="L835" s="82"/>
      <c r="M835" s="82"/>
      <c r="N835" s="118" t="e">
        <f>IF($K$174=TRUE,J835,NA())</f>
        <v>#N/A</v>
      </c>
      <c r="O835" s="82" t="e">
        <f>IF($K$174=TRUE,I835+$B$5+$B$17/2,NA())</f>
        <v>#N/A</v>
      </c>
      <c r="P835" s="82" t="e">
        <f>IF($K$174=TRUE,J835+B$4+$B$4*$B$17,NA())</f>
        <v>#N/A</v>
      </c>
    </row>
    <row r="836" spans="5:16" x14ac:dyDescent="0.3">
      <c r="E836" s="81">
        <v>0</v>
      </c>
      <c r="F836" s="81">
        <f>F833+0.02</f>
        <v>0.48000000000000015</v>
      </c>
      <c r="G836" s="81">
        <f>G833-0.02</f>
        <v>0.51999999999999957</v>
      </c>
      <c r="I836" s="82">
        <f t="shared" si="192"/>
        <v>0.51999999999999957</v>
      </c>
      <c r="J836" s="82">
        <f t="shared" si="193"/>
        <v>0</v>
      </c>
      <c r="L836" s="82"/>
      <c r="M836" s="82"/>
      <c r="N836" s="118" t="e">
        <f>IF($K$174=TRUE,J836,NA())</f>
        <v>#N/A</v>
      </c>
      <c r="O836" s="82" t="e">
        <f>IF($K$174=TRUE,I836+$B$5+$B$17/2,NA())</f>
        <v>#N/A</v>
      </c>
      <c r="P836" s="82" t="e">
        <f>IF($K$174=TRUE,J836+B$4+$B$4*$B$17,NA())</f>
        <v>#N/A</v>
      </c>
    </row>
    <row r="837" spans="5:16" x14ac:dyDescent="0.3">
      <c r="E837" s="6"/>
      <c r="F837" s="6"/>
      <c r="G837" s="6"/>
      <c r="I837" s="82"/>
      <c r="J837" s="82"/>
      <c r="L837" s="82"/>
      <c r="M837" s="82"/>
      <c r="N837" s="118"/>
      <c r="O837" s="82"/>
      <c r="P837" s="82"/>
    </row>
    <row r="838" spans="5:16" x14ac:dyDescent="0.3">
      <c r="E838" s="81">
        <f>E835-0.02</f>
        <v>0.49999999999999956</v>
      </c>
      <c r="F838" s="81">
        <f>F835+0.02</f>
        <v>0.50000000000000011</v>
      </c>
      <c r="G838" s="81">
        <v>0</v>
      </c>
      <c r="I838" s="82">
        <f t="shared" si="192"/>
        <v>0.24999999999999983</v>
      </c>
      <c r="J838" s="82">
        <f t="shared" si="193"/>
        <v>-0.43301270189221891</v>
      </c>
      <c r="L838" s="82"/>
      <c r="M838" s="82"/>
      <c r="N838" s="118" t="e">
        <f>IF($K$174=TRUE,J838,NA())</f>
        <v>#N/A</v>
      </c>
      <c r="O838" s="82" t="e">
        <f>IF($K$174=TRUE,I838+$B$5+$B$17/2,NA())</f>
        <v>#N/A</v>
      </c>
      <c r="P838" s="82" t="e">
        <f>IF($K$174=TRUE,J838+B$4+$B$4*$B$17,NA())</f>
        <v>#N/A</v>
      </c>
    </row>
    <row r="839" spans="5:16" x14ac:dyDescent="0.3">
      <c r="E839" s="81">
        <v>0</v>
      </c>
      <c r="F839" s="81">
        <f>F836+0.02</f>
        <v>0.50000000000000011</v>
      </c>
      <c r="G839" s="81">
        <f>G836-0.02</f>
        <v>0.49999999999999956</v>
      </c>
      <c r="I839" s="82">
        <f t="shared" si="192"/>
        <v>0.49999999999999956</v>
      </c>
      <c r="J839" s="82">
        <f t="shared" si="193"/>
        <v>0</v>
      </c>
      <c r="L839" s="82"/>
      <c r="M839" s="82"/>
      <c r="N839" s="118" t="e">
        <f>IF($K$174=TRUE,J839,NA())</f>
        <v>#N/A</v>
      </c>
      <c r="O839" s="82" t="e">
        <f>IF($K$174=TRUE,I839+$B$5+$B$17/2,NA())</f>
        <v>#N/A</v>
      </c>
      <c r="P839" s="82" t="e">
        <f>IF($K$174=TRUE,J839+B$4+$B$4*$B$17,NA())</f>
        <v>#N/A</v>
      </c>
    </row>
    <row r="840" spans="5:16" x14ac:dyDescent="0.3">
      <c r="E840" s="6"/>
      <c r="F840" s="6"/>
      <c r="G840" s="6"/>
      <c r="I840" s="82"/>
      <c r="J840" s="82"/>
      <c r="L840" s="82"/>
      <c r="M840" s="82"/>
      <c r="N840" s="118"/>
      <c r="O840" s="82"/>
      <c r="P840" s="82"/>
    </row>
    <row r="841" spans="5:16" x14ac:dyDescent="0.3">
      <c r="E841" s="81">
        <f>E838-0.02</f>
        <v>0.47999999999999954</v>
      </c>
      <c r="F841" s="81">
        <f>F838+0.02</f>
        <v>0.52000000000000013</v>
      </c>
      <c r="G841" s="81">
        <v>0</v>
      </c>
      <c r="I841" s="82">
        <f t="shared" si="192"/>
        <v>0.23999999999999982</v>
      </c>
      <c r="J841" s="82">
        <f t="shared" si="193"/>
        <v>-0.41569219381653011</v>
      </c>
      <c r="L841" s="82"/>
      <c r="M841" s="82"/>
      <c r="N841" s="118" t="e">
        <f>IF($K$174=TRUE,J841,NA())</f>
        <v>#N/A</v>
      </c>
      <c r="O841" s="82" t="e">
        <f>IF($K$174=TRUE,I841+$B$5+$B$17/2,NA())</f>
        <v>#N/A</v>
      </c>
      <c r="P841" s="82" t="e">
        <f>IF($K$174=TRUE,J841+B$4+$B$4*$B$17,NA())</f>
        <v>#N/A</v>
      </c>
    </row>
    <row r="842" spans="5:16" x14ac:dyDescent="0.3">
      <c r="E842" s="81">
        <v>0</v>
      </c>
      <c r="F842" s="81">
        <f>F839+0.02</f>
        <v>0.52000000000000013</v>
      </c>
      <c r="G842" s="81">
        <f>G839-0.02</f>
        <v>0.47999999999999954</v>
      </c>
      <c r="I842" s="82">
        <f t="shared" si="192"/>
        <v>0.47999999999999954</v>
      </c>
      <c r="J842" s="82">
        <f t="shared" si="193"/>
        <v>0</v>
      </c>
      <c r="L842" s="82"/>
      <c r="M842" s="82"/>
      <c r="N842" s="118" t="e">
        <f>IF($K$174=TRUE,J842,NA())</f>
        <v>#N/A</v>
      </c>
      <c r="O842" s="82" t="e">
        <f>IF($K$174=TRUE,I842+$B$5+$B$17/2,NA())</f>
        <v>#N/A</v>
      </c>
      <c r="P842" s="82" t="e">
        <f>IF($K$174=TRUE,J842+B$4+$B$4*$B$17,NA())</f>
        <v>#N/A</v>
      </c>
    </row>
    <row r="843" spans="5:16" x14ac:dyDescent="0.3">
      <c r="E843" s="6"/>
      <c r="F843" s="6"/>
      <c r="G843" s="6"/>
      <c r="I843" s="82"/>
      <c r="J843" s="82"/>
      <c r="L843" s="82"/>
      <c r="M843" s="82"/>
      <c r="N843" s="118"/>
      <c r="O843" s="82"/>
      <c r="P843" s="82"/>
    </row>
    <row r="844" spans="5:16" x14ac:dyDescent="0.3">
      <c r="E844" s="81">
        <f>E841-0.02</f>
        <v>0.45999999999999952</v>
      </c>
      <c r="F844" s="81">
        <f>F841+0.02</f>
        <v>0.54000000000000015</v>
      </c>
      <c r="G844" s="81">
        <v>0</v>
      </c>
      <c r="I844" s="82">
        <f t="shared" si="192"/>
        <v>0.22999999999999982</v>
      </c>
      <c r="J844" s="82">
        <f t="shared" si="193"/>
        <v>-0.39837168574084136</v>
      </c>
      <c r="L844" s="82"/>
      <c r="M844" s="82"/>
      <c r="N844" s="118" t="e">
        <f>IF($K$174=TRUE,J844,NA())</f>
        <v>#N/A</v>
      </c>
      <c r="O844" s="82" t="e">
        <f>IF($K$174=TRUE,I844+$B$5+$B$17/2,NA())</f>
        <v>#N/A</v>
      </c>
      <c r="P844" s="82" t="e">
        <f>IF($K$174=TRUE,J844+B$4+$B$4*$B$17,NA())</f>
        <v>#N/A</v>
      </c>
    </row>
    <row r="845" spans="5:16" x14ac:dyDescent="0.3">
      <c r="E845" s="81">
        <v>0</v>
      </c>
      <c r="F845" s="81">
        <f>F842+0.02</f>
        <v>0.54000000000000015</v>
      </c>
      <c r="G845" s="81">
        <f>G842-0.02</f>
        <v>0.45999999999999952</v>
      </c>
      <c r="I845" s="82">
        <f t="shared" si="192"/>
        <v>0.45999999999999952</v>
      </c>
      <c r="J845" s="82">
        <f t="shared" si="193"/>
        <v>0</v>
      </c>
      <c r="L845" s="82"/>
      <c r="M845" s="82"/>
      <c r="N845" s="118" t="e">
        <f>IF($K$174=TRUE,J845,NA())</f>
        <v>#N/A</v>
      </c>
      <c r="O845" s="82" t="e">
        <f>IF($K$174=TRUE,I845+$B$5+$B$17/2,NA())</f>
        <v>#N/A</v>
      </c>
      <c r="P845" s="82" t="e">
        <f>IF($K$174=TRUE,J845+B$4+$B$4*$B$17,NA())</f>
        <v>#N/A</v>
      </c>
    </row>
    <row r="846" spans="5:16" x14ac:dyDescent="0.3">
      <c r="E846" s="6"/>
      <c r="F846" s="6"/>
      <c r="G846" s="6"/>
      <c r="I846" s="82"/>
      <c r="J846" s="82"/>
      <c r="L846" s="82"/>
      <c r="M846" s="82"/>
      <c r="N846" s="118"/>
      <c r="O846" s="82"/>
      <c r="P846" s="82"/>
    </row>
    <row r="847" spans="5:16" x14ac:dyDescent="0.3">
      <c r="E847" s="81">
        <f>E844-0.02</f>
        <v>0.4399999999999995</v>
      </c>
      <c r="F847" s="81">
        <f>F844+0.02</f>
        <v>0.56000000000000016</v>
      </c>
      <c r="G847" s="81">
        <v>0</v>
      </c>
      <c r="I847" s="82">
        <f t="shared" si="192"/>
        <v>0.21999999999999981</v>
      </c>
      <c r="J847" s="82">
        <f t="shared" si="193"/>
        <v>-0.38105117766515256</v>
      </c>
      <c r="L847" s="82"/>
      <c r="M847" s="82"/>
      <c r="N847" s="118" t="e">
        <f>IF($K$174=TRUE,J847,NA())</f>
        <v>#N/A</v>
      </c>
      <c r="O847" s="82" t="e">
        <f>IF($K$174=TRUE,I847+$B$5+$B$17/2,NA())</f>
        <v>#N/A</v>
      </c>
      <c r="P847" s="82" t="e">
        <f>IF($K$174=TRUE,J847+B$4+$B$4*$B$17,NA())</f>
        <v>#N/A</v>
      </c>
    </row>
    <row r="848" spans="5:16" x14ac:dyDescent="0.3">
      <c r="E848" s="81">
        <v>0</v>
      </c>
      <c r="F848" s="81">
        <f>F845+0.02</f>
        <v>0.56000000000000016</v>
      </c>
      <c r="G848" s="81">
        <f>G845-0.02</f>
        <v>0.4399999999999995</v>
      </c>
      <c r="I848" s="82">
        <f t="shared" si="192"/>
        <v>0.4399999999999995</v>
      </c>
      <c r="J848" s="82">
        <f t="shared" si="193"/>
        <v>0</v>
      </c>
      <c r="L848" s="82"/>
      <c r="M848" s="82"/>
      <c r="N848" s="118" t="e">
        <f>IF($K$174=TRUE,J848,NA())</f>
        <v>#N/A</v>
      </c>
      <c r="O848" s="82" t="e">
        <f>IF($K$174=TRUE,I848+$B$5+$B$17/2,NA())</f>
        <v>#N/A</v>
      </c>
      <c r="P848" s="82" t="e">
        <f>IF($K$174=TRUE,J848+B$4+$B$4*$B$17,NA())</f>
        <v>#N/A</v>
      </c>
    </row>
    <row r="849" spans="5:16" x14ac:dyDescent="0.3">
      <c r="E849" s="6"/>
      <c r="F849" s="6"/>
      <c r="G849" s="6"/>
      <c r="I849" s="82"/>
      <c r="J849" s="82"/>
      <c r="L849" s="82"/>
      <c r="M849" s="82"/>
      <c r="N849" s="118"/>
      <c r="O849" s="82"/>
      <c r="P849" s="82"/>
    </row>
    <row r="850" spans="5:16" x14ac:dyDescent="0.3">
      <c r="E850" s="81">
        <f>E847-0.02</f>
        <v>0.41999999999999948</v>
      </c>
      <c r="F850" s="81">
        <f>F847+0.02</f>
        <v>0.58000000000000018</v>
      </c>
      <c r="G850" s="81">
        <v>0</v>
      </c>
      <c r="I850" s="82">
        <f t="shared" si="192"/>
        <v>0.2099999999999998</v>
      </c>
      <c r="J850" s="82">
        <f t="shared" si="193"/>
        <v>-0.36373066958946376</v>
      </c>
      <c r="L850" s="82"/>
      <c r="M850" s="82"/>
      <c r="N850" s="118" t="e">
        <f>IF($K$174=TRUE,J850,NA())</f>
        <v>#N/A</v>
      </c>
      <c r="O850" s="82" t="e">
        <f>IF($K$174=TRUE,I850+$B$5+$B$17/2,NA())</f>
        <v>#N/A</v>
      </c>
      <c r="P850" s="82" t="e">
        <f>IF($K$174=TRUE,J850+B$4+$B$4*$B$17,NA())</f>
        <v>#N/A</v>
      </c>
    </row>
    <row r="851" spans="5:16" x14ac:dyDescent="0.3">
      <c r="E851" s="81">
        <v>0</v>
      </c>
      <c r="F851" s="81">
        <f>F848+0.02</f>
        <v>0.58000000000000018</v>
      </c>
      <c r="G851" s="81">
        <f>G848-0.02</f>
        <v>0.41999999999999948</v>
      </c>
      <c r="I851" s="82">
        <f t="shared" si="192"/>
        <v>0.41999999999999948</v>
      </c>
      <c r="J851" s="82">
        <f t="shared" si="193"/>
        <v>0</v>
      </c>
      <c r="L851" s="82"/>
      <c r="M851" s="82"/>
      <c r="N851" s="118" t="e">
        <f>IF($K$174=TRUE,J851,NA())</f>
        <v>#N/A</v>
      </c>
      <c r="O851" s="82" t="e">
        <f>IF($K$174=TRUE,I851+$B$5+$B$17/2,NA())</f>
        <v>#N/A</v>
      </c>
      <c r="P851" s="82" t="e">
        <f>IF($K$174=TRUE,J851+B$4+$B$4*$B$17,NA())</f>
        <v>#N/A</v>
      </c>
    </row>
    <row r="852" spans="5:16" x14ac:dyDescent="0.3">
      <c r="E852" s="6"/>
      <c r="F852" s="6"/>
      <c r="G852" s="6"/>
      <c r="I852" s="82"/>
      <c r="J852" s="82"/>
      <c r="L852" s="82"/>
      <c r="M852" s="82"/>
      <c r="N852" s="118"/>
      <c r="O852" s="82"/>
      <c r="P852" s="82"/>
    </row>
    <row r="853" spans="5:16" x14ac:dyDescent="0.3">
      <c r="E853" s="81">
        <f>E850-0.02</f>
        <v>0.39999999999999947</v>
      </c>
      <c r="F853" s="81">
        <f>F850+0.02</f>
        <v>0.6000000000000002</v>
      </c>
      <c r="G853" s="81">
        <v>0</v>
      </c>
      <c r="I853" s="82">
        <f t="shared" si="192"/>
        <v>0.19999999999999979</v>
      </c>
      <c r="J853" s="82">
        <f t="shared" si="193"/>
        <v>-0.34641016151377496</v>
      </c>
      <c r="L853" s="82"/>
      <c r="M853" s="82"/>
      <c r="N853" s="118" t="e">
        <f>IF($K$174=TRUE,J853,NA())</f>
        <v>#N/A</v>
      </c>
      <c r="O853" s="82" t="e">
        <f>IF($K$174=TRUE,I853+$B$5+$B$17/2,NA())</f>
        <v>#N/A</v>
      </c>
      <c r="P853" s="82" t="e">
        <f>IF($K$174=TRUE,J853+B$4+$B$4*$B$17,NA())</f>
        <v>#N/A</v>
      </c>
    </row>
    <row r="854" spans="5:16" x14ac:dyDescent="0.3">
      <c r="E854" s="81">
        <v>0</v>
      </c>
      <c r="F854" s="81">
        <f>F851+0.02</f>
        <v>0.6000000000000002</v>
      </c>
      <c r="G854" s="81">
        <f>G851-0.02</f>
        <v>0.39999999999999947</v>
      </c>
      <c r="I854" s="82">
        <f t="shared" si="192"/>
        <v>0.39999999999999947</v>
      </c>
      <c r="J854" s="82">
        <f t="shared" si="193"/>
        <v>0</v>
      </c>
      <c r="L854" s="82"/>
      <c r="M854" s="82"/>
      <c r="N854" s="118" t="e">
        <f>IF($K$174=TRUE,J854,NA())</f>
        <v>#N/A</v>
      </c>
      <c r="O854" s="82" t="e">
        <f>IF($K$174=TRUE,I854+$B$5+$B$17/2,NA())</f>
        <v>#N/A</v>
      </c>
      <c r="P854" s="82" t="e">
        <f>IF($K$174=TRUE,J854+B$4+$B$4*$B$17,NA())</f>
        <v>#N/A</v>
      </c>
    </row>
    <row r="855" spans="5:16" x14ac:dyDescent="0.3">
      <c r="E855" s="6"/>
      <c r="F855" s="6"/>
      <c r="G855" s="6"/>
      <c r="I855" s="82"/>
      <c r="J855" s="82"/>
      <c r="L855" s="82"/>
      <c r="M855" s="82"/>
      <c r="N855" s="118"/>
      <c r="O855" s="82"/>
      <c r="P855" s="82"/>
    </row>
    <row r="856" spans="5:16" x14ac:dyDescent="0.3">
      <c r="E856" s="81">
        <f>E853-0.02</f>
        <v>0.37999999999999945</v>
      </c>
      <c r="F856" s="81">
        <f>F853+0.02</f>
        <v>0.62000000000000022</v>
      </c>
      <c r="G856" s="81">
        <v>0</v>
      </c>
      <c r="I856" s="82">
        <f t="shared" si="192"/>
        <v>0.18999999999999978</v>
      </c>
      <c r="J856" s="82">
        <f t="shared" si="193"/>
        <v>-0.32908965343808622</v>
      </c>
      <c r="L856" s="82"/>
      <c r="M856" s="82"/>
      <c r="N856" s="118" t="e">
        <f>IF($K$174=TRUE,J856,NA())</f>
        <v>#N/A</v>
      </c>
      <c r="O856" s="82" t="e">
        <f>IF($K$174=TRUE,I856+$B$5+$B$17/2,NA())</f>
        <v>#N/A</v>
      </c>
      <c r="P856" s="82" t="e">
        <f>IF($K$174=TRUE,J856+B$4+$B$4*$B$17,NA())</f>
        <v>#N/A</v>
      </c>
    </row>
    <row r="857" spans="5:16" x14ac:dyDescent="0.3">
      <c r="E857" s="81">
        <v>0</v>
      </c>
      <c r="F857" s="81">
        <f>F854+0.02</f>
        <v>0.62000000000000022</v>
      </c>
      <c r="G857" s="81">
        <f>G854-0.02</f>
        <v>0.37999999999999945</v>
      </c>
      <c r="I857" s="82">
        <f t="shared" si="192"/>
        <v>0.37999999999999945</v>
      </c>
      <c r="J857" s="82">
        <f t="shared" si="193"/>
        <v>0</v>
      </c>
      <c r="L857" s="82"/>
      <c r="M857" s="82"/>
      <c r="N857" s="118" t="e">
        <f>IF($K$174=TRUE,J857,NA())</f>
        <v>#N/A</v>
      </c>
      <c r="O857" s="82" t="e">
        <f>IF($K$174=TRUE,I857+$B$5+$B$17/2,NA())</f>
        <v>#N/A</v>
      </c>
      <c r="P857" s="82" t="e">
        <f>IF($K$174=TRUE,J857+B$4+$B$4*$B$17,NA())</f>
        <v>#N/A</v>
      </c>
    </row>
    <row r="858" spans="5:16" x14ac:dyDescent="0.3">
      <c r="E858" s="6"/>
      <c r="F858" s="6"/>
      <c r="G858" s="6"/>
      <c r="I858" s="82"/>
      <c r="J858" s="82"/>
      <c r="L858" s="82"/>
      <c r="M858" s="82"/>
      <c r="N858" s="118"/>
      <c r="O858" s="82"/>
      <c r="P858" s="82"/>
    </row>
    <row r="859" spans="5:16" x14ac:dyDescent="0.3">
      <c r="E859" s="81">
        <f>E856-0.02</f>
        <v>0.35999999999999943</v>
      </c>
      <c r="F859" s="81">
        <f>F856+0.02</f>
        <v>0.64000000000000024</v>
      </c>
      <c r="G859" s="81">
        <v>0</v>
      </c>
      <c r="I859" s="82">
        <f t="shared" si="192"/>
        <v>0.17999999999999974</v>
      </c>
      <c r="J859" s="82">
        <f t="shared" si="193"/>
        <v>-0.31176914536239742</v>
      </c>
      <c r="L859" s="82"/>
      <c r="M859" s="82"/>
      <c r="N859" s="118" t="e">
        <f>IF($K$174=TRUE,J859,NA())</f>
        <v>#N/A</v>
      </c>
      <c r="O859" s="82" t="e">
        <f>IF($K$174=TRUE,I859+$B$5+$B$17/2,NA())</f>
        <v>#N/A</v>
      </c>
      <c r="P859" s="82" t="e">
        <f>IF($K$174=TRUE,J859+B$4+$B$4*$B$17,NA())</f>
        <v>#N/A</v>
      </c>
    </row>
    <row r="860" spans="5:16" x14ac:dyDescent="0.3">
      <c r="E860" s="81">
        <v>0</v>
      </c>
      <c r="F860" s="81">
        <f>F857+0.02</f>
        <v>0.64000000000000024</v>
      </c>
      <c r="G860" s="81">
        <f>G857-0.02</f>
        <v>0.35999999999999943</v>
      </c>
      <c r="I860" s="82">
        <f t="shared" si="192"/>
        <v>0.35999999999999943</v>
      </c>
      <c r="J860" s="82">
        <f t="shared" si="193"/>
        <v>0</v>
      </c>
      <c r="L860" s="82"/>
      <c r="M860" s="82"/>
      <c r="N860" s="118" t="e">
        <f>IF($K$174=TRUE,J860,NA())</f>
        <v>#N/A</v>
      </c>
      <c r="O860" s="82" t="e">
        <f>IF($K$174=TRUE,I860+$B$5+$B$17/2,NA())</f>
        <v>#N/A</v>
      </c>
      <c r="P860" s="82" t="e">
        <f>IF($K$174=TRUE,J860+B$4+$B$4*$B$17,NA())</f>
        <v>#N/A</v>
      </c>
    </row>
    <row r="861" spans="5:16" x14ac:dyDescent="0.3">
      <c r="E861" s="6"/>
      <c r="F861" s="6"/>
      <c r="G861" s="6"/>
      <c r="I861" s="82"/>
      <c r="J861" s="82"/>
      <c r="L861" s="82"/>
      <c r="M861" s="82"/>
      <c r="N861" s="118"/>
      <c r="O861" s="82"/>
      <c r="P861" s="82"/>
    </row>
    <row r="862" spans="5:16" x14ac:dyDescent="0.3">
      <c r="E862" s="81">
        <f>E859-0.02</f>
        <v>0.33999999999999941</v>
      </c>
      <c r="F862" s="81">
        <f>F859+0.02</f>
        <v>0.66000000000000025</v>
      </c>
      <c r="G862" s="81">
        <v>0</v>
      </c>
      <c r="I862" s="82">
        <f t="shared" si="192"/>
        <v>0.16999999999999973</v>
      </c>
      <c r="J862" s="82">
        <f t="shared" si="193"/>
        <v>-0.29444863728670861</v>
      </c>
      <c r="L862" s="82"/>
      <c r="M862" s="82"/>
      <c r="N862" s="118" t="e">
        <f>IF($K$174=TRUE,J862,NA())</f>
        <v>#N/A</v>
      </c>
      <c r="O862" s="82" t="e">
        <f>IF($K$174=TRUE,I862+$B$5+$B$17/2,NA())</f>
        <v>#N/A</v>
      </c>
      <c r="P862" s="82" t="e">
        <f>IF($K$174=TRUE,J862+B$4+$B$4*$B$17,NA())</f>
        <v>#N/A</v>
      </c>
    </row>
    <row r="863" spans="5:16" x14ac:dyDescent="0.3">
      <c r="E863" s="81">
        <v>0</v>
      </c>
      <c r="F863" s="81">
        <f>F860+0.02</f>
        <v>0.66000000000000025</v>
      </c>
      <c r="G863" s="81">
        <f>G860-0.02</f>
        <v>0.33999999999999941</v>
      </c>
      <c r="I863" s="82">
        <f t="shared" si="192"/>
        <v>0.33999999999999941</v>
      </c>
      <c r="J863" s="82">
        <f t="shared" si="193"/>
        <v>0</v>
      </c>
      <c r="L863" s="82"/>
      <c r="M863" s="82"/>
      <c r="N863" s="118" t="e">
        <f>IF($K$174=TRUE,J863,NA())</f>
        <v>#N/A</v>
      </c>
      <c r="O863" s="82" t="e">
        <f>IF($K$174=TRUE,I863+$B$5+$B$17/2,NA())</f>
        <v>#N/A</v>
      </c>
      <c r="P863" s="82" t="e">
        <f>IF($K$174=TRUE,J863+B$4+$B$4*$B$17,NA())</f>
        <v>#N/A</v>
      </c>
    </row>
    <row r="864" spans="5:16" x14ac:dyDescent="0.3">
      <c r="E864" s="6"/>
      <c r="F864" s="6"/>
      <c r="G864" s="6"/>
      <c r="I864" s="82"/>
      <c r="J864" s="82"/>
      <c r="L864" s="82"/>
      <c r="M864" s="82"/>
      <c r="N864" s="118"/>
      <c r="O864" s="82"/>
      <c r="P864" s="82"/>
    </row>
    <row r="865" spans="5:16" x14ac:dyDescent="0.3">
      <c r="E865" s="81">
        <f>E862-0.02</f>
        <v>0.3199999999999994</v>
      </c>
      <c r="F865" s="81">
        <f>F862+0.02</f>
        <v>0.68000000000000027</v>
      </c>
      <c r="G865" s="81">
        <v>0</v>
      </c>
      <c r="I865" s="82">
        <f t="shared" si="192"/>
        <v>0.15999999999999973</v>
      </c>
      <c r="J865" s="82">
        <f t="shared" si="193"/>
        <v>-0.27712812921101981</v>
      </c>
      <c r="L865" s="82"/>
      <c r="M865" s="82"/>
      <c r="N865" s="118" t="e">
        <f>IF($K$174=TRUE,J865,NA())</f>
        <v>#N/A</v>
      </c>
      <c r="O865" s="82" t="e">
        <f>IF($K$174=TRUE,I865+$B$5+$B$17/2,NA())</f>
        <v>#N/A</v>
      </c>
      <c r="P865" s="82" t="e">
        <f>IF($K$174=TRUE,J865+B$4+$B$4*$B$17,NA())</f>
        <v>#N/A</v>
      </c>
    </row>
    <row r="866" spans="5:16" x14ac:dyDescent="0.3">
      <c r="E866" s="81">
        <v>0</v>
      </c>
      <c r="F866" s="81">
        <f>F863+0.02</f>
        <v>0.68000000000000027</v>
      </c>
      <c r="G866" s="81">
        <f>G863-0.02</f>
        <v>0.3199999999999994</v>
      </c>
      <c r="I866" s="82">
        <f t="shared" si="192"/>
        <v>0.3199999999999994</v>
      </c>
      <c r="J866" s="82">
        <f t="shared" si="193"/>
        <v>0</v>
      </c>
      <c r="L866" s="82"/>
      <c r="M866" s="82"/>
      <c r="N866" s="118" t="e">
        <f>IF($K$174=TRUE,J866,NA())</f>
        <v>#N/A</v>
      </c>
      <c r="O866" s="82" t="e">
        <f>IF($K$174=TRUE,I866+$B$5+$B$17/2,NA())</f>
        <v>#N/A</v>
      </c>
      <c r="P866" s="82" t="e">
        <f>IF($K$174=TRUE,J866+B$4+$B$4*$B$17,NA())</f>
        <v>#N/A</v>
      </c>
    </row>
    <row r="867" spans="5:16" x14ac:dyDescent="0.3">
      <c r="E867" s="6"/>
      <c r="F867" s="6"/>
      <c r="G867" s="6"/>
      <c r="I867" s="82"/>
      <c r="J867" s="82"/>
      <c r="L867" s="82"/>
      <c r="M867" s="82"/>
      <c r="N867" s="118"/>
      <c r="O867" s="82"/>
      <c r="P867" s="82"/>
    </row>
    <row r="868" spans="5:16" x14ac:dyDescent="0.3">
      <c r="E868" s="81">
        <f>E865-0.02</f>
        <v>0.29999999999999938</v>
      </c>
      <c r="F868" s="81">
        <f>F865+0.02</f>
        <v>0.70000000000000029</v>
      </c>
      <c r="G868" s="81">
        <v>0</v>
      </c>
      <c r="I868" s="82">
        <f t="shared" si="192"/>
        <v>0.14999999999999972</v>
      </c>
      <c r="J868" s="82">
        <f t="shared" si="193"/>
        <v>-0.25980762113533107</v>
      </c>
      <c r="L868" s="82"/>
      <c r="M868" s="82"/>
      <c r="N868" s="118" t="e">
        <f>IF($K$174=TRUE,J868,NA())</f>
        <v>#N/A</v>
      </c>
      <c r="O868" s="82" t="e">
        <f>IF($K$174=TRUE,I868+$B$5+$B$17/2,NA())</f>
        <v>#N/A</v>
      </c>
      <c r="P868" s="82" t="e">
        <f>IF($K$174=TRUE,J868+B$4+$B$4*$B$17,NA())</f>
        <v>#N/A</v>
      </c>
    </row>
    <row r="869" spans="5:16" x14ac:dyDescent="0.3">
      <c r="E869" s="81">
        <v>0</v>
      </c>
      <c r="F869" s="81">
        <f>F866+0.02</f>
        <v>0.70000000000000029</v>
      </c>
      <c r="G869" s="81">
        <f>G866-0.02</f>
        <v>0.29999999999999938</v>
      </c>
      <c r="I869" s="82">
        <f t="shared" si="192"/>
        <v>0.29999999999999938</v>
      </c>
      <c r="J869" s="82">
        <f t="shared" si="193"/>
        <v>0</v>
      </c>
      <c r="L869" s="82"/>
      <c r="M869" s="82"/>
      <c r="N869" s="118" t="e">
        <f>IF($K$174=TRUE,J869,NA())</f>
        <v>#N/A</v>
      </c>
      <c r="O869" s="82" t="e">
        <f>IF($K$174=TRUE,I869+$B$5+$B$17/2,NA())</f>
        <v>#N/A</v>
      </c>
      <c r="P869" s="82" t="e">
        <f>IF($K$174=TRUE,J869+B$4+$B$4*$B$17,NA())</f>
        <v>#N/A</v>
      </c>
    </row>
    <row r="870" spans="5:16" x14ac:dyDescent="0.3">
      <c r="E870" s="6"/>
      <c r="F870" s="6"/>
      <c r="G870" s="6"/>
      <c r="I870" s="82"/>
      <c r="J870" s="82"/>
      <c r="L870" s="82"/>
      <c r="M870" s="82"/>
      <c r="N870" s="118"/>
      <c r="O870" s="82"/>
      <c r="P870" s="82"/>
    </row>
    <row r="871" spans="5:16" x14ac:dyDescent="0.3">
      <c r="E871" s="81">
        <f>E868-0.02</f>
        <v>0.27999999999999936</v>
      </c>
      <c r="F871" s="81">
        <f>F868+0.02</f>
        <v>0.72000000000000031</v>
      </c>
      <c r="G871" s="81">
        <v>0</v>
      </c>
      <c r="I871" s="82">
        <f t="shared" si="192"/>
        <v>0.13999999999999971</v>
      </c>
      <c r="J871" s="82">
        <f t="shared" si="193"/>
        <v>-0.24248711305964224</v>
      </c>
      <c r="L871" s="82"/>
      <c r="M871" s="82"/>
      <c r="N871" s="118" t="e">
        <f>IF($K$174=TRUE,J871,NA())</f>
        <v>#N/A</v>
      </c>
      <c r="O871" s="82" t="e">
        <f>IF($K$174=TRUE,I871+$B$5+$B$17/2,NA())</f>
        <v>#N/A</v>
      </c>
      <c r="P871" s="82" t="e">
        <f>IF($K$174=TRUE,J871+B$4+$B$4*$B$17,NA())</f>
        <v>#N/A</v>
      </c>
    </row>
    <row r="872" spans="5:16" x14ac:dyDescent="0.3">
      <c r="E872" s="81">
        <v>0</v>
      </c>
      <c r="F872" s="81">
        <f>F869+0.02</f>
        <v>0.72000000000000031</v>
      </c>
      <c r="G872" s="81">
        <f>G869-0.02</f>
        <v>0.27999999999999936</v>
      </c>
      <c r="I872" s="82">
        <f t="shared" si="192"/>
        <v>0.27999999999999936</v>
      </c>
      <c r="J872" s="82">
        <f t="shared" si="193"/>
        <v>0</v>
      </c>
      <c r="L872" s="82"/>
      <c r="M872" s="82"/>
      <c r="N872" s="118" t="e">
        <f>IF($K$174=TRUE,J872,NA())</f>
        <v>#N/A</v>
      </c>
      <c r="O872" s="82" t="e">
        <f>IF($K$174=TRUE,I872+$B$5+$B$17/2,NA())</f>
        <v>#N/A</v>
      </c>
      <c r="P872" s="82" t="e">
        <f>IF($K$174=TRUE,J872+B$4+$B$4*$B$17,NA())</f>
        <v>#N/A</v>
      </c>
    </row>
    <row r="873" spans="5:16" x14ac:dyDescent="0.3">
      <c r="E873" s="6"/>
      <c r="F873" s="6"/>
      <c r="G873" s="6"/>
      <c r="I873" s="82"/>
      <c r="J873" s="82"/>
      <c r="L873" s="82"/>
      <c r="M873" s="82"/>
      <c r="N873" s="118"/>
      <c r="O873" s="82"/>
      <c r="P873" s="82"/>
    </row>
    <row r="874" spans="5:16" x14ac:dyDescent="0.3">
      <c r="E874" s="81">
        <f>E871-0.02</f>
        <v>0.25999999999999934</v>
      </c>
      <c r="F874" s="81">
        <f>F871+0.02</f>
        <v>0.74000000000000032</v>
      </c>
      <c r="G874" s="81">
        <v>0</v>
      </c>
      <c r="I874" s="82">
        <f t="shared" si="192"/>
        <v>0.1299999999999997</v>
      </c>
      <c r="J874" s="82">
        <f t="shared" si="193"/>
        <v>-0.22516660498395347</v>
      </c>
      <c r="L874" s="82"/>
      <c r="M874" s="82"/>
      <c r="N874" s="118" t="e">
        <f>IF($K$174=TRUE,J874,NA())</f>
        <v>#N/A</v>
      </c>
      <c r="O874" s="82" t="e">
        <f>IF($K$174=TRUE,I874+$B$5+$B$17/2,NA())</f>
        <v>#N/A</v>
      </c>
      <c r="P874" s="82" t="e">
        <f>IF($K$174=TRUE,J874+B$4+$B$4*$B$17,NA())</f>
        <v>#N/A</v>
      </c>
    </row>
    <row r="875" spans="5:16" x14ac:dyDescent="0.3">
      <c r="E875" s="81">
        <v>0</v>
      </c>
      <c r="F875" s="81">
        <f>F872+0.02</f>
        <v>0.74000000000000032</v>
      </c>
      <c r="G875" s="81">
        <f>G872-0.02</f>
        <v>0.25999999999999934</v>
      </c>
      <c r="I875" s="82">
        <f t="shared" si="192"/>
        <v>0.25999999999999934</v>
      </c>
      <c r="J875" s="82">
        <f t="shared" si="193"/>
        <v>0</v>
      </c>
      <c r="L875" s="82"/>
      <c r="M875" s="82"/>
      <c r="N875" s="118" t="e">
        <f>IF($K$174=TRUE,J875,NA())</f>
        <v>#N/A</v>
      </c>
      <c r="O875" s="82" t="e">
        <f>IF($K$174=TRUE,I875+$B$5+$B$17/2,NA())</f>
        <v>#N/A</v>
      </c>
      <c r="P875" s="82" t="e">
        <f>IF($K$174=TRUE,J875+B$4+$B$4*$B$17,NA())</f>
        <v>#N/A</v>
      </c>
    </row>
    <row r="876" spans="5:16" x14ac:dyDescent="0.3">
      <c r="E876" s="6"/>
      <c r="F876" s="6"/>
      <c r="G876" s="6"/>
      <c r="I876" s="82"/>
      <c r="J876" s="82"/>
      <c r="L876" s="82"/>
      <c r="M876" s="82"/>
      <c r="N876" s="118"/>
      <c r="O876" s="82"/>
      <c r="P876" s="82"/>
    </row>
    <row r="877" spans="5:16" x14ac:dyDescent="0.3">
      <c r="E877" s="81">
        <f>E874-0.02</f>
        <v>0.23999999999999935</v>
      </c>
      <c r="F877" s="81">
        <f>F874+0.02</f>
        <v>0.76000000000000034</v>
      </c>
      <c r="G877" s="81">
        <v>0</v>
      </c>
      <c r="I877" s="82">
        <f t="shared" si="192"/>
        <v>0.1199999999999997</v>
      </c>
      <c r="J877" s="82">
        <f t="shared" si="193"/>
        <v>-0.20784609690826469</v>
      </c>
      <c r="L877" s="82"/>
      <c r="M877" s="82"/>
      <c r="N877" s="118" t="e">
        <f>IF($K$174=TRUE,J877,NA())</f>
        <v>#N/A</v>
      </c>
      <c r="O877" s="82" t="e">
        <f>IF($K$174=TRUE,I877+$B$5+$B$17/2,NA())</f>
        <v>#N/A</v>
      </c>
      <c r="P877" s="82" t="e">
        <f>IF($K$174=TRUE,J877+B$4+$B$4*$B$17,NA())</f>
        <v>#N/A</v>
      </c>
    </row>
    <row r="878" spans="5:16" x14ac:dyDescent="0.3">
      <c r="E878" s="81">
        <v>0</v>
      </c>
      <c r="F878" s="81">
        <f>F875+0.02</f>
        <v>0.76000000000000034</v>
      </c>
      <c r="G878" s="81">
        <f>G875-0.02</f>
        <v>0.23999999999999935</v>
      </c>
      <c r="I878" s="82">
        <f t="shared" si="192"/>
        <v>0.23999999999999935</v>
      </c>
      <c r="J878" s="82">
        <f t="shared" si="193"/>
        <v>0</v>
      </c>
      <c r="L878" s="82"/>
      <c r="M878" s="82"/>
      <c r="N878" s="118" t="e">
        <f>IF($K$174=TRUE,J878,NA())</f>
        <v>#N/A</v>
      </c>
      <c r="O878" s="82" t="e">
        <f>IF($K$174=TRUE,I878+$B$5+$B$17/2,NA())</f>
        <v>#N/A</v>
      </c>
      <c r="P878" s="82" t="e">
        <f>IF($K$174=TRUE,J878+B$4+$B$4*$B$17,NA())</f>
        <v>#N/A</v>
      </c>
    </row>
    <row r="879" spans="5:16" x14ac:dyDescent="0.3">
      <c r="E879" s="6"/>
      <c r="F879" s="6"/>
      <c r="G879" s="6"/>
      <c r="I879" s="82"/>
      <c r="J879" s="82"/>
      <c r="L879" s="82"/>
      <c r="M879" s="82"/>
      <c r="N879" s="118"/>
      <c r="O879" s="82"/>
      <c r="P879" s="82"/>
    </row>
    <row r="880" spans="5:16" x14ac:dyDescent="0.3">
      <c r="E880" s="81">
        <f>E877-0.02</f>
        <v>0.21999999999999936</v>
      </c>
      <c r="F880" s="81">
        <f>F877+0.02</f>
        <v>0.78000000000000036</v>
      </c>
      <c r="G880" s="81">
        <v>0</v>
      </c>
      <c r="I880" s="82">
        <f t="shared" si="192"/>
        <v>0.10999999999999971</v>
      </c>
      <c r="J880" s="82">
        <f t="shared" si="193"/>
        <v>-0.19052558883257595</v>
      </c>
      <c r="L880" s="82"/>
      <c r="M880" s="82"/>
      <c r="N880" s="118" t="e">
        <f>IF($K$174=TRUE,J880,NA())</f>
        <v>#N/A</v>
      </c>
      <c r="O880" s="82" t="e">
        <f>IF($K$174=TRUE,I880+$B$5+$B$17/2,NA())</f>
        <v>#N/A</v>
      </c>
      <c r="P880" s="82" t="e">
        <f>IF($K$174=TRUE,J880+B$4+$B$4*$B$17,NA())</f>
        <v>#N/A</v>
      </c>
    </row>
    <row r="881" spans="5:16" x14ac:dyDescent="0.3">
      <c r="E881" s="81">
        <v>0</v>
      </c>
      <c r="F881" s="81">
        <f>F878+0.02</f>
        <v>0.78000000000000036</v>
      </c>
      <c r="G881" s="81">
        <f>G878-0.02</f>
        <v>0.21999999999999936</v>
      </c>
      <c r="I881" s="82">
        <f t="shared" si="192"/>
        <v>0.21999999999999936</v>
      </c>
      <c r="J881" s="82">
        <f t="shared" si="193"/>
        <v>0</v>
      </c>
      <c r="L881" s="82"/>
      <c r="M881" s="82"/>
      <c r="N881" s="118" t="e">
        <f>IF($K$174=TRUE,J881,NA())</f>
        <v>#N/A</v>
      </c>
      <c r="O881" s="82" t="e">
        <f>IF($K$174=TRUE,I881+$B$5+$B$17/2,NA())</f>
        <v>#N/A</v>
      </c>
      <c r="P881" s="82" t="e">
        <f>IF($K$174=TRUE,J881+B$4+$B$4*$B$17,NA())</f>
        <v>#N/A</v>
      </c>
    </row>
    <row r="882" spans="5:16" x14ac:dyDescent="0.3">
      <c r="E882" s="6"/>
      <c r="F882" s="6"/>
      <c r="G882" s="6"/>
      <c r="I882" s="82"/>
      <c r="J882" s="82"/>
      <c r="L882" s="82"/>
      <c r="M882" s="82"/>
      <c r="N882" s="118"/>
      <c r="O882" s="82"/>
      <c r="P882" s="82"/>
    </row>
    <row r="883" spans="5:16" x14ac:dyDescent="0.3">
      <c r="E883" s="81">
        <f>E880-0.02</f>
        <v>0.19999999999999937</v>
      </c>
      <c r="F883" s="81">
        <f>F880+0.02</f>
        <v>0.80000000000000038</v>
      </c>
      <c r="G883" s="81">
        <v>0</v>
      </c>
      <c r="I883" s="82">
        <f t="shared" si="192"/>
        <v>9.9999999999999714E-2</v>
      </c>
      <c r="J883" s="82">
        <f t="shared" si="193"/>
        <v>-0.17320508075688718</v>
      </c>
      <c r="L883" s="82"/>
      <c r="M883" s="82"/>
      <c r="N883" s="118" t="e">
        <f>IF($K$174=TRUE,J883,NA())</f>
        <v>#N/A</v>
      </c>
      <c r="O883" s="82" t="e">
        <f>IF($K$174=TRUE,I883+$B$5+$B$17/2,NA())</f>
        <v>#N/A</v>
      </c>
      <c r="P883" s="82" t="e">
        <f>IF($K$174=TRUE,J883+B$4+$B$4*$B$17,NA())</f>
        <v>#N/A</v>
      </c>
    </row>
    <row r="884" spans="5:16" x14ac:dyDescent="0.3">
      <c r="E884" s="81">
        <v>0</v>
      </c>
      <c r="F884" s="81">
        <f>F881+0.02</f>
        <v>0.80000000000000038</v>
      </c>
      <c r="G884" s="81">
        <f>G881-0.02</f>
        <v>0.19999999999999937</v>
      </c>
      <c r="I884" s="82">
        <f t="shared" si="192"/>
        <v>0.19999999999999937</v>
      </c>
      <c r="J884" s="82">
        <f t="shared" si="193"/>
        <v>0</v>
      </c>
      <c r="L884" s="82"/>
      <c r="M884" s="82"/>
      <c r="N884" s="118" t="e">
        <f>IF($K$174=TRUE,J884,NA())</f>
        <v>#N/A</v>
      </c>
      <c r="O884" s="82" t="e">
        <f>IF($K$174=TRUE,I884+$B$5+$B$17/2,NA())</f>
        <v>#N/A</v>
      </c>
      <c r="P884" s="82" t="e">
        <f>IF($K$174=TRUE,J884+B$4+$B$4*$B$17,NA())</f>
        <v>#N/A</v>
      </c>
    </row>
    <row r="885" spans="5:16" x14ac:dyDescent="0.3">
      <c r="E885" s="6"/>
      <c r="F885" s="6"/>
      <c r="G885" s="6"/>
      <c r="I885" s="82"/>
      <c r="J885" s="82"/>
      <c r="L885" s="82"/>
      <c r="M885" s="82"/>
      <c r="N885" s="118"/>
      <c r="O885" s="82"/>
      <c r="P885" s="82"/>
    </row>
    <row r="886" spans="5:16" x14ac:dyDescent="0.3">
      <c r="E886" s="81">
        <f>E883-0.02</f>
        <v>0.17999999999999938</v>
      </c>
      <c r="F886" s="81">
        <f>F883+0.02</f>
        <v>0.8200000000000004</v>
      </c>
      <c r="G886" s="81">
        <v>0</v>
      </c>
      <c r="I886" s="82">
        <f t="shared" si="192"/>
        <v>8.9999999999999705E-2</v>
      </c>
      <c r="J886" s="82">
        <f t="shared" si="193"/>
        <v>-0.1558845726811984</v>
      </c>
      <c r="L886" s="82"/>
      <c r="M886" s="82"/>
      <c r="N886" s="118" t="e">
        <f>IF($K$174=TRUE,J886,NA())</f>
        <v>#N/A</v>
      </c>
      <c r="O886" s="82" t="e">
        <f>IF($K$174=TRUE,I886+$B$5+$B$17/2,NA())</f>
        <v>#N/A</v>
      </c>
      <c r="P886" s="82" t="e">
        <f>IF($K$174=TRUE,J886+B$4+$B$4*$B$17,NA())</f>
        <v>#N/A</v>
      </c>
    </row>
    <row r="887" spans="5:16" x14ac:dyDescent="0.3">
      <c r="E887" s="81">
        <v>0</v>
      </c>
      <c r="F887" s="81">
        <f>F884+0.02</f>
        <v>0.8200000000000004</v>
      </c>
      <c r="G887" s="81">
        <f>G884-0.02</f>
        <v>0.17999999999999938</v>
      </c>
      <c r="I887" s="82">
        <f t="shared" si="192"/>
        <v>0.17999999999999938</v>
      </c>
      <c r="J887" s="82">
        <f t="shared" si="193"/>
        <v>0</v>
      </c>
      <c r="L887" s="82"/>
      <c r="M887" s="82"/>
      <c r="N887" s="118" t="e">
        <f>IF($K$174=TRUE,J887,NA())</f>
        <v>#N/A</v>
      </c>
      <c r="O887" s="82" t="e">
        <f>IF($K$174=TRUE,I887+$B$5+$B$17/2,NA())</f>
        <v>#N/A</v>
      </c>
      <c r="P887" s="82" t="e">
        <f>IF($K$174=TRUE,J887+B$4+$B$4*$B$17,NA())</f>
        <v>#N/A</v>
      </c>
    </row>
    <row r="888" spans="5:16" x14ac:dyDescent="0.3">
      <c r="E888" s="6"/>
      <c r="F888" s="6"/>
      <c r="G888" s="6"/>
      <c r="I888" s="82"/>
      <c r="J888" s="82"/>
      <c r="L888" s="82"/>
      <c r="M888" s="82"/>
      <c r="N888" s="118"/>
      <c r="O888" s="82"/>
      <c r="P888" s="82"/>
    </row>
    <row r="889" spans="5:16" x14ac:dyDescent="0.3">
      <c r="E889" s="81">
        <f>E886-0.02</f>
        <v>0.15999999999999939</v>
      </c>
      <c r="F889" s="81">
        <f>F886+0.02</f>
        <v>0.84000000000000041</v>
      </c>
      <c r="G889" s="81">
        <v>0</v>
      </c>
      <c r="I889" s="82">
        <f t="shared" si="192"/>
        <v>7.999999999999971E-2</v>
      </c>
      <c r="J889" s="82">
        <f t="shared" si="193"/>
        <v>-0.13856406460550966</v>
      </c>
      <c r="L889" s="82"/>
      <c r="M889" s="82"/>
      <c r="N889" s="118" t="e">
        <f>IF($K$174=TRUE,J889,NA())</f>
        <v>#N/A</v>
      </c>
      <c r="O889" s="82" t="e">
        <f>IF($K$174=TRUE,I889+$B$5+$B$17/2,NA())</f>
        <v>#N/A</v>
      </c>
      <c r="P889" s="82" t="e">
        <f>IF($K$174=TRUE,J889+B$4+$B$4*$B$17,NA())</f>
        <v>#N/A</v>
      </c>
    </row>
    <row r="890" spans="5:16" x14ac:dyDescent="0.3">
      <c r="E890" s="81">
        <v>0</v>
      </c>
      <c r="F890" s="81">
        <f>F887+0.02</f>
        <v>0.84000000000000041</v>
      </c>
      <c r="G890" s="81">
        <f>G887-0.02</f>
        <v>0.15999999999999939</v>
      </c>
      <c r="I890" s="82">
        <f t="shared" si="192"/>
        <v>0.15999999999999939</v>
      </c>
      <c r="J890" s="82">
        <f t="shared" si="193"/>
        <v>0</v>
      </c>
      <c r="L890" s="82"/>
      <c r="M890" s="82"/>
      <c r="N890" s="118" t="e">
        <f>IF($K$174=TRUE,J890,NA())</f>
        <v>#N/A</v>
      </c>
      <c r="O890" s="82" t="e">
        <f>IF($K$174=TRUE,I890+$B$5+$B$17/2,NA())</f>
        <v>#N/A</v>
      </c>
      <c r="P890" s="82" t="e">
        <f>IF($K$174=TRUE,J890+B$4+$B$4*$B$17,NA())</f>
        <v>#N/A</v>
      </c>
    </row>
    <row r="891" spans="5:16" x14ac:dyDescent="0.3">
      <c r="E891" s="6"/>
      <c r="F891" s="6"/>
      <c r="G891" s="6"/>
      <c r="I891" s="82"/>
      <c r="J891" s="82"/>
      <c r="L891" s="82"/>
      <c r="M891" s="82"/>
      <c r="N891" s="118"/>
      <c r="O891" s="82"/>
      <c r="P891" s="82"/>
    </row>
    <row r="892" spans="5:16" x14ac:dyDescent="0.3">
      <c r="E892" s="81">
        <f>E889-0.02</f>
        <v>0.1399999999999994</v>
      </c>
      <c r="F892" s="81">
        <f>F889+0.02</f>
        <v>0.86000000000000043</v>
      </c>
      <c r="G892" s="81">
        <v>0</v>
      </c>
      <c r="I892" s="82">
        <f t="shared" si="192"/>
        <v>6.9999999999999715E-2</v>
      </c>
      <c r="J892" s="82">
        <f t="shared" si="193"/>
        <v>-0.12124355652982088</v>
      </c>
      <c r="L892" s="82"/>
      <c r="M892" s="82"/>
      <c r="N892" s="118" t="e">
        <f>IF($K$174=TRUE,J892,NA())</f>
        <v>#N/A</v>
      </c>
      <c r="O892" s="82" t="e">
        <f>IF($K$174=TRUE,I892+$B$5+$B$17/2,NA())</f>
        <v>#N/A</v>
      </c>
      <c r="P892" s="82" t="e">
        <f>IF($K$174=TRUE,J892+B$4+$B$4*$B$17,NA())</f>
        <v>#N/A</v>
      </c>
    </row>
    <row r="893" spans="5:16" x14ac:dyDescent="0.3">
      <c r="E893" s="81">
        <v>0</v>
      </c>
      <c r="F893" s="81">
        <f>F890+0.02</f>
        <v>0.86000000000000043</v>
      </c>
      <c r="G893" s="81">
        <f>G890-0.02</f>
        <v>0.1399999999999994</v>
      </c>
      <c r="I893" s="82">
        <f t="shared" si="192"/>
        <v>0.1399999999999994</v>
      </c>
      <c r="J893" s="82">
        <f t="shared" si="193"/>
        <v>0</v>
      </c>
      <c r="L893" s="82"/>
      <c r="M893" s="82"/>
      <c r="N893" s="118" t="e">
        <f>IF($K$174=TRUE,J893,NA())</f>
        <v>#N/A</v>
      </c>
      <c r="O893" s="82" t="e">
        <f>IF($K$174=TRUE,I893+$B$5+$B$17/2,NA())</f>
        <v>#N/A</v>
      </c>
      <c r="P893" s="82" t="e">
        <f>IF($K$174=TRUE,J893+B$4+$B$4*$B$17,NA())</f>
        <v>#N/A</v>
      </c>
    </row>
    <row r="894" spans="5:16" x14ac:dyDescent="0.3">
      <c r="E894" s="6"/>
      <c r="F894" s="6"/>
      <c r="G894" s="6"/>
      <c r="I894" s="82"/>
      <c r="J894" s="82"/>
      <c r="L894" s="82"/>
      <c r="M894" s="82"/>
      <c r="N894" s="118"/>
      <c r="O894" s="82"/>
      <c r="P894" s="82"/>
    </row>
    <row r="895" spans="5:16" x14ac:dyDescent="0.3">
      <c r="E895" s="81">
        <f>E892-0.02</f>
        <v>0.1199999999999994</v>
      </c>
      <c r="F895" s="81">
        <f>F892+0.02</f>
        <v>0.88000000000000045</v>
      </c>
      <c r="G895" s="81">
        <v>0</v>
      </c>
      <c r="I895" s="82">
        <f t="shared" ref="I895:I911" si="194">$B$5*E895+G895</f>
        <v>5.9999999999999713E-2</v>
      </c>
      <c r="J895" s="82">
        <f t="shared" ref="J895:J911" si="195">-E895*$B$4</f>
        <v>-0.10392304845413211</v>
      </c>
      <c r="L895" s="82"/>
      <c r="M895" s="82"/>
      <c r="N895" s="118" t="e">
        <f>IF($K$174=TRUE,J895,NA())</f>
        <v>#N/A</v>
      </c>
      <c r="O895" s="82" t="e">
        <f>IF($K$174=TRUE,I895+$B$5+$B$17/2,NA())</f>
        <v>#N/A</v>
      </c>
      <c r="P895" s="82" t="e">
        <f>IF($K$174=TRUE,J895+B$4+$B$4*$B$17,NA())</f>
        <v>#N/A</v>
      </c>
    </row>
    <row r="896" spans="5:16" x14ac:dyDescent="0.3">
      <c r="E896" s="81">
        <v>0</v>
      </c>
      <c r="F896" s="81">
        <f>F893+0.02</f>
        <v>0.88000000000000045</v>
      </c>
      <c r="G896" s="81">
        <f>G893-0.02</f>
        <v>0.1199999999999994</v>
      </c>
      <c r="I896" s="82">
        <f t="shared" si="194"/>
        <v>0.1199999999999994</v>
      </c>
      <c r="J896" s="82">
        <f t="shared" si="195"/>
        <v>0</v>
      </c>
      <c r="L896" s="82"/>
      <c r="M896" s="82"/>
      <c r="N896" s="118" t="e">
        <f>IF($K$174=TRUE,J896,NA())</f>
        <v>#N/A</v>
      </c>
      <c r="O896" s="82" t="e">
        <f>IF($K$174=TRUE,I896+$B$5+$B$17/2,NA())</f>
        <v>#N/A</v>
      </c>
      <c r="P896" s="82" t="e">
        <f>IF($K$174=TRUE,J896+B$4+$B$4*$B$17,NA())</f>
        <v>#N/A</v>
      </c>
    </row>
    <row r="897" spans="5:16" x14ac:dyDescent="0.3">
      <c r="E897" s="6"/>
      <c r="F897" s="6"/>
      <c r="G897" s="6"/>
      <c r="I897" s="82"/>
      <c r="J897" s="82"/>
      <c r="L897" s="82"/>
      <c r="M897" s="82"/>
      <c r="N897" s="118"/>
      <c r="O897" s="82"/>
      <c r="P897" s="82"/>
    </row>
    <row r="898" spans="5:16" x14ac:dyDescent="0.3">
      <c r="E898" s="81">
        <f>E895-0.02</f>
        <v>9.9999999999999395E-2</v>
      </c>
      <c r="F898" s="81">
        <f>F895+0.02</f>
        <v>0.90000000000000047</v>
      </c>
      <c r="G898" s="81">
        <v>0</v>
      </c>
      <c r="I898" s="82">
        <f t="shared" si="194"/>
        <v>4.9999999999999711E-2</v>
      </c>
      <c r="J898" s="82">
        <f t="shared" si="195"/>
        <v>-8.6602540378443338E-2</v>
      </c>
      <c r="L898" s="82"/>
      <c r="M898" s="82"/>
      <c r="N898" s="118" t="e">
        <f>IF($K$174=TRUE,J898,NA())</f>
        <v>#N/A</v>
      </c>
      <c r="O898" s="82" t="e">
        <f>IF($K$174=TRUE,I898+$B$5+$B$17/2,NA())</f>
        <v>#N/A</v>
      </c>
      <c r="P898" s="82" t="e">
        <f>IF($K$174=TRUE,J898+B$4+$B$4*$B$17,NA())</f>
        <v>#N/A</v>
      </c>
    </row>
    <row r="899" spans="5:16" x14ac:dyDescent="0.3">
      <c r="E899" s="81">
        <v>0</v>
      </c>
      <c r="F899" s="81">
        <f>F896+0.02</f>
        <v>0.90000000000000047</v>
      </c>
      <c r="G899" s="81">
        <f>G896-0.02</f>
        <v>9.9999999999999395E-2</v>
      </c>
      <c r="I899" s="82">
        <f t="shared" si="194"/>
        <v>9.9999999999999395E-2</v>
      </c>
      <c r="J899" s="82">
        <f t="shared" si="195"/>
        <v>0</v>
      </c>
      <c r="L899" s="82"/>
      <c r="M899" s="82"/>
      <c r="N899" s="118" t="e">
        <f>IF($K$174=TRUE,J899,NA())</f>
        <v>#N/A</v>
      </c>
      <c r="O899" s="82" t="e">
        <f>IF($K$174=TRUE,I899+$B$5+$B$17/2,NA())</f>
        <v>#N/A</v>
      </c>
      <c r="P899" s="82" t="e">
        <f>IF($K$174=TRUE,J899+B$4+$B$4*$B$17,NA())</f>
        <v>#N/A</v>
      </c>
    </row>
    <row r="900" spans="5:16" x14ac:dyDescent="0.3">
      <c r="E900" s="6"/>
      <c r="F900" s="6"/>
      <c r="G900" s="6"/>
      <c r="I900" s="82"/>
      <c r="J900" s="82"/>
      <c r="L900" s="82"/>
      <c r="M900" s="82"/>
      <c r="N900" s="118"/>
      <c r="O900" s="82"/>
      <c r="P900" s="82"/>
    </row>
    <row r="901" spans="5:16" x14ac:dyDescent="0.3">
      <c r="E901" s="81">
        <f>E898-0.02</f>
        <v>7.9999999999999391E-2</v>
      </c>
      <c r="F901" s="81">
        <f>F898+0.02</f>
        <v>0.92000000000000048</v>
      </c>
      <c r="G901" s="81">
        <v>0</v>
      </c>
      <c r="I901" s="82">
        <f t="shared" si="194"/>
        <v>3.9999999999999702E-2</v>
      </c>
      <c r="J901" s="82">
        <f t="shared" si="195"/>
        <v>-6.9282032302754565E-2</v>
      </c>
      <c r="L901" s="82"/>
      <c r="M901" s="82"/>
      <c r="N901" s="118" t="e">
        <f>IF($K$174=TRUE,J901,NA())</f>
        <v>#N/A</v>
      </c>
      <c r="O901" s="82" t="e">
        <f>IF($K$174=TRUE,I901+$B$5+$B$17/2,NA())</f>
        <v>#N/A</v>
      </c>
      <c r="P901" s="82" t="e">
        <f>IF($K$174=TRUE,J901+B$4+$B$4*$B$17,NA())</f>
        <v>#N/A</v>
      </c>
    </row>
    <row r="902" spans="5:16" x14ac:dyDescent="0.3">
      <c r="E902" s="81">
        <v>0</v>
      </c>
      <c r="F902" s="81">
        <f>F899+0.02</f>
        <v>0.92000000000000048</v>
      </c>
      <c r="G902" s="81">
        <f>G899-0.02</f>
        <v>7.9999999999999391E-2</v>
      </c>
      <c r="I902" s="82">
        <f t="shared" si="194"/>
        <v>7.9999999999999391E-2</v>
      </c>
      <c r="J902" s="82">
        <f t="shared" si="195"/>
        <v>0</v>
      </c>
      <c r="L902" s="82"/>
      <c r="M902" s="82"/>
      <c r="N902" s="118" t="e">
        <f>IF($K$174=TRUE,J902,NA())</f>
        <v>#N/A</v>
      </c>
      <c r="O902" s="82" t="e">
        <f>IF($K$174=TRUE,I902+$B$5+$B$17/2,NA())</f>
        <v>#N/A</v>
      </c>
      <c r="P902" s="82" t="e">
        <f>IF($K$174=TRUE,J902+B$4+$B$4*$B$17,NA())</f>
        <v>#N/A</v>
      </c>
    </row>
    <row r="903" spans="5:16" x14ac:dyDescent="0.3">
      <c r="E903" s="6"/>
      <c r="F903" s="6"/>
      <c r="G903" s="6"/>
      <c r="I903" s="82"/>
      <c r="J903" s="82"/>
      <c r="L903" s="82"/>
      <c r="M903" s="82"/>
      <c r="N903" s="118"/>
      <c r="O903" s="82"/>
      <c r="P903" s="82"/>
    </row>
    <row r="904" spans="5:16" x14ac:dyDescent="0.3">
      <c r="E904" s="81">
        <f>E901-0.02</f>
        <v>5.9999999999999387E-2</v>
      </c>
      <c r="F904" s="81">
        <f>F901+0.02</f>
        <v>0.9400000000000005</v>
      </c>
      <c r="G904" s="81">
        <v>0</v>
      </c>
      <c r="I904" s="82">
        <f t="shared" si="194"/>
        <v>2.9999999999999701E-2</v>
      </c>
      <c r="J904" s="82">
        <f t="shared" si="195"/>
        <v>-5.1961524227065785E-2</v>
      </c>
      <c r="L904" s="82"/>
      <c r="M904" s="82"/>
      <c r="N904" s="118" t="e">
        <f>IF($K$174=TRUE,J904,NA())</f>
        <v>#N/A</v>
      </c>
      <c r="O904" s="82" t="e">
        <f>IF($K$174=TRUE,I904+$B$5+$B$17/2,NA())</f>
        <v>#N/A</v>
      </c>
      <c r="P904" s="82" t="e">
        <f>IF($K$174=TRUE,J904+B$4+$B$4*$B$17,NA())</f>
        <v>#N/A</v>
      </c>
    </row>
    <row r="905" spans="5:16" x14ac:dyDescent="0.3">
      <c r="E905" s="81">
        <v>0</v>
      </c>
      <c r="F905" s="81">
        <f>F902+0.02</f>
        <v>0.9400000000000005</v>
      </c>
      <c r="G905" s="81">
        <f>G902-0.02</f>
        <v>5.9999999999999387E-2</v>
      </c>
      <c r="I905" s="82">
        <f t="shared" si="194"/>
        <v>5.9999999999999387E-2</v>
      </c>
      <c r="J905" s="82">
        <f t="shared" si="195"/>
        <v>0</v>
      </c>
      <c r="L905" s="82"/>
      <c r="M905" s="82"/>
      <c r="N905" s="118" t="e">
        <f>IF($K$174=TRUE,J905,NA())</f>
        <v>#N/A</v>
      </c>
      <c r="O905" s="82" t="e">
        <f>IF($K$174=TRUE,I905+$B$5+$B$17/2,NA())</f>
        <v>#N/A</v>
      </c>
      <c r="P905" s="82" t="e">
        <f>IF($K$174=TRUE,J905+B$4+$B$4*$B$17,NA())</f>
        <v>#N/A</v>
      </c>
    </row>
    <row r="906" spans="5:16" x14ac:dyDescent="0.3">
      <c r="E906" s="6"/>
      <c r="F906" s="6"/>
      <c r="G906" s="6"/>
      <c r="I906" s="82"/>
      <c r="J906" s="82"/>
      <c r="L906" s="82"/>
      <c r="M906" s="82"/>
      <c r="N906" s="118"/>
      <c r="O906" s="82"/>
      <c r="P906" s="82"/>
    </row>
    <row r="907" spans="5:16" x14ac:dyDescent="0.3">
      <c r="E907" s="81">
        <f>E904-0.02</f>
        <v>3.9999999999999383E-2</v>
      </c>
      <c r="F907" s="81">
        <f>F904+0.02</f>
        <v>0.96000000000000052</v>
      </c>
      <c r="G907" s="81">
        <v>0</v>
      </c>
      <c r="I907" s="82">
        <f t="shared" si="194"/>
        <v>1.9999999999999695E-2</v>
      </c>
      <c r="J907" s="82">
        <f t="shared" si="195"/>
        <v>-3.4641016151377012E-2</v>
      </c>
      <c r="L907" s="82"/>
      <c r="M907" s="82"/>
      <c r="N907" s="118" t="e">
        <f>IF($K$174=TRUE,J907,NA())</f>
        <v>#N/A</v>
      </c>
      <c r="O907" s="82" t="e">
        <f>IF($K$174=TRUE,I907+$B$5+$B$17/2,NA())</f>
        <v>#N/A</v>
      </c>
      <c r="P907" s="82" t="e">
        <f>IF($K$174=TRUE,J907+B$4+$B$4*$B$17,NA())</f>
        <v>#N/A</v>
      </c>
    </row>
    <row r="908" spans="5:16" x14ac:dyDescent="0.3">
      <c r="E908" s="81">
        <v>0</v>
      </c>
      <c r="F908" s="81">
        <f>F905+0.02</f>
        <v>0.96000000000000052</v>
      </c>
      <c r="G908" s="81">
        <f>G905-0.02</f>
        <v>3.9999999999999383E-2</v>
      </c>
      <c r="I908" s="82">
        <f t="shared" si="194"/>
        <v>3.9999999999999383E-2</v>
      </c>
      <c r="J908" s="82">
        <f t="shared" si="195"/>
        <v>0</v>
      </c>
      <c r="L908" s="82"/>
      <c r="M908" s="82"/>
      <c r="N908" s="118" t="e">
        <f>IF($K$174=TRUE,J908,NA())</f>
        <v>#N/A</v>
      </c>
      <c r="O908" s="82" t="e">
        <f>IF($K$174=TRUE,I908+$B$5+$B$17/2,NA())</f>
        <v>#N/A</v>
      </c>
      <c r="P908" s="82" t="e">
        <f>IF($K$174=TRUE,J908+B$4+$B$4*$B$17,NA())</f>
        <v>#N/A</v>
      </c>
    </row>
    <row r="909" spans="5:16" x14ac:dyDescent="0.3">
      <c r="E909" s="6"/>
      <c r="F909" s="6"/>
      <c r="G909" s="6"/>
      <c r="I909" s="82"/>
      <c r="J909" s="82"/>
      <c r="L909" s="82"/>
      <c r="M909" s="82"/>
      <c r="N909" s="118"/>
      <c r="O909" s="82"/>
      <c r="P909" s="82"/>
    </row>
    <row r="910" spans="5:16" x14ac:dyDescent="0.3">
      <c r="E910" s="81">
        <f>E907-0.02</f>
        <v>1.9999999999999383E-2</v>
      </c>
      <c r="F910" s="81">
        <f>F907+0.02</f>
        <v>0.98000000000000054</v>
      </c>
      <c r="G910" s="81">
        <v>0</v>
      </c>
      <c r="I910" s="82">
        <f t="shared" si="194"/>
        <v>9.9999999999996932E-3</v>
      </c>
      <c r="J910" s="82">
        <f t="shared" si="195"/>
        <v>-1.7320508075688239E-2</v>
      </c>
      <c r="L910" s="82"/>
      <c r="M910" s="82"/>
      <c r="N910" s="118" t="e">
        <f>IF($K$174=TRUE,J910,NA())</f>
        <v>#N/A</v>
      </c>
      <c r="O910" s="82" t="e">
        <f>IF($K$174=TRUE,I910+$B$5+$B$17/2,NA())</f>
        <v>#N/A</v>
      </c>
      <c r="P910" s="82" t="e">
        <f>IF($K$174=TRUE,J910+B$4+$B$4*$B$17,NA())</f>
        <v>#N/A</v>
      </c>
    </row>
    <row r="911" spans="5:16" x14ac:dyDescent="0.3">
      <c r="E911" s="81">
        <v>0</v>
      </c>
      <c r="F911" s="81">
        <f>F908+0.02</f>
        <v>0.98000000000000054</v>
      </c>
      <c r="G911" s="81">
        <f>G908-0.02</f>
        <v>1.9999999999999383E-2</v>
      </c>
      <c r="I911" s="82">
        <f t="shared" si="194"/>
        <v>1.9999999999999383E-2</v>
      </c>
      <c r="J911" s="82">
        <f t="shared" si="195"/>
        <v>0</v>
      </c>
      <c r="L911" s="82"/>
      <c r="M911" s="82"/>
      <c r="N911" s="118" t="e">
        <f>IF($K$174=TRUE,J911,NA())</f>
        <v>#N/A</v>
      </c>
      <c r="O911" s="82" t="e">
        <f>IF($K$174=TRUE,I911+$B$5+$B$17/2,NA())</f>
        <v>#N/A</v>
      </c>
      <c r="P911" s="82" t="e">
        <f>IF($K$174=TRUE,J911+B$4+$B$4*$B$17,NA())</f>
        <v>#N/A</v>
      </c>
    </row>
    <row r="913" spans="5:16" x14ac:dyDescent="0.3">
      <c r="E913" s="90">
        <v>0.98</v>
      </c>
      <c r="F913" s="90">
        <v>0</v>
      </c>
      <c r="G913" s="90">
        <v>0.02</v>
      </c>
      <c r="H913" s="5"/>
      <c r="I913" s="87">
        <f>$B$5*E913+G913</f>
        <v>0.51000000000000012</v>
      </c>
      <c r="J913" s="87">
        <f>-E913*$B$4</f>
        <v>-0.84870489570874985</v>
      </c>
      <c r="K913" s="5"/>
      <c r="L913" s="87"/>
      <c r="M913" s="87"/>
      <c r="N913" s="119" t="e">
        <f>IF($K$174=TRUE,J913,NA())</f>
        <v>#N/A</v>
      </c>
      <c r="O913" s="87" t="e">
        <f>IF($K$174=TRUE,I913+$B$5+$B$17/2,NA())</f>
        <v>#N/A</v>
      </c>
      <c r="P913" s="87" t="e">
        <f>IF($K$174=TRUE,J913+B$4+$B$4*$B$17,NA())</f>
        <v>#N/A</v>
      </c>
    </row>
    <row r="914" spans="5:16" x14ac:dyDescent="0.3">
      <c r="E914" s="90">
        <v>0</v>
      </c>
      <c r="F914" s="90">
        <v>0.98</v>
      </c>
      <c r="G914" s="90">
        <v>0.02</v>
      </c>
      <c r="H914" s="5"/>
      <c r="I914" s="87">
        <f t="shared" ref="I914:I977" si="196">$B$5*E914+G914</f>
        <v>0.02</v>
      </c>
      <c r="J914" s="87">
        <f t="shared" ref="J914:J977" si="197">-E914*$B$4</f>
        <v>0</v>
      </c>
      <c r="K914" s="5"/>
      <c r="L914" s="87"/>
      <c r="M914" s="87"/>
      <c r="N914" s="119" t="e">
        <f>IF($K$174=TRUE,J914,NA())</f>
        <v>#N/A</v>
      </c>
      <c r="O914" s="87" t="e">
        <f>IF($K$174=TRUE,I914+$B$5+$B$17/2,NA())</f>
        <v>#N/A</v>
      </c>
      <c r="P914" s="87" t="e">
        <f>IF($K$174=TRUE,J914+B$4+$B$4*$B$17,NA())</f>
        <v>#N/A</v>
      </c>
    </row>
    <row r="915" spans="5:16" x14ac:dyDescent="0.3">
      <c r="E915" s="90"/>
      <c r="F915" s="90"/>
      <c r="G915" s="90"/>
      <c r="H915" s="5"/>
      <c r="I915" s="87"/>
      <c r="J915" s="87"/>
      <c r="K915" s="5"/>
      <c r="L915" s="87"/>
      <c r="M915" s="87"/>
      <c r="N915" s="119"/>
      <c r="O915" s="87"/>
      <c r="P915" s="87"/>
    </row>
    <row r="916" spans="5:16" x14ac:dyDescent="0.3">
      <c r="E916" s="90">
        <f>E913-0.02</f>
        <v>0.96</v>
      </c>
      <c r="F916" s="90">
        <v>0</v>
      </c>
      <c r="G916" s="90">
        <f>G913+0.02</f>
        <v>0.04</v>
      </c>
      <c r="H916" s="5"/>
      <c r="I916" s="87">
        <f t="shared" si="196"/>
        <v>0.52000000000000013</v>
      </c>
      <c r="J916" s="87">
        <f t="shared" si="197"/>
        <v>-0.83138438763306099</v>
      </c>
      <c r="K916" s="5"/>
      <c r="L916" s="87"/>
      <c r="M916" s="87"/>
      <c r="N916" s="119" t="e">
        <f>IF($K$174=TRUE,J916,NA())</f>
        <v>#N/A</v>
      </c>
      <c r="O916" s="87" t="e">
        <f>IF($K$174=TRUE,I916+$B$5+$B$17/2,NA())</f>
        <v>#N/A</v>
      </c>
      <c r="P916" s="87" t="e">
        <f>IF($K$174=TRUE,J916+B$4+$B$4*$B$17,NA())</f>
        <v>#N/A</v>
      </c>
    </row>
    <row r="917" spans="5:16" x14ac:dyDescent="0.3">
      <c r="E917" s="90">
        <v>0</v>
      </c>
      <c r="F917" s="90">
        <f>F914-0.02</f>
        <v>0.96</v>
      </c>
      <c r="G917" s="90">
        <f>G914+0.02</f>
        <v>0.04</v>
      </c>
      <c r="H917" s="5"/>
      <c r="I917" s="87">
        <f t="shared" si="196"/>
        <v>0.04</v>
      </c>
      <c r="J917" s="87">
        <f t="shared" si="197"/>
        <v>0</v>
      </c>
      <c r="K917" s="5"/>
      <c r="L917" s="87"/>
      <c r="M917" s="87"/>
      <c r="N917" s="119" t="e">
        <f>IF($K$174=TRUE,J917,NA())</f>
        <v>#N/A</v>
      </c>
      <c r="O917" s="87" t="e">
        <f>IF($K$174=TRUE,I917+$B$5+$B$17/2,NA())</f>
        <v>#N/A</v>
      </c>
      <c r="P917" s="87" t="e">
        <f>IF($K$174=TRUE,J917+B$4+$B$4*$B$17,NA())</f>
        <v>#N/A</v>
      </c>
    </row>
    <row r="918" spans="5:16" x14ac:dyDescent="0.3">
      <c r="E918" s="90"/>
      <c r="F918" s="90"/>
      <c r="G918" s="90"/>
      <c r="H918" s="5"/>
      <c r="I918" s="87"/>
      <c r="J918" s="87"/>
      <c r="K918" s="5"/>
      <c r="L918" s="87"/>
      <c r="M918" s="87"/>
      <c r="N918" s="119"/>
      <c r="O918" s="87"/>
      <c r="P918" s="87"/>
    </row>
    <row r="919" spans="5:16" x14ac:dyDescent="0.3">
      <c r="E919" s="90">
        <f>E916-0.02</f>
        <v>0.94</v>
      </c>
      <c r="F919" s="90">
        <v>0</v>
      </c>
      <c r="G919" s="90">
        <f>G916+0.02</f>
        <v>0.06</v>
      </c>
      <c r="H919" s="5"/>
      <c r="I919" s="87">
        <f t="shared" si="196"/>
        <v>0.53</v>
      </c>
      <c r="J919" s="87">
        <f t="shared" si="197"/>
        <v>-0.81406387955737225</v>
      </c>
      <c r="K919" s="5"/>
      <c r="L919" s="87"/>
      <c r="M919" s="87"/>
      <c r="N919" s="119" t="e">
        <f>IF($K$174=TRUE,J919,NA())</f>
        <v>#N/A</v>
      </c>
      <c r="O919" s="87" t="e">
        <f>IF($K$174=TRUE,I919+$B$5+$B$17/2,NA())</f>
        <v>#N/A</v>
      </c>
      <c r="P919" s="87" t="e">
        <f>IF($K$174=TRUE,J919+B$4+$B$4*$B$17,NA())</f>
        <v>#N/A</v>
      </c>
    </row>
    <row r="920" spans="5:16" x14ac:dyDescent="0.3">
      <c r="E920" s="90">
        <v>0</v>
      </c>
      <c r="F920" s="90">
        <f>F917-0.02</f>
        <v>0.94</v>
      </c>
      <c r="G920" s="90">
        <f>G917+0.02</f>
        <v>0.06</v>
      </c>
      <c r="H920" s="5"/>
      <c r="I920" s="87">
        <f t="shared" si="196"/>
        <v>0.06</v>
      </c>
      <c r="J920" s="87">
        <f t="shared" si="197"/>
        <v>0</v>
      </c>
      <c r="K920" s="5"/>
      <c r="L920" s="87"/>
      <c r="M920" s="87"/>
      <c r="N920" s="119" t="e">
        <f>IF($K$174=TRUE,J920,NA())</f>
        <v>#N/A</v>
      </c>
      <c r="O920" s="87" t="e">
        <f>IF($K$174=TRUE,I920+$B$5+$B$17/2,NA())</f>
        <v>#N/A</v>
      </c>
      <c r="P920" s="87" t="e">
        <f>IF($K$174=TRUE,J920+B$4+$B$4*$B$17,NA())</f>
        <v>#N/A</v>
      </c>
    </row>
    <row r="921" spans="5:16" x14ac:dyDescent="0.3">
      <c r="E921" s="90"/>
      <c r="F921" s="90"/>
      <c r="G921" s="90"/>
      <c r="H921" s="5"/>
      <c r="I921" s="87"/>
      <c r="J921" s="87"/>
      <c r="K921" s="5"/>
      <c r="L921" s="87"/>
      <c r="M921" s="87"/>
      <c r="N921" s="119"/>
      <c r="O921" s="87"/>
      <c r="P921" s="87"/>
    </row>
    <row r="922" spans="5:16" x14ac:dyDescent="0.3">
      <c r="E922" s="90">
        <f>E919-0.02</f>
        <v>0.91999999999999993</v>
      </c>
      <c r="F922" s="90">
        <v>0</v>
      </c>
      <c r="G922" s="90">
        <f>G919+0.02</f>
        <v>0.08</v>
      </c>
      <c r="H922" s="5"/>
      <c r="I922" s="87">
        <f t="shared" si="196"/>
        <v>0.54</v>
      </c>
      <c r="J922" s="87">
        <f t="shared" si="197"/>
        <v>-0.79674337148168339</v>
      </c>
      <c r="K922" s="5"/>
      <c r="L922" s="87"/>
      <c r="M922" s="87"/>
      <c r="N922" s="119" t="e">
        <f>IF($K$174=TRUE,J922,NA())</f>
        <v>#N/A</v>
      </c>
      <c r="O922" s="87" t="e">
        <f>IF($K$174=TRUE,I922+$B$5+$B$17/2,NA())</f>
        <v>#N/A</v>
      </c>
      <c r="P922" s="87" t="e">
        <f>IF($K$174=TRUE,J922+B$4+$B$4*$B$17,NA())</f>
        <v>#N/A</v>
      </c>
    </row>
    <row r="923" spans="5:16" x14ac:dyDescent="0.3">
      <c r="E923" s="90">
        <v>0</v>
      </c>
      <c r="F923" s="90">
        <f>F920-0.02</f>
        <v>0.91999999999999993</v>
      </c>
      <c r="G923" s="90">
        <f>G920+0.02</f>
        <v>0.08</v>
      </c>
      <c r="H923" s="5"/>
      <c r="I923" s="87">
        <f t="shared" si="196"/>
        <v>0.08</v>
      </c>
      <c r="J923" s="87">
        <f t="shared" si="197"/>
        <v>0</v>
      </c>
      <c r="K923" s="5"/>
      <c r="L923" s="87"/>
      <c r="M923" s="87"/>
      <c r="N923" s="119" t="e">
        <f>IF($K$174=TRUE,J923,NA())</f>
        <v>#N/A</v>
      </c>
      <c r="O923" s="87" t="e">
        <f>IF($K$174=TRUE,I923+$B$5+$B$17/2,NA())</f>
        <v>#N/A</v>
      </c>
      <c r="P923" s="87" t="e">
        <f>IF($K$174=TRUE,J923+B$4+$B$4*$B$17,NA())</f>
        <v>#N/A</v>
      </c>
    </row>
    <row r="924" spans="5:16" x14ac:dyDescent="0.3">
      <c r="E924" s="90"/>
      <c r="F924" s="90"/>
      <c r="G924" s="90"/>
      <c r="H924" s="5"/>
      <c r="I924" s="87"/>
      <c r="J924" s="87"/>
      <c r="K924" s="5"/>
      <c r="L924" s="87"/>
      <c r="M924" s="87"/>
      <c r="N924" s="119"/>
      <c r="O924" s="87"/>
      <c r="P924" s="87"/>
    </row>
    <row r="925" spans="5:16" x14ac:dyDescent="0.3">
      <c r="E925" s="90">
        <f>E922-0.02</f>
        <v>0.89999999999999991</v>
      </c>
      <c r="F925" s="90">
        <v>0</v>
      </c>
      <c r="G925" s="90">
        <f>G922+0.02</f>
        <v>0.1</v>
      </c>
      <c r="H925" s="5"/>
      <c r="I925" s="87">
        <f t="shared" si="196"/>
        <v>0.55000000000000004</v>
      </c>
      <c r="J925" s="87">
        <f t="shared" si="197"/>
        <v>-0.77942286340599465</v>
      </c>
      <c r="K925" s="5"/>
      <c r="L925" s="87"/>
      <c r="M925" s="87"/>
      <c r="N925" s="119" t="e">
        <f>IF($K$174=TRUE,J925,NA())</f>
        <v>#N/A</v>
      </c>
      <c r="O925" s="87" t="e">
        <f>IF($K$174=TRUE,I925+$B$5+$B$17/2,NA())</f>
        <v>#N/A</v>
      </c>
      <c r="P925" s="87" t="e">
        <f>IF($K$174=TRUE,J925+B$4+$B$4*$B$17,NA())</f>
        <v>#N/A</v>
      </c>
    </row>
    <row r="926" spans="5:16" x14ac:dyDescent="0.3">
      <c r="E926" s="90">
        <v>0</v>
      </c>
      <c r="F926" s="90">
        <f>F923-0.02</f>
        <v>0.89999999999999991</v>
      </c>
      <c r="G926" s="90">
        <f>G923+0.02</f>
        <v>0.1</v>
      </c>
      <c r="H926" s="5"/>
      <c r="I926" s="87">
        <f t="shared" si="196"/>
        <v>0.1</v>
      </c>
      <c r="J926" s="87">
        <f t="shared" si="197"/>
        <v>0</v>
      </c>
      <c r="K926" s="5"/>
      <c r="L926" s="87"/>
      <c r="M926" s="87"/>
      <c r="N926" s="119" t="e">
        <f>IF($K$174=TRUE,J926,NA())</f>
        <v>#N/A</v>
      </c>
      <c r="O926" s="87" t="e">
        <f>IF($K$174=TRUE,I926+$B$5+$B$17/2,NA())</f>
        <v>#N/A</v>
      </c>
      <c r="P926" s="87" t="e">
        <f>IF($K$174=TRUE,J926+B$4+$B$4*$B$17,NA())</f>
        <v>#N/A</v>
      </c>
    </row>
    <row r="927" spans="5:16" x14ac:dyDescent="0.3">
      <c r="E927" s="90"/>
      <c r="F927" s="90"/>
      <c r="G927" s="90"/>
      <c r="H927" s="5"/>
      <c r="I927" s="87"/>
      <c r="J927" s="87"/>
      <c r="K927" s="5"/>
      <c r="L927" s="87"/>
      <c r="M927" s="87"/>
      <c r="N927" s="119"/>
      <c r="O927" s="87"/>
      <c r="P927" s="87"/>
    </row>
    <row r="928" spans="5:16" x14ac:dyDescent="0.3">
      <c r="E928" s="90">
        <f>E925-0.02</f>
        <v>0.87999999999999989</v>
      </c>
      <c r="F928" s="90">
        <v>0</v>
      </c>
      <c r="G928" s="90">
        <f>G925+0.02</f>
        <v>0.12000000000000001</v>
      </c>
      <c r="H928" s="5"/>
      <c r="I928" s="87">
        <f t="shared" si="196"/>
        <v>0.56000000000000005</v>
      </c>
      <c r="J928" s="87">
        <f t="shared" si="197"/>
        <v>-0.7621023553303059</v>
      </c>
      <c r="K928" s="5"/>
      <c r="L928" s="87"/>
      <c r="M928" s="87"/>
      <c r="N928" s="119" t="e">
        <f>IF($K$174=TRUE,J928,NA())</f>
        <v>#N/A</v>
      </c>
      <c r="O928" s="87" t="e">
        <f>IF($K$174=TRUE,I928+$B$5+$B$17/2,NA())</f>
        <v>#N/A</v>
      </c>
      <c r="P928" s="87" t="e">
        <f>IF($K$174=TRUE,J928+B$4+$B$4*$B$17,NA())</f>
        <v>#N/A</v>
      </c>
    </row>
    <row r="929" spans="5:16" x14ac:dyDescent="0.3">
      <c r="E929" s="90">
        <v>0</v>
      </c>
      <c r="F929" s="90">
        <f>F926-0.02</f>
        <v>0.87999999999999989</v>
      </c>
      <c r="G929" s="90">
        <f>G926+0.02</f>
        <v>0.12000000000000001</v>
      </c>
      <c r="H929" s="5"/>
      <c r="I929" s="87">
        <f t="shared" si="196"/>
        <v>0.12000000000000001</v>
      </c>
      <c r="J929" s="87">
        <f t="shared" si="197"/>
        <v>0</v>
      </c>
      <c r="K929" s="5"/>
      <c r="L929" s="87"/>
      <c r="M929" s="87"/>
      <c r="N929" s="119" t="e">
        <f>IF($K$174=TRUE,J929,NA())</f>
        <v>#N/A</v>
      </c>
      <c r="O929" s="87" t="e">
        <f>IF($K$174=TRUE,I929+$B$5+$B$17/2,NA())</f>
        <v>#N/A</v>
      </c>
      <c r="P929" s="87" t="e">
        <f>IF($K$174=TRUE,J929+B$4+$B$4*$B$17,NA())</f>
        <v>#N/A</v>
      </c>
    </row>
    <row r="930" spans="5:16" x14ac:dyDescent="0.3">
      <c r="E930" s="90"/>
      <c r="F930" s="90"/>
      <c r="G930" s="90"/>
      <c r="H930" s="5"/>
      <c r="I930" s="87"/>
      <c r="J930" s="87"/>
      <c r="K930" s="5"/>
      <c r="L930" s="87"/>
      <c r="M930" s="87"/>
      <c r="N930" s="119"/>
      <c r="O930" s="87"/>
      <c r="P930" s="87"/>
    </row>
    <row r="931" spans="5:16" x14ac:dyDescent="0.3">
      <c r="E931" s="90">
        <f>E928-0.02</f>
        <v>0.85999999999999988</v>
      </c>
      <c r="F931" s="90">
        <v>0</v>
      </c>
      <c r="G931" s="90">
        <f>G928+0.02</f>
        <v>0.14000000000000001</v>
      </c>
      <c r="H931" s="5"/>
      <c r="I931" s="87">
        <f t="shared" si="196"/>
        <v>0.57000000000000006</v>
      </c>
      <c r="J931" s="87">
        <f t="shared" si="197"/>
        <v>-0.74478184725461705</v>
      </c>
      <c r="K931" s="5"/>
      <c r="L931" s="87"/>
      <c r="M931" s="87"/>
      <c r="N931" s="119" t="e">
        <f>IF($K$174=TRUE,J931,NA())</f>
        <v>#N/A</v>
      </c>
      <c r="O931" s="87" t="e">
        <f>IF($K$174=TRUE,I931+$B$5+$B$17/2,NA())</f>
        <v>#N/A</v>
      </c>
      <c r="P931" s="87" t="e">
        <f>IF($K$174=TRUE,J931+B$4+$B$4*$B$17,NA())</f>
        <v>#N/A</v>
      </c>
    </row>
    <row r="932" spans="5:16" x14ac:dyDescent="0.3">
      <c r="E932" s="90">
        <v>0</v>
      </c>
      <c r="F932" s="90">
        <f>F929-0.02</f>
        <v>0.85999999999999988</v>
      </c>
      <c r="G932" s="90">
        <f>G929+0.02</f>
        <v>0.14000000000000001</v>
      </c>
      <c r="H932" s="5"/>
      <c r="I932" s="87">
        <f t="shared" si="196"/>
        <v>0.14000000000000001</v>
      </c>
      <c r="J932" s="87">
        <f t="shared" si="197"/>
        <v>0</v>
      </c>
      <c r="K932" s="5"/>
      <c r="L932" s="87"/>
      <c r="M932" s="87"/>
      <c r="N932" s="119" t="e">
        <f>IF($K$174=TRUE,J932,NA())</f>
        <v>#N/A</v>
      </c>
      <c r="O932" s="87" t="e">
        <f>IF($K$174=TRUE,I932+$B$5+$B$17/2,NA())</f>
        <v>#N/A</v>
      </c>
      <c r="P932" s="87" t="e">
        <f>IF($K$174=TRUE,J932+B$4+$B$4*$B$17,NA())</f>
        <v>#N/A</v>
      </c>
    </row>
    <row r="933" spans="5:16" x14ac:dyDescent="0.3">
      <c r="E933" s="90"/>
      <c r="F933" s="90"/>
      <c r="G933" s="90"/>
      <c r="H933" s="5"/>
      <c r="I933" s="87"/>
      <c r="J933" s="87"/>
      <c r="K933" s="5"/>
      <c r="L933" s="87"/>
      <c r="M933" s="87"/>
      <c r="N933" s="119"/>
      <c r="O933" s="87"/>
      <c r="P933" s="87"/>
    </row>
    <row r="934" spans="5:16" x14ac:dyDescent="0.3">
      <c r="E934" s="90">
        <f>E931-0.02</f>
        <v>0.83999999999999986</v>
      </c>
      <c r="F934" s="90">
        <v>0</v>
      </c>
      <c r="G934" s="90">
        <f>G931+0.02</f>
        <v>0.16</v>
      </c>
      <c r="H934" s="5"/>
      <c r="I934" s="87">
        <f t="shared" si="196"/>
        <v>0.58000000000000007</v>
      </c>
      <c r="J934" s="87">
        <f t="shared" si="197"/>
        <v>-0.7274613391789283</v>
      </c>
      <c r="K934" s="5"/>
      <c r="L934" s="87"/>
      <c r="M934" s="87"/>
      <c r="N934" s="119" t="e">
        <f>IF($K$174=TRUE,J934,NA())</f>
        <v>#N/A</v>
      </c>
      <c r="O934" s="87" t="e">
        <f>IF($K$174=TRUE,I934+$B$5+$B$17/2,NA())</f>
        <v>#N/A</v>
      </c>
      <c r="P934" s="87" t="e">
        <f>IF($K$174=TRUE,J934+B$4+$B$4*$B$17,NA())</f>
        <v>#N/A</v>
      </c>
    </row>
    <row r="935" spans="5:16" x14ac:dyDescent="0.3">
      <c r="E935" s="90">
        <v>0</v>
      </c>
      <c r="F935" s="90">
        <f>F932-0.02</f>
        <v>0.83999999999999986</v>
      </c>
      <c r="G935" s="90">
        <f>G932+0.02</f>
        <v>0.16</v>
      </c>
      <c r="H935" s="5"/>
      <c r="I935" s="87">
        <f t="shared" si="196"/>
        <v>0.16</v>
      </c>
      <c r="J935" s="87">
        <f t="shared" si="197"/>
        <v>0</v>
      </c>
      <c r="K935" s="5"/>
      <c r="L935" s="87"/>
      <c r="M935" s="87"/>
      <c r="N935" s="119" t="e">
        <f>IF($K$174=TRUE,J935,NA())</f>
        <v>#N/A</v>
      </c>
      <c r="O935" s="87" t="e">
        <f>IF($K$174=TRUE,I935+$B$5+$B$17/2,NA())</f>
        <v>#N/A</v>
      </c>
      <c r="P935" s="87" t="e">
        <f>IF($K$174=TRUE,J935+B$4+$B$4*$B$17,NA())</f>
        <v>#N/A</v>
      </c>
    </row>
    <row r="936" spans="5:16" x14ac:dyDescent="0.3">
      <c r="E936" s="90"/>
      <c r="F936" s="90"/>
      <c r="G936" s="90"/>
      <c r="H936" s="5"/>
      <c r="I936" s="87"/>
      <c r="J936" s="87"/>
      <c r="K936" s="5"/>
      <c r="L936" s="87"/>
      <c r="M936" s="87"/>
      <c r="N936" s="119"/>
      <c r="O936" s="87"/>
      <c r="P936" s="87"/>
    </row>
    <row r="937" spans="5:16" x14ac:dyDescent="0.3">
      <c r="E937" s="90">
        <f>E934-0.02</f>
        <v>0.81999999999999984</v>
      </c>
      <c r="F937" s="90">
        <v>0</v>
      </c>
      <c r="G937" s="90">
        <f>G934+0.02</f>
        <v>0.18</v>
      </c>
      <c r="H937" s="5"/>
      <c r="I937" s="87">
        <f t="shared" si="196"/>
        <v>0.59000000000000008</v>
      </c>
      <c r="J937" s="87">
        <f t="shared" si="197"/>
        <v>-0.71014083110323956</v>
      </c>
      <c r="K937" s="5"/>
      <c r="L937" s="87"/>
      <c r="M937" s="87"/>
      <c r="N937" s="119" t="e">
        <f>IF($K$174=TRUE,J937,NA())</f>
        <v>#N/A</v>
      </c>
      <c r="O937" s="87" t="e">
        <f>IF($K$174=TRUE,I937+$B$5+$B$17/2,NA())</f>
        <v>#N/A</v>
      </c>
      <c r="P937" s="87" t="e">
        <f>IF($K$174=TRUE,J937+B$4+$B$4*$B$17,NA())</f>
        <v>#N/A</v>
      </c>
    </row>
    <row r="938" spans="5:16" x14ac:dyDescent="0.3">
      <c r="E938" s="90">
        <v>0</v>
      </c>
      <c r="F938" s="90">
        <f>F935-0.02</f>
        <v>0.81999999999999984</v>
      </c>
      <c r="G938" s="90">
        <f>G935+0.02</f>
        <v>0.18</v>
      </c>
      <c r="H938" s="5"/>
      <c r="I938" s="87">
        <f t="shared" si="196"/>
        <v>0.18</v>
      </c>
      <c r="J938" s="87">
        <f t="shared" si="197"/>
        <v>0</v>
      </c>
      <c r="K938" s="5"/>
      <c r="L938" s="87"/>
      <c r="M938" s="87"/>
      <c r="N938" s="119" t="e">
        <f>IF($K$174=TRUE,J938,NA())</f>
        <v>#N/A</v>
      </c>
      <c r="O938" s="87" t="e">
        <f>IF($K$174=TRUE,I938+$B$5+$B$17/2,NA())</f>
        <v>#N/A</v>
      </c>
      <c r="P938" s="87" t="e">
        <f>IF($K$174=TRUE,J938+B$4+$B$4*$B$17,NA())</f>
        <v>#N/A</v>
      </c>
    </row>
    <row r="939" spans="5:16" x14ac:dyDescent="0.3">
      <c r="E939" s="91"/>
      <c r="F939" s="91"/>
      <c r="G939" s="91"/>
      <c r="I939" s="87"/>
      <c r="J939" s="87"/>
      <c r="L939" s="87"/>
      <c r="M939" s="87"/>
      <c r="N939" s="119"/>
      <c r="O939" s="87"/>
      <c r="P939" s="87"/>
    </row>
    <row r="940" spans="5:16" x14ac:dyDescent="0.3">
      <c r="E940" s="92">
        <f>E937-0.02</f>
        <v>0.79999999999999982</v>
      </c>
      <c r="F940" s="92">
        <v>0</v>
      </c>
      <c r="G940" s="92">
        <f>G937+0.02</f>
        <v>0.19999999999999998</v>
      </c>
      <c r="I940" s="87">
        <f t="shared" si="196"/>
        <v>0.6</v>
      </c>
      <c r="J940" s="87">
        <f t="shared" si="197"/>
        <v>-0.6928203230275507</v>
      </c>
      <c r="L940" s="87"/>
      <c r="M940" s="87"/>
      <c r="N940" s="119" t="e">
        <f>IF($K$174=TRUE,J940,NA())</f>
        <v>#N/A</v>
      </c>
      <c r="O940" s="87" t="e">
        <f>IF($K$174=TRUE,I940+$B$5+$B$17/2,NA())</f>
        <v>#N/A</v>
      </c>
      <c r="P940" s="87" t="e">
        <f>IF($K$174=TRUE,J940+B$4+$B$4*$B$17,NA())</f>
        <v>#N/A</v>
      </c>
    </row>
    <row r="941" spans="5:16" x14ac:dyDescent="0.3">
      <c r="E941" s="92">
        <v>0</v>
      </c>
      <c r="F941" s="92">
        <f>F938-0.02</f>
        <v>0.79999999999999982</v>
      </c>
      <c r="G941" s="92">
        <f>G938+0.02</f>
        <v>0.19999999999999998</v>
      </c>
      <c r="I941" s="87">
        <f t="shared" si="196"/>
        <v>0.19999999999999998</v>
      </c>
      <c r="J941" s="87">
        <f t="shared" si="197"/>
        <v>0</v>
      </c>
      <c r="L941" s="87"/>
      <c r="M941" s="87"/>
      <c r="N941" s="119" t="e">
        <f>IF($K$174=TRUE,J941,NA())</f>
        <v>#N/A</v>
      </c>
      <c r="O941" s="87" t="e">
        <f>IF($K$174=TRUE,I941+$B$5+$B$17/2,NA())</f>
        <v>#N/A</v>
      </c>
      <c r="P941" s="87" t="e">
        <f>IF($K$174=TRUE,J941+B$4+$B$4*$B$17,NA())</f>
        <v>#N/A</v>
      </c>
    </row>
    <row r="942" spans="5:16" x14ac:dyDescent="0.3">
      <c r="E942" s="91"/>
      <c r="F942" s="91"/>
      <c r="G942" s="91"/>
      <c r="I942" s="87"/>
      <c r="J942" s="87"/>
      <c r="L942" s="87"/>
      <c r="M942" s="87"/>
      <c r="N942" s="119"/>
      <c r="O942" s="87"/>
      <c r="P942" s="87"/>
    </row>
    <row r="943" spans="5:16" x14ac:dyDescent="0.3">
      <c r="E943" s="92">
        <f>E940-0.02</f>
        <v>0.7799999999999998</v>
      </c>
      <c r="F943" s="92">
        <v>0</v>
      </c>
      <c r="G943" s="92">
        <f>G940+0.02</f>
        <v>0.21999999999999997</v>
      </c>
      <c r="I943" s="87">
        <f t="shared" si="196"/>
        <v>0.61</v>
      </c>
      <c r="J943" s="87">
        <f t="shared" si="197"/>
        <v>-0.67549981495186195</v>
      </c>
      <c r="L943" s="87"/>
      <c r="M943" s="87"/>
      <c r="N943" s="119" t="e">
        <f>IF($K$174=TRUE,J943,NA())</f>
        <v>#N/A</v>
      </c>
      <c r="O943" s="87" t="e">
        <f>IF($K$174=TRUE,I943+$B$5+$B$17/2,NA())</f>
        <v>#N/A</v>
      </c>
      <c r="P943" s="87" t="e">
        <f>IF($K$174=TRUE,J943+B$4+$B$4*$B$17,NA())</f>
        <v>#N/A</v>
      </c>
    </row>
    <row r="944" spans="5:16" x14ac:dyDescent="0.3">
      <c r="E944" s="92">
        <v>0</v>
      </c>
      <c r="F944" s="92">
        <f>F941-0.02</f>
        <v>0.7799999999999998</v>
      </c>
      <c r="G944" s="92">
        <f>G941+0.02</f>
        <v>0.21999999999999997</v>
      </c>
      <c r="I944" s="87">
        <f t="shared" si="196"/>
        <v>0.21999999999999997</v>
      </c>
      <c r="J944" s="87">
        <f t="shared" si="197"/>
        <v>0</v>
      </c>
      <c r="L944" s="87"/>
      <c r="M944" s="87"/>
      <c r="N944" s="119" t="e">
        <f>IF($K$174=TRUE,J944,NA())</f>
        <v>#N/A</v>
      </c>
      <c r="O944" s="87" t="e">
        <f>IF($K$174=TRUE,I944+$B$5+$B$17/2,NA())</f>
        <v>#N/A</v>
      </c>
      <c r="P944" s="87" t="e">
        <f>IF($K$174=TRUE,J944+B$4+$B$4*$B$17,NA())</f>
        <v>#N/A</v>
      </c>
    </row>
    <row r="945" spans="5:16" x14ac:dyDescent="0.3">
      <c r="E945" s="91"/>
      <c r="F945" s="91"/>
      <c r="G945" s="91"/>
      <c r="I945" s="87"/>
      <c r="J945" s="87"/>
      <c r="L945" s="87"/>
      <c r="M945" s="87"/>
      <c r="N945" s="119"/>
      <c r="O945" s="87"/>
      <c r="P945" s="87"/>
    </row>
    <row r="946" spans="5:16" x14ac:dyDescent="0.3">
      <c r="E946" s="92">
        <f>E943-0.02</f>
        <v>0.75999999999999979</v>
      </c>
      <c r="F946" s="92">
        <v>0</v>
      </c>
      <c r="G946" s="92">
        <f>G943+0.02</f>
        <v>0.23999999999999996</v>
      </c>
      <c r="I946" s="87">
        <f t="shared" si="196"/>
        <v>0.62</v>
      </c>
      <c r="J946" s="87">
        <f t="shared" si="197"/>
        <v>-0.6581793068761731</v>
      </c>
      <c r="L946" s="87"/>
      <c r="M946" s="87"/>
      <c r="N946" s="119" t="e">
        <f>IF($K$174=TRUE,J946,NA())</f>
        <v>#N/A</v>
      </c>
      <c r="O946" s="87" t="e">
        <f>IF($K$174=TRUE,I946+$B$5+$B$17/2,NA())</f>
        <v>#N/A</v>
      </c>
      <c r="P946" s="87" t="e">
        <f>IF($K$174=TRUE,J946+B$4+$B$4*$B$17,NA())</f>
        <v>#N/A</v>
      </c>
    </row>
    <row r="947" spans="5:16" x14ac:dyDescent="0.3">
      <c r="E947" s="92">
        <v>0</v>
      </c>
      <c r="F947" s="92">
        <f>F944-0.02</f>
        <v>0.75999999999999979</v>
      </c>
      <c r="G947" s="92">
        <f>G944+0.02</f>
        <v>0.23999999999999996</v>
      </c>
      <c r="I947" s="87">
        <f t="shared" si="196"/>
        <v>0.23999999999999996</v>
      </c>
      <c r="J947" s="87">
        <f t="shared" si="197"/>
        <v>0</v>
      </c>
      <c r="L947" s="87"/>
      <c r="M947" s="87"/>
      <c r="N947" s="119" t="e">
        <f>IF($K$174=TRUE,J947,NA())</f>
        <v>#N/A</v>
      </c>
      <c r="O947" s="87" t="e">
        <f>IF($K$174=TRUE,I947+$B$5+$B$17/2,NA())</f>
        <v>#N/A</v>
      </c>
      <c r="P947" s="87" t="e">
        <f>IF($K$174=TRUE,J947+B$4+$B$4*$B$17,NA())</f>
        <v>#N/A</v>
      </c>
    </row>
    <row r="948" spans="5:16" x14ac:dyDescent="0.3">
      <c r="E948" s="91"/>
      <c r="F948" s="91"/>
      <c r="G948" s="91"/>
      <c r="I948" s="87"/>
      <c r="J948" s="87"/>
      <c r="L948" s="87"/>
      <c r="M948" s="87"/>
      <c r="N948" s="119"/>
      <c r="O948" s="87"/>
      <c r="P948" s="87"/>
    </row>
    <row r="949" spans="5:16" x14ac:dyDescent="0.3">
      <c r="E949" s="92">
        <f>E946-0.02</f>
        <v>0.73999999999999977</v>
      </c>
      <c r="F949" s="92">
        <v>0</v>
      </c>
      <c r="G949" s="92">
        <f>G946+0.02</f>
        <v>0.25999999999999995</v>
      </c>
      <c r="I949" s="87">
        <f t="shared" si="196"/>
        <v>0.62999999999999989</v>
      </c>
      <c r="J949" s="87">
        <f t="shared" si="197"/>
        <v>-0.64085879880048435</v>
      </c>
      <c r="L949" s="87"/>
      <c r="M949" s="87"/>
      <c r="N949" s="119" t="e">
        <f>IF($K$174=TRUE,J949,NA())</f>
        <v>#N/A</v>
      </c>
      <c r="O949" s="87" t="e">
        <f>IF($K$174=TRUE,I949+$B$5+$B$17/2,NA())</f>
        <v>#N/A</v>
      </c>
      <c r="P949" s="87" t="e">
        <f>IF($K$174=TRUE,J949+B$4+$B$4*$B$17,NA())</f>
        <v>#N/A</v>
      </c>
    </row>
    <row r="950" spans="5:16" x14ac:dyDescent="0.3">
      <c r="E950" s="92">
        <v>0</v>
      </c>
      <c r="F950" s="92">
        <f>F947-0.02</f>
        <v>0.73999999999999977</v>
      </c>
      <c r="G950" s="92">
        <f>G947+0.02</f>
        <v>0.25999999999999995</v>
      </c>
      <c r="I950" s="87">
        <f t="shared" si="196"/>
        <v>0.25999999999999995</v>
      </c>
      <c r="J950" s="87">
        <f t="shared" si="197"/>
        <v>0</v>
      </c>
      <c r="L950" s="87"/>
      <c r="M950" s="87"/>
      <c r="N950" s="119" t="e">
        <f>IF($K$174=TRUE,J950,NA())</f>
        <v>#N/A</v>
      </c>
      <c r="O950" s="87" t="e">
        <f>IF($K$174=TRUE,I950+$B$5+$B$17/2,NA())</f>
        <v>#N/A</v>
      </c>
      <c r="P950" s="87" t="e">
        <f>IF($K$174=TRUE,J950+B$4+$B$4*$B$17,NA())</f>
        <v>#N/A</v>
      </c>
    </row>
    <row r="951" spans="5:16" x14ac:dyDescent="0.3">
      <c r="E951" s="91"/>
      <c r="F951" s="91"/>
      <c r="G951" s="91"/>
      <c r="I951" s="87"/>
      <c r="J951" s="87"/>
      <c r="L951" s="87"/>
      <c r="M951" s="87"/>
      <c r="N951" s="119"/>
      <c r="O951" s="87"/>
      <c r="P951" s="87"/>
    </row>
    <row r="952" spans="5:16" x14ac:dyDescent="0.3">
      <c r="E952" s="92">
        <f>E949-0.02</f>
        <v>0.71999999999999975</v>
      </c>
      <c r="F952" s="92">
        <v>0</v>
      </c>
      <c r="G952" s="92">
        <f>G949+0.02</f>
        <v>0.27999999999999997</v>
      </c>
      <c r="I952" s="87">
        <f t="shared" si="196"/>
        <v>0.6399999999999999</v>
      </c>
      <c r="J952" s="87">
        <f t="shared" si="197"/>
        <v>-0.62353829072479561</v>
      </c>
      <c r="L952" s="87"/>
      <c r="M952" s="87"/>
      <c r="N952" s="119" t="e">
        <f>IF($K$174=TRUE,J952,NA())</f>
        <v>#N/A</v>
      </c>
      <c r="O952" s="87" t="e">
        <f>IF($K$174=TRUE,I952+$B$5+$B$17/2,NA())</f>
        <v>#N/A</v>
      </c>
      <c r="P952" s="87" t="e">
        <f>IF($K$174=TRUE,J952+B$4+$B$4*$B$17,NA())</f>
        <v>#N/A</v>
      </c>
    </row>
    <row r="953" spans="5:16" x14ac:dyDescent="0.3">
      <c r="E953" s="92">
        <v>0</v>
      </c>
      <c r="F953" s="92">
        <f>F950-0.02</f>
        <v>0.71999999999999975</v>
      </c>
      <c r="G953" s="92">
        <f>G950+0.02</f>
        <v>0.27999999999999997</v>
      </c>
      <c r="I953" s="87">
        <f t="shared" si="196"/>
        <v>0.27999999999999997</v>
      </c>
      <c r="J953" s="87">
        <f t="shared" si="197"/>
        <v>0</v>
      </c>
      <c r="L953" s="87"/>
      <c r="M953" s="87"/>
      <c r="N953" s="119" t="e">
        <f>IF($K$174=TRUE,J953,NA())</f>
        <v>#N/A</v>
      </c>
      <c r="O953" s="87" t="e">
        <f>IF($K$174=TRUE,I953+$B$5+$B$17/2,NA())</f>
        <v>#N/A</v>
      </c>
      <c r="P953" s="87" t="e">
        <f>IF($K$174=TRUE,J953+B$4+$B$4*$B$17,NA())</f>
        <v>#N/A</v>
      </c>
    </row>
    <row r="954" spans="5:16" x14ac:dyDescent="0.3">
      <c r="E954" s="91"/>
      <c r="F954" s="91"/>
      <c r="G954" s="91"/>
      <c r="I954" s="87"/>
      <c r="J954" s="87"/>
      <c r="L954" s="87"/>
      <c r="M954" s="87"/>
      <c r="N954" s="119"/>
      <c r="O954" s="87"/>
      <c r="P954" s="87"/>
    </row>
    <row r="955" spans="5:16" x14ac:dyDescent="0.3">
      <c r="E955" s="92">
        <f>E952-0.02</f>
        <v>0.69999999999999973</v>
      </c>
      <c r="F955" s="92">
        <v>0</v>
      </c>
      <c r="G955" s="92">
        <f>G952+0.02</f>
        <v>0.3</v>
      </c>
      <c r="I955" s="87">
        <f t="shared" si="196"/>
        <v>0.64999999999999991</v>
      </c>
      <c r="J955" s="87">
        <f t="shared" si="197"/>
        <v>-0.60621778264910675</v>
      </c>
      <c r="L955" s="87"/>
      <c r="M955" s="87"/>
      <c r="N955" s="119" t="e">
        <f>IF($K$174=TRUE,J955,NA())</f>
        <v>#N/A</v>
      </c>
      <c r="O955" s="87" t="e">
        <f>IF($K$174=TRUE,I955+$B$5+$B$17/2,NA())</f>
        <v>#N/A</v>
      </c>
      <c r="P955" s="87" t="e">
        <f>IF($K$174=TRUE,J955+B$4+$B$4*$B$17,NA())</f>
        <v>#N/A</v>
      </c>
    </row>
    <row r="956" spans="5:16" x14ac:dyDescent="0.3">
      <c r="E956" s="92">
        <v>0</v>
      </c>
      <c r="F956" s="92">
        <f>F953-0.02</f>
        <v>0.69999999999999973</v>
      </c>
      <c r="G956" s="92">
        <f>G953+0.02</f>
        <v>0.3</v>
      </c>
      <c r="I956" s="87">
        <f t="shared" si="196"/>
        <v>0.3</v>
      </c>
      <c r="J956" s="87">
        <f t="shared" si="197"/>
        <v>0</v>
      </c>
      <c r="L956" s="87"/>
      <c r="M956" s="87"/>
      <c r="N956" s="119" t="e">
        <f>IF($K$174=TRUE,J956,NA())</f>
        <v>#N/A</v>
      </c>
      <c r="O956" s="87" t="e">
        <f>IF($K$174=TRUE,I956+$B$5+$B$17/2,NA())</f>
        <v>#N/A</v>
      </c>
      <c r="P956" s="87" t="e">
        <f>IF($K$174=TRUE,J956+B$4+$B$4*$B$17,NA())</f>
        <v>#N/A</v>
      </c>
    </row>
    <row r="957" spans="5:16" x14ac:dyDescent="0.3">
      <c r="E957" s="91"/>
      <c r="F957" s="91"/>
      <c r="G957" s="91"/>
      <c r="I957" s="87"/>
      <c r="J957" s="87"/>
      <c r="L957" s="87"/>
      <c r="M957" s="87"/>
      <c r="N957" s="119"/>
      <c r="O957" s="87"/>
      <c r="P957" s="87"/>
    </row>
    <row r="958" spans="5:16" x14ac:dyDescent="0.3">
      <c r="E958" s="92">
        <f>E955-0.02</f>
        <v>0.67999999999999972</v>
      </c>
      <c r="F958" s="92">
        <v>0</v>
      </c>
      <c r="G958" s="92">
        <f>G955+0.02</f>
        <v>0.32</v>
      </c>
      <c r="I958" s="87">
        <f t="shared" si="196"/>
        <v>0.65999999999999992</v>
      </c>
      <c r="J958" s="87">
        <f t="shared" si="197"/>
        <v>-0.58889727457341801</v>
      </c>
      <c r="L958" s="87"/>
      <c r="M958" s="87"/>
      <c r="N958" s="119" t="e">
        <f>IF($K$174=TRUE,J958,NA())</f>
        <v>#N/A</v>
      </c>
      <c r="O958" s="87" t="e">
        <f>IF($K$174=TRUE,I958+$B$5+$B$17/2,NA())</f>
        <v>#N/A</v>
      </c>
      <c r="P958" s="87" t="e">
        <f>IF($K$174=TRUE,J958+B$4+$B$4*$B$17,NA())</f>
        <v>#N/A</v>
      </c>
    </row>
    <row r="959" spans="5:16" x14ac:dyDescent="0.3">
      <c r="E959" s="92">
        <v>0</v>
      </c>
      <c r="F959" s="92">
        <f>F956-0.02</f>
        <v>0.67999999999999972</v>
      </c>
      <c r="G959" s="92">
        <f>G956+0.02</f>
        <v>0.32</v>
      </c>
      <c r="I959" s="87">
        <f t="shared" si="196"/>
        <v>0.32</v>
      </c>
      <c r="J959" s="87">
        <f t="shared" si="197"/>
        <v>0</v>
      </c>
      <c r="L959" s="87"/>
      <c r="M959" s="87"/>
      <c r="N959" s="119" t="e">
        <f>IF($K$174=TRUE,J959,NA())</f>
        <v>#N/A</v>
      </c>
      <c r="O959" s="87" t="e">
        <f>IF($K$174=TRUE,I959+$B$5+$B$17/2,NA())</f>
        <v>#N/A</v>
      </c>
      <c r="P959" s="87" t="e">
        <f>IF($K$174=TRUE,J959+B$4+$B$4*$B$17,NA())</f>
        <v>#N/A</v>
      </c>
    </row>
    <row r="960" spans="5:16" x14ac:dyDescent="0.3">
      <c r="E960" s="91"/>
      <c r="F960" s="91"/>
      <c r="G960" s="91"/>
      <c r="I960" s="87"/>
      <c r="J960" s="87"/>
      <c r="L960" s="87"/>
      <c r="M960" s="87"/>
      <c r="N960" s="119"/>
      <c r="O960" s="87"/>
      <c r="P960" s="87"/>
    </row>
    <row r="961" spans="5:16" x14ac:dyDescent="0.3">
      <c r="E961" s="92">
        <f>E958-0.02</f>
        <v>0.6599999999999997</v>
      </c>
      <c r="F961" s="92">
        <v>0</v>
      </c>
      <c r="G961" s="92">
        <f>G958+0.02</f>
        <v>0.34</v>
      </c>
      <c r="I961" s="87">
        <f t="shared" si="196"/>
        <v>0.66999999999999993</v>
      </c>
      <c r="J961" s="87">
        <f t="shared" si="197"/>
        <v>-0.57157676649772926</v>
      </c>
      <c r="L961" s="87"/>
      <c r="M961" s="87"/>
      <c r="N961" s="119" t="e">
        <f>IF($K$174=TRUE,J961,NA())</f>
        <v>#N/A</v>
      </c>
      <c r="O961" s="87" t="e">
        <f>IF($K$174=TRUE,I961+$B$5+$B$17/2,NA())</f>
        <v>#N/A</v>
      </c>
      <c r="P961" s="87" t="e">
        <f>IF($K$174=TRUE,J961+B$4+$B$4*$B$17,NA())</f>
        <v>#N/A</v>
      </c>
    </row>
    <row r="962" spans="5:16" x14ac:dyDescent="0.3">
      <c r="E962" s="92">
        <v>0</v>
      </c>
      <c r="F962" s="92">
        <f>F959-0.02</f>
        <v>0.6599999999999997</v>
      </c>
      <c r="G962" s="92">
        <f>G959+0.02</f>
        <v>0.34</v>
      </c>
      <c r="I962" s="87">
        <f t="shared" si="196"/>
        <v>0.34</v>
      </c>
      <c r="J962" s="87">
        <f t="shared" si="197"/>
        <v>0</v>
      </c>
      <c r="L962" s="87"/>
      <c r="M962" s="87"/>
      <c r="N962" s="119" t="e">
        <f>IF($K$174=TRUE,J962,NA())</f>
        <v>#N/A</v>
      </c>
      <c r="O962" s="87" t="e">
        <f>IF($K$174=TRUE,I962+$B$5+$B$17/2,NA())</f>
        <v>#N/A</v>
      </c>
      <c r="P962" s="87" t="e">
        <f>IF($K$174=TRUE,J962+B$4+$B$4*$B$17,NA())</f>
        <v>#N/A</v>
      </c>
    </row>
    <row r="963" spans="5:16" x14ac:dyDescent="0.3">
      <c r="E963" s="91"/>
      <c r="F963" s="91"/>
      <c r="G963" s="91"/>
      <c r="I963" s="87"/>
      <c r="J963" s="87"/>
      <c r="L963" s="87"/>
      <c r="M963" s="87"/>
      <c r="N963" s="119"/>
      <c r="O963" s="87"/>
      <c r="P963" s="87"/>
    </row>
    <row r="964" spans="5:16" x14ac:dyDescent="0.3">
      <c r="E964" s="92">
        <f>E961-0.02</f>
        <v>0.63999999999999968</v>
      </c>
      <c r="F964" s="92">
        <v>0</v>
      </c>
      <c r="G964" s="92">
        <f>G961+0.02</f>
        <v>0.36000000000000004</v>
      </c>
      <c r="I964" s="87">
        <f t="shared" si="196"/>
        <v>0.67999999999999994</v>
      </c>
      <c r="J964" s="87">
        <f t="shared" si="197"/>
        <v>-0.5542562584220404</v>
      </c>
      <c r="L964" s="87"/>
      <c r="M964" s="87"/>
      <c r="N964" s="119" t="e">
        <f>IF($K$174=TRUE,J964,NA())</f>
        <v>#N/A</v>
      </c>
      <c r="O964" s="87" t="e">
        <f>IF($K$174=TRUE,I964+$B$5+$B$17/2,NA())</f>
        <v>#N/A</v>
      </c>
      <c r="P964" s="87" t="e">
        <f>IF($K$174=TRUE,J964+B$4+$B$4*$B$17,NA())</f>
        <v>#N/A</v>
      </c>
    </row>
    <row r="965" spans="5:16" x14ac:dyDescent="0.3">
      <c r="E965" s="92">
        <v>0</v>
      </c>
      <c r="F965" s="92">
        <f>F962-0.02</f>
        <v>0.63999999999999968</v>
      </c>
      <c r="G965" s="92">
        <f>G962+0.02</f>
        <v>0.36000000000000004</v>
      </c>
      <c r="I965" s="87">
        <f t="shared" si="196"/>
        <v>0.36000000000000004</v>
      </c>
      <c r="J965" s="87">
        <f t="shared" si="197"/>
        <v>0</v>
      </c>
      <c r="L965" s="87"/>
      <c r="M965" s="87"/>
      <c r="N965" s="119" t="e">
        <f>IF($K$174=TRUE,J965,NA())</f>
        <v>#N/A</v>
      </c>
      <c r="O965" s="87" t="e">
        <f>IF($K$174=TRUE,I965+$B$5+$B$17/2,NA())</f>
        <v>#N/A</v>
      </c>
      <c r="P965" s="87" t="e">
        <f>IF($K$174=TRUE,J965+B$4+$B$4*$B$17,NA())</f>
        <v>#N/A</v>
      </c>
    </row>
    <row r="966" spans="5:16" x14ac:dyDescent="0.3">
      <c r="E966" s="91"/>
      <c r="F966" s="91"/>
      <c r="G966" s="91"/>
      <c r="I966" s="87"/>
      <c r="J966" s="87"/>
      <c r="L966" s="87"/>
      <c r="M966" s="87"/>
      <c r="N966" s="119"/>
      <c r="O966" s="87"/>
      <c r="P966" s="87"/>
    </row>
    <row r="967" spans="5:16" x14ac:dyDescent="0.3">
      <c r="E967" s="92">
        <f>E964-0.02</f>
        <v>0.61999999999999966</v>
      </c>
      <c r="F967" s="92">
        <v>0</v>
      </c>
      <c r="G967" s="92">
        <f>G964+0.02</f>
        <v>0.38000000000000006</v>
      </c>
      <c r="I967" s="87">
        <f t="shared" si="196"/>
        <v>0.69</v>
      </c>
      <c r="J967" s="87">
        <f t="shared" si="197"/>
        <v>-0.53693575034635166</v>
      </c>
      <c r="L967" s="87"/>
      <c r="M967" s="87"/>
      <c r="N967" s="119" t="e">
        <f>IF($K$174=TRUE,J967,NA())</f>
        <v>#N/A</v>
      </c>
      <c r="O967" s="87" t="e">
        <f>IF($K$174=TRUE,I967+$B$5+$B$17/2,NA())</f>
        <v>#N/A</v>
      </c>
      <c r="P967" s="87" t="e">
        <f>IF($K$174=TRUE,J967+B$4+$B$4*$B$17,NA())</f>
        <v>#N/A</v>
      </c>
    </row>
    <row r="968" spans="5:16" x14ac:dyDescent="0.3">
      <c r="E968" s="92">
        <v>0</v>
      </c>
      <c r="F968" s="92">
        <f>F965-0.02</f>
        <v>0.61999999999999966</v>
      </c>
      <c r="G968" s="92">
        <f>G965+0.02</f>
        <v>0.38000000000000006</v>
      </c>
      <c r="I968" s="87">
        <f t="shared" si="196"/>
        <v>0.38000000000000006</v>
      </c>
      <c r="J968" s="87">
        <f t="shared" si="197"/>
        <v>0</v>
      </c>
      <c r="L968" s="87"/>
      <c r="M968" s="87"/>
      <c r="N968" s="119" t="e">
        <f>IF($K$174=TRUE,J968,NA())</f>
        <v>#N/A</v>
      </c>
      <c r="O968" s="87" t="e">
        <f>IF($K$174=TRUE,I968+$B$5+$B$17/2,NA())</f>
        <v>#N/A</v>
      </c>
      <c r="P968" s="87" t="e">
        <f>IF($K$174=TRUE,J968+B$4+$B$4*$B$17,NA())</f>
        <v>#N/A</v>
      </c>
    </row>
    <row r="969" spans="5:16" x14ac:dyDescent="0.3">
      <c r="E969" s="91"/>
      <c r="F969" s="91"/>
      <c r="G969" s="91"/>
      <c r="I969" s="87"/>
      <c r="J969" s="87"/>
      <c r="L969" s="87"/>
      <c r="M969" s="87"/>
      <c r="N969" s="119"/>
      <c r="O969" s="87"/>
      <c r="P969" s="87"/>
    </row>
    <row r="970" spans="5:16" x14ac:dyDescent="0.3">
      <c r="E970" s="92">
        <f>E967-0.02</f>
        <v>0.59999999999999964</v>
      </c>
      <c r="F970" s="92">
        <v>0</v>
      </c>
      <c r="G970" s="92">
        <f>G967+0.02</f>
        <v>0.40000000000000008</v>
      </c>
      <c r="I970" s="87">
        <f t="shared" si="196"/>
        <v>0.7</v>
      </c>
      <c r="J970" s="87">
        <f t="shared" si="197"/>
        <v>-0.5196152422706628</v>
      </c>
      <c r="L970" s="87"/>
      <c r="M970" s="87"/>
      <c r="N970" s="119" t="e">
        <f>IF($K$174=TRUE,J970,NA())</f>
        <v>#N/A</v>
      </c>
      <c r="O970" s="87" t="e">
        <f>IF($K$174=TRUE,I970+$B$5+$B$17/2,NA())</f>
        <v>#N/A</v>
      </c>
      <c r="P970" s="87" t="e">
        <f>IF($K$174=TRUE,J970+B$4+$B$4*$B$17,NA())</f>
        <v>#N/A</v>
      </c>
    </row>
    <row r="971" spans="5:16" x14ac:dyDescent="0.3">
      <c r="E971" s="92">
        <v>0</v>
      </c>
      <c r="F971" s="92">
        <f>F968-0.02</f>
        <v>0.59999999999999964</v>
      </c>
      <c r="G971" s="92">
        <f>G968+0.02</f>
        <v>0.40000000000000008</v>
      </c>
      <c r="I971" s="87">
        <f t="shared" si="196"/>
        <v>0.40000000000000008</v>
      </c>
      <c r="J971" s="87">
        <f t="shared" si="197"/>
        <v>0</v>
      </c>
      <c r="L971" s="87"/>
      <c r="M971" s="87"/>
      <c r="N971" s="119" t="e">
        <f>IF($K$174=TRUE,J971,NA())</f>
        <v>#N/A</v>
      </c>
      <c r="O971" s="87" t="e">
        <f>IF($K$174=TRUE,I971+$B$5+$B$17/2,NA())</f>
        <v>#N/A</v>
      </c>
      <c r="P971" s="87" t="e">
        <f>IF($K$174=TRUE,J971+B$4+$B$4*$B$17,NA())</f>
        <v>#N/A</v>
      </c>
    </row>
    <row r="972" spans="5:16" x14ac:dyDescent="0.3">
      <c r="E972" s="91"/>
      <c r="F972" s="91"/>
      <c r="G972" s="91"/>
      <c r="I972" s="87"/>
      <c r="J972" s="87"/>
      <c r="L972" s="87"/>
      <c r="M972" s="87"/>
      <c r="N972" s="119"/>
      <c r="O972" s="87"/>
      <c r="P972" s="87"/>
    </row>
    <row r="973" spans="5:16" x14ac:dyDescent="0.3">
      <c r="E973" s="92">
        <f>E970-0.02</f>
        <v>0.57999999999999963</v>
      </c>
      <c r="F973" s="92">
        <v>0</v>
      </c>
      <c r="G973" s="92">
        <f>G970+0.02</f>
        <v>0.4200000000000001</v>
      </c>
      <c r="I973" s="87">
        <f t="shared" si="196"/>
        <v>0.71</v>
      </c>
      <c r="J973" s="87">
        <f t="shared" si="197"/>
        <v>-0.50229473419497406</v>
      </c>
      <c r="L973" s="87"/>
      <c r="M973" s="87"/>
      <c r="N973" s="119" t="e">
        <f>IF($K$174=TRUE,J973,NA())</f>
        <v>#N/A</v>
      </c>
      <c r="O973" s="87" t="e">
        <f>IF($K$174=TRUE,I973+$B$5+$B$17/2,NA())</f>
        <v>#N/A</v>
      </c>
      <c r="P973" s="87" t="e">
        <f>IF($K$174=TRUE,J973+B$4+$B$4*$B$17,NA())</f>
        <v>#N/A</v>
      </c>
    </row>
    <row r="974" spans="5:16" x14ac:dyDescent="0.3">
      <c r="E974" s="92">
        <v>0</v>
      </c>
      <c r="F974" s="92">
        <f>F971-0.02</f>
        <v>0.57999999999999963</v>
      </c>
      <c r="G974" s="92">
        <f>G971+0.02</f>
        <v>0.4200000000000001</v>
      </c>
      <c r="I974" s="87">
        <f t="shared" si="196"/>
        <v>0.4200000000000001</v>
      </c>
      <c r="J974" s="87">
        <f t="shared" si="197"/>
        <v>0</v>
      </c>
      <c r="L974" s="87"/>
      <c r="M974" s="87"/>
      <c r="N974" s="119" t="e">
        <f>IF($K$174=TRUE,J974,NA())</f>
        <v>#N/A</v>
      </c>
      <c r="O974" s="87" t="e">
        <f>IF($K$174=TRUE,I974+$B$5+$B$17/2,NA())</f>
        <v>#N/A</v>
      </c>
      <c r="P974" s="87" t="e">
        <f>IF($K$174=TRUE,J974+B$4+$B$4*$B$17,NA())</f>
        <v>#N/A</v>
      </c>
    </row>
    <row r="975" spans="5:16" x14ac:dyDescent="0.3">
      <c r="E975" s="91"/>
      <c r="F975" s="91"/>
      <c r="G975" s="91"/>
      <c r="I975" s="87"/>
      <c r="J975" s="87"/>
      <c r="L975" s="87"/>
      <c r="M975" s="87"/>
      <c r="N975" s="119"/>
      <c r="O975" s="87"/>
      <c r="P975" s="87"/>
    </row>
    <row r="976" spans="5:16" x14ac:dyDescent="0.3">
      <c r="E976" s="92">
        <f>E973-0.02</f>
        <v>0.55999999999999961</v>
      </c>
      <c r="F976" s="92">
        <v>0</v>
      </c>
      <c r="G976" s="92">
        <f>G973+0.02</f>
        <v>0.44000000000000011</v>
      </c>
      <c r="I976" s="87">
        <f t="shared" si="196"/>
        <v>0.72</v>
      </c>
      <c r="J976" s="87">
        <f t="shared" si="197"/>
        <v>-0.48497422611928526</v>
      </c>
      <c r="L976" s="87"/>
      <c r="M976" s="87"/>
      <c r="N976" s="119" t="e">
        <f>IF($K$174=TRUE,J976,NA())</f>
        <v>#N/A</v>
      </c>
      <c r="O976" s="87" t="e">
        <f>IF($K$174=TRUE,I976+$B$5+$B$17/2,NA())</f>
        <v>#N/A</v>
      </c>
      <c r="P976" s="87" t="e">
        <f>IF($K$174=TRUE,J976+B$4+$B$4*$B$17,NA())</f>
        <v>#N/A</v>
      </c>
    </row>
    <row r="977" spans="5:16" x14ac:dyDescent="0.3">
      <c r="E977" s="92">
        <v>0</v>
      </c>
      <c r="F977" s="92">
        <f>F974-0.02</f>
        <v>0.55999999999999961</v>
      </c>
      <c r="G977" s="92">
        <f>G974+0.02</f>
        <v>0.44000000000000011</v>
      </c>
      <c r="I977" s="87">
        <f t="shared" si="196"/>
        <v>0.44000000000000011</v>
      </c>
      <c r="J977" s="87">
        <f t="shared" si="197"/>
        <v>0</v>
      </c>
      <c r="L977" s="87"/>
      <c r="M977" s="87"/>
      <c r="N977" s="119" t="e">
        <f>IF($K$174=TRUE,J977,NA())</f>
        <v>#N/A</v>
      </c>
      <c r="O977" s="87" t="e">
        <f>IF($K$174=TRUE,I977+$B$5+$B$17/2,NA())</f>
        <v>#N/A</v>
      </c>
      <c r="P977" s="87" t="e">
        <f>IF($K$174=TRUE,J977+B$4+$B$4*$B$17,NA())</f>
        <v>#N/A</v>
      </c>
    </row>
    <row r="978" spans="5:16" x14ac:dyDescent="0.3">
      <c r="E978" s="91"/>
      <c r="F978" s="91"/>
      <c r="G978" s="91"/>
      <c r="I978" s="87"/>
      <c r="J978" s="87"/>
      <c r="L978" s="87"/>
      <c r="M978" s="87"/>
      <c r="N978" s="119"/>
      <c r="O978" s="87"/>
      <c r="P978" s="87"/>
    </row>
    <row r="979" spans="5:16" x14ac:dyDescent="0.3">
      <c r="E979" s="92">
        <f>E976-0.02</f>
        <v>0.53999999999999959</v>
      </c>
      <c r="F979" s="92">
        <v>0</v>
      </c>
      <c r="G979" s="92">
        <f>G976+0.02</f>
        <v>0.46000000000000013</v>
      </c>
      <c r="I979" s="87">
        <f t="shared" ref="I979:I1040" si="198">$B$5*E979+G979</f>
        <v>0.73</v>
      </c>
      <c r="J979" s="87">
        <f t="shared" ref="J979:J1040" si="199">-E979*$B$4</f>
        <v>-0.46765371804359651</v>
      </c>
      <c r="L979" s="87"/>
      <c r="M979" s="87"/>
      <c r="N979" s="119" t="e">
        <f>IF($K$174=TRUE,J979,NA())</f>
        <v>#N/A</v>
      </c>
      <c r="O979" s="87" t="e">
        <f>IF($K$174=TRUE,I979+$B$5+$B$17/2,NA())</f>
        <v>#N/A</v>
      </c>
      <c r="P979" s="87" t="e">
        <f>IF($K$174=TRUE,J979+B$4+$B$4*$B$17,NA())</f>
        <v>#N/A</v>
      </c>
    </row>
    <row r="980" spans="5:16" x14ac:dyDescent="0.3">
      <c r="E980" s="92">
        <v>0</v>
      </c>
      <c r="F980" s="92">
        <f>F977-0.02</f>
        <v>0.53999999999999959</v>
      </c>
      <c r="G980" s="92">
        <f>G977+0.02</f>
        <v>0.46000000000000013</v>
      </c>
      <c r="I980" s="87">
        <f t="shared" si="198"/>
        <v>0.46000000000000013</v>
      </c>
      <c r="J980" s="87">
        <f t="shared" si="199"/>
        <v>0</v>
      </c>
      <c r="L980" s="87"/>
      <c r="M980" s="87"/>
      <c r="N980" s="119" t="e">
        <f>IF($K$174=TRUE,J980,NA())</f>
        <v>#N/A</v>
      </c>
      <c r="O980" s="87" t="e">
        <f>IF($K$174=TRUE,I980+$B$5+$B$17/2,NA())</f>
        <v>#N/A</v>
      </c>
      <c r="P980" s="87" t="e">
        <f>IF($K$174=TRUE,J980+B$4+$B$4*$B$17,NA())</f>
        <v>#N/A</v>
      </c>
    </row>
    <row r="981" spans="5:16" x14ac:dyDescent="0.3">
      <c r="E981" s="91"/>
      <c r="F981" s="91"/>
      <c r="G981" s="91"/>
      <c r="I981" s="87"/>
      <c r="J981" s="87"/>
      <c r="L981" s="87"/>
      <c r="M981" s="87"/>
      <c r="N981" s="119"/>
      <c r="O981" s="87"/>
      <c r="P981" s="87"/>
    </row>
    <row r="982" spans="5:16" x14ac:dyDescent="0.3">
      <c r="E982" s="92">
        <f>E979-0.02</f>
        <v>0.51999999999999957</v>
      </c>
      <c r="F982" s="92">
        <v>0</v>
      </c>
      <c r="G982" s="92">
        <f>G979+0.02</f>
        <v>0.48000000000000015</v>
      </c>
      <c r="I982" s="87">
        <f t="shared" si="198"/>
        <v>0.74</v>
      </c>
      <c r="J982" s="87">
        <f t="shared" si="199"/>
        <v>-0.45033320996790771</v>
      </c>
      <c r="L982" s="87"/>
      <c r="M982" s="87"/>
      <c r="N982" s="119" t="e">
        <f>IF($K$174=TRUE,J982,NA())</f>
        <v>#N/A</v>
      </c>
      <c r="O982" s="87" t="e">
        <f>IF($K$174=TRUE,I982+$B$5+$B$17/2,NA())</f>
        <v>#N/A</v>
      </c>
      <c r="P982" s="87" t="e">
        <f>IF($K$174=TRUE,J982+B$4+$B$4*$B$17,NA())</f>
        <v>#N/A</v>
      </c>
    </row>
    <row r="983" spans="5:16" x14ac:dyDescent="0.3">
      <c r="E983" s="92">
        <v>0</v>
      </c>
      <c r="F983" s="92">
        <f>F980-0.02</f>
        <v>0.51999999999999957</v>
      </c>
      <c r="G983" s="92">
        <f>G980+0.02</f>
        <v>0.48000000000000015</v>
      </c>
      <c r="I983" s="87">
        <f t="shared" si="198"/>
        <v>0.48000000000000015</v>
      </c>
      <c r="J983" s="87">
        <f t="shared" si="199"/>
        <v>0</v>
      </c>
      <c r="L983" s="87"/>
      <c r="M983" s="87"/>
      <c r="N983" s="119" t="e">
        <f>IF($K$174=TRUE,J983,NA())</f>
        <v>#N/A</v>
      </c>
      <c r="O983" s="87" t="e">
        <f>IF($K$174=TRUE,I983+$B$5+$B$17/2,NA())</f>
        <v>#N/A</v>
      </c>
      <c r="P983" s="87" t="e">
        <f>IF($K$174=TRUE,J983+B$4+$B$4*$B$17,NA())</f>
        <v>#N/A</v>
      </c>
    </row>
    <row r="984" spans="5:16" x14ac:dyDescent="0.3">
      <c r="E984" s="91"/>
      <c r="F984" s="91"/>
      <c r="G984" s="91"/>
      <c r="I984" s="87"/>
      <c r="J984" s="87"/>
      <c r="L984" s="87"/>
      <c r="M984" s="87"/>
      <c r="N984" s="119"/>
      <c r="O984" s="87"/>
      <c r="P984" s="87"/>
    </row>
    <row r="985" spans="5:16" x14ac:dyDescent="0.3">
      <c r="E985" s="92">
        <f>E982-0.02</f>
        <v>0.49999999999999956</v>
      </c>
      <c r="F985" s="92">
        <v>0</v>
      </c>
      <c r="G985" s="92">
        <f>G982+0.02</f>
        <v>0.50000000000000011</v>
      </c>
      <c r="I985" s="87">
        <f t="shared" si="198"/>
        <v>0.75</v>
      </c>
      <c r="J985" s="87">
        <f t="shared" si="199"/>
        <v>-0.43301270189221891</v>
      </c>
      <c r="L985" s="87"/>
      <c r="M985" s="87"/>
      <c r="N985" s="119" t="e">
        <f>IF($K$174=TRUE,J985,NA())</f>
        <v>#N/A</v>
      </c>
      <c r="O985" s="87" t="e">
        <f>IF($K$174=TRUE,I985+$B$5+$B$17/2,NA())</f>
        <v>#N/A</v>
      </c>
      <c r="P985" s="87" t="e">
        <f>IF($K$174=TRUE,J985+B$4+$B$4*$B$17,NA())</f>
        <v>#N/A</v>
      </c>
    </row>
    <row r="986" spans="5:16" x14ac:dyDescent="0.3">
      <c r="E986" s="92">
        <v>0</v>
      </c>
      <c r="F986" s="92">
        <f>F983-0.02</f>
        <v>0.49999999999999956</v>
      </c>
      <c r="G986" s="92">
        <f>G983+0.02</f>
        <v>0.50000000000000011</v>
      </c>
      <c r="I986" s="87">
        <f t="shared" si="198"/>
        <v>0.50000000000000011</v>
      </c>
      <c r="J986" s="87">
        <f t="shared" si="199"/>
        <v>0</v>
      </c>
      <c r="L986" s="87"/>
      <c r="M986" s="87"/>
      <c r="N986" s="119" t="e">
        <f>IF($K$174=TRUE,J986,NA())</f>
        <v>#N/A</v>
      </c>
      <c r="O986" s="87" t="e">
        <f>IF($K$174=TRUE,I986+$B$5+$B$17/2,NA())</f>
        <v>#N/A</v>
      </c>
      <c r="P986" s="87" t="e">
        <f>IF($K$174=TRUE,J986+B$4+$B$4*$B$17,NA())</f>
        <v>#N/A</v>
      </c>
    </row>
    <row r="987" spans="5:16" x14ac:dyDescent="0.3">
      <c r="E987" s="91"/>
      <c r="F987" s="91"/>
      <c r="G987" s="91"/>
      <c r="I987" s="87"/>
      <c r="J987" s="87"/>
      <c r="L987" s="87"/>
      <c r="M987" s="87"/>
      <c r="N987" s="119"/>
      <c r="O987" s="87"/>
      <c r="P987" s="87"/>
    </row>
    <row r="988" spans="5:16" x14ac:dyDescent="0.3">
      <c r="E988" s="92">
        <f>E985-0.02</f>
        <v>0.47999999999999954</v>
      </c>
      <c r="F988" s="92">
        <v>0</v>
      </c>
      <c r="G988" s="92">
        <f>G985+0.02</f>
        <v>0.52000000000000013</v>
      </c>
      <c r="I988" s="87">
        <f t="shared" si="198"/>
        <v>0.76</v>
      </c>
      <c r="J988" s="87">
        <f t="shared" si="199"/>
        <v>-0.41569219381653011</v>
      </c>
      <c r="L988" s="87"/>
      <c r="M988" s="87"/>
      <c r="N988" s="119" t="e">
        <f>IF($K$174=TRUE,J988,NA())</f>
        <v>#N/A</v>
      </c>
      <c r="O988" s="87" t="e">
        <f>IF($K$174=TRUE,I988+$B$5+$B$17/2,NA())</f>
        <v>#N/A</v>
      </c>
      <c r="P988" s="87" t="e">
        <f>IF($K$174=TRUE,J988+B$4+$B$4*$B$17,NA())</f>
        <v>#N/A</v>
      </c>
    </row>
    <row r="989" spans="5:16" x14ac:dyDescent="0.3">
      <c r="E989" s="92">
        <v>0</v>
      </c>
      <c r="F989" s="92">
        <f>F986-0.02</f>
        <v>0.47999999999999954</v>
      </c>
      <c r="G989" s="92">
        <f>G986+0.02</f>
        <v>0.52000000000000013</v>
      </c>
      <c r="I989" s="87">
        <f t="shared" si="198"/>
        <v>0.52000000000000013</v>
      </c>
      <c r="J989" s="87">
        <f t="shared" si="199"/>
        <v>0</v>
      </c>
      <c r="L989" s="87"/>
      <c r="M989" s="87"/>
      <c r="N989" s="119" t="e">
        <f>IF($K$174=TRUE,J989,NA())</f>
        <v>#N/A</v>
      </c>
      <c r="O989" s="87" t="e">
        <f>IF($K$174=TRUE,I989+$B$5+$B$17/2,NA())</f>
        <v>#N/A</v>
      </c>
      <c r="P989" s="87" t="e">
        <f>IF($K$174=TRUE,J989+B$4+$B$4*$B$17,NA())</f>
        <v>#N/A</v>
      </c>
    </row>
    <row r="990" spans="5:16" x14ac:dyDescent="0.3">
      <c r="E990" s="91"/>
      <c r="F990" s="91"/>
      <c r="G990" s="91"/>
      <c r="I990" s="87"/>
      <c r="J990" s="87"/>
      <c r="L990" s="87"/>
      <c r="M990" s="87"/>
      <c r="N990" s="119"/>
      <c r="O990" s="87"/>
      <c r="P990" s="87"/>
    </row>
    <row r="991" spans="5:16" x14ac:dyDescent="0.3">
      <c r="E991" s="92">
        <f>E988-0.02</f>
        <v>0.45999999999999952</v>
      </c>
      <c r="F991" s="92">
        <v>0</v>
      </c>
      <c r="G991" s="92">
        <f>G988+0.02</f>
        <v>0.54000000000000015</v>
      </c>
      <c r="I991" s="87">
        <f t="shared" si="198"/>
        <v>0.77</v>
      </c>
      <c r="J991" s="87">
        <f t="shared" si="199"/>
        <v>-0.39837168574084136</v>
      </c>
      <c r="L991" s="87"/>
      <c r="M991" s="87"/>
      <c r="N991" s="119" t="e">
        <f>IF($K$174=TRUE,J991,NA())</f>
        <v>#N/A</v>
      </c>
      <c r="O991" s="87" t="e">
        <f>IF($K$174=TRUE,I991+$B$5+$B$17/2,NA())</f>
        <v>#N/A</v>
      </c>
      <c r="P991" s="87" t="e">
        <f>IF($K$174=TRUE,J991+B$4+$B$4*$B$17,NA())</f>
        <v>#N/A</v>
      </c>
    </row>
    <row r="992" spans="5:16" x14ac:dyDescent="0.3">
      <c r="E992" s="92">
        <v>0</v>
      </c>
      <c r="F992" s="92">
        <f>F989-0.02</f>
        <v>0.45999999999999952</v>
      </c>
      <c r="G992" s="92">
        <f>G989+0.02</f>
        <v>0.54000000000000015</v>
      </c>
      <c r="I992" s="87">
        <f t="shared" si="198"/>
        <v>0.54000000000000015</v>
      </c>
      <c r="J992" s="87">
        <f t="shared" si="199"/>
        <v>0</v>
      </c>
      <c r="L992" s="87"/>
      <c r="M992" s="87"/>
      <c r="N992" s="119" t="e">
        <f>IF($K$174=TRUE,J992,NA())</f>
        <v>#N/A</v>
      </c>
      <c r="O992" s="87" t="e">
        <f>IF($K$174=TRUE,I992+$B$5+$B$17/2,NA())</f>
        <v>#N/A</v>
      </c>
      <c r="P992" s="87" t="e">
        <f>IF($K$174=TRUE,J992+B$4+$B$4*$B$17,NA())</f>
        <v>#N/A</v>
      </c>
    </row>
    <row r="993" spans="5:16" x14ac:dyDescent="0.3">
      <c r="E993" s="91"/>
      <c r="F993" s="91"/>
      <c r="G993" s="91"/>
      <c r="I993" s="87"/>
      <c r="J993" s="87"/>
      <c r="L993" s="87"/>
      <c r="M993" s="87"/>
      <c r="N993" s="119"/>
      <c r="O993" s="87"/>
      <c r="P993" s="87"/>
    </row>
    <row r="994" spans="5:16" x14ac:dyDescent="0.3">
      <c r="E994" s="92">
        <f>E991-0.02</f>
        <v>0.4399999999999995</v>
      </c>
      <c r="F994" s="92">
        <v>0</v>
      </c>
      <c r="G994" s="92">
        <f>G991+0.02</f>
        <v>0.56000000000000016</v>
      </c>
      <c r="I994" s="87">
        <f t="shared" si="198"/>
        <v>0.78</v>
      </c>
      <c r="J994" s="87">
        <f t="shared" si="199"/>
        <v>-0.38105117766515256</v>
      </c>
      <c r="L994" s="87"/>
      <c r="M994" s="87"/>
      <c r="N994" s="119" t="e">
        <f>IF($K$174=TRUE,J994,NA())</f>
        <v>#N/A</v>
      </c>
      <c r="O994" s="87" t="e">
        <f>IF($K$174=TRUE,I994+$B$5+$B$17/2,NA())</f>
        <v>#N/A</v>
      </c>
      <c r="P994" s="87" t="e">
        <f>IF($K$174=TRUE,J994+B$4+$B$4*$B$17,NA())</f>
        <v>#N/A</v>
      </c>
    </row>
    <row r="995" spans="5:16" x14ac:dyDescent="0.3">
      <c r="E995" s="92">
        <v>0</v>
      </c>
      <c r="F995" s="92">
        <f>F992-0.02</f>
        <v>0.4399999999999995</v>
      </c>
      <c r="G995" s="92">
        <f>G992+0.02</f>
        <v>0.56000000000000016</v>
      </c>
      <c r="I995" s="87">
        <f t="shared" si="198"/>
        <v>0.56000000000000016</v>
      </c>
      <c r="J995" s="87">
        <f t="shared" si="199"/>
        <v>0</v>
      </c>
      <c r="L995" s="87"/>
      <c r="M995" s="87"/>
      <c r="N995" s="119" t="e">
        <f>IF($K$174=TRUE,J995,NA())</f>
        <v>#N/A</v>
      </c>
      <c r="O995" s="87" t="e">
        <f>IF($K$174=TRUE,I995+$B$5+$B$17/2,NA())</f>
        <v>#N/A</v>
      </c>
      <c r="P995" s="87" t="e">
        <f>IF($K$174=TRUE,J995+B$4+$B$4*$B$17,NA())</f>
        <v>#N/A</v>
      </c>
    </row>
    <row r="996" spans="5:16" x14ac:dyDescent="0.3">
      <c r="E996" s="91"/>
      <c r="F996" s="91"/>
      <c r="G996" s="91"/>
      <c r="I996" s="87"/>
      <c r="J996" s="87"/>
      <c r="L996" s="87"/>
      <c r="M996" s="87"/>
      <c r="N996" s="119"/>
      <c r="O996" s="87"/>
      <c r="P996" s="87"/>
    </row>
    <row r="997" spans="5:16" x14ac:dyDescent="0.3">
      <c r="E997" s="92">
        <f>E994-0.02</f>
        <v>0.41999999999999948</v>
      </c>
      <c r="F997" s="92">
        <v>0</v>
      </c>
      <c r="G997" s="92">
        <f>G994+0.02</f>
        <v>0.58000000000000018</v>
      </c>
      <c r="I997" s="87">
        <f t="shared" si="198"/>
        <v>0.79</v>
      </c>
      <c r="J997" s="87">
        <f t="shared" si="199"/>
        <v>-0.36373066958946376</v>
      </c>
      <c r="L997" s="87"/>
      <c r="M997" s="87"/>
      <c r="N997" s="119" t="e">
        <f>IF($K$174=TRUE,J997,NA())</f>
        <v>#N/A</v>
      </c>
      <c r="O997" s="87" t="e">
        <f>IF($K$174=TRUE,I997+$B$5+$B$17/2,NA())</f>
        <v>#N/A</v>
      </c>
      <c r="P997" s="87" t="e">
        <f>IF($K$174=TRUE,J997+B$4+$B$4*$B$17,NA())</f>
        <v>#N/A</v>
      </c>
    </row>
    <row r="998" spans="5:16" x14ac:dyDescent="0.3">
      <c r="E998" s="92">
        <v>0</v>
      </c>
      <c r="F998" s="92">
        <f>F995-0.02</f>
        <v>0.41999999999999948</v>
      </c>
      <c r="G998" s="92">
        <f>G995+0.02</f>
        <v>0.58000000000000018</v>
      </c>
      <c r="I998" s="87">
        <f t="shared" si="198"/>
        <v>0.58000000000000018</v>
      </c>
      <c r="J998" s="87">
        <f t="shared" si="199"/>
        <v>0</v>
      </c>
      <c r="L998" s="87"/>
      <c r="M998" s="87"/>
      <c r="N998" s="119" t="e">
        <f>IF($K$174=TRUE,J998,NA())</f>
        <v>#N/A</v>
      </c>
      <c r="O998" s="87" t="e">
        <f>IF($K$174=TRUE,I998+$B$5+$B$17/2,NA())</f>
        <v>#N/A</v>
      </c>
      <c r="P998" s="87" t="e">
        <f>IF($K$174=TRUE,J998+B$4+$B$4*$B$17,NA())</f>
        <v>#N/A</v>
      </c>
    </row>
    <row r="999" spans="5:16" x14ac:dyDescent="0.3">
      <c r="E999" s="91"/>
      <c r="F999" s="91"/>
      <c r="G999" s="91"/>
      <c r="I999" s="87"/>
      <c r="J999" s="87"/>
      <c r="L999" s="87"/>
      <c r="M999" s="87"/>
      <c r="N999" s="119"/>
      <c r="O999" s="87"/>
      <c r="P999" s="87"/>
    </row>
    <row r="1000" spans="5:16" x14ac:dyDescent="0.3">
      <c r="E1000" s="92">
        <f>E997-0.02</f>
        <v>0.39999999999999947</v>
      </c>
      <c r="F1000" s="92">
        <v>0</v>
      </c>
      <c r="G1000" s="92">
        <f>G997+0.02</f>
        <v>0.6000000000000002</v>
      </c>
      <c r="I1000" s="87">
        <f t="shared" si="198"/>
        <v>0.8</v>
      </c>
      <c r="J1000" s="87">
        <f t="shared" si="199"/>
        <v>-0.34641016151377496</v>
      </c>
      <c r="L1000" s="87"/>
      <c r="M1000" s="87"/>
      <c r="N1000" s="119" t="e">
        <f>IF($K$174=TRUE,J1000,NA())</f>
        <v>#N/A</v>
      </c>
      <c r="O1000" s="87" t="e">
        <f>IF($K$174=TRUE,I1000+$B$5+$B$17/2,NA())</f>
        <v>#N/A</v>
      </c>
      <c r="P1000" s="87" t="e">
        <f>IF($K$174=TRUE,J1000+B$4+$B$4*$B$17,NA())</f>
        <v>#N/A</v>
      </c>
    </row>
    <row r="1001" spans="5:16" x14ac:dyDescent="0.3">
      <c r="E1001" s="92">
        <v>0</v>
      </c>
      <c r="F1001" s="92">
        <f>F998-0.02</f>
        <v>0.39999999999999947</v>
      </c>
      <c r="G1001" s="92">
        <f>G998+0.02</f>
        <v>0.6000000000000002</v>
      </c>
      <c r="I1001" s="87">
        <f t="shared" si="198"/>
        <v>0.6000000000000002</v>
      </c>
      <c r="J1001" s="87">
        <f t="shared" si="199"/>
        <v>0</v>
      </c>
      <c r="L1001" s="87"/>
      <c r="M1001" s="87"/>
      <c r="N1001" s="119" t="e">
        <f>IF($K$174=TRUE,J1001,NA())</f>
        <v>#N/A</v>
      </c>
      <c r="O1001" s="87" t="e">
        <f>IF($K$174=TRUE,I1001+$B$5+$B$17/2,NA())</f>
        <v>#N/A</v>
      </c>
      <c r="P1001" s="87" t="e">
        <f>IF($K$174=TRUE,J1001+B$4+$B$4*$B$17,NA())</f>
        <v>#N/A</v>
      </c>
    </row>
    <row r="1002" spans="5:16" x14ac:dyDescent="0.3">
      <c r="E1002" s="91"/>
      <c r="F1002" s="91"/>
      <c r="G1002" s="91"/>
      <c r="I1002" s="87"/>
      <c r="J1002" s="87"/>
      <c r="L1002" s="87"/>
      <c r="M1002" s="87"/>
      <c r="N1002" s="119"/>
      <c r="O1002" s="87"/>
      <c r="P1002" s="87"/>
    </row>
    <row r="1003" spans="5:16" x14ac:dyDescent="0.3">
      <c r="E1003" s="92">
        <f>E1000-0.02</f>
        <v>0.37999999999999945</v>
      </c>
      <c r="F1003" s="92">
        <v>0</v>
      </c>
      <c r="G1003" s="92">
        <f>G1000+0.02</f>
        <v>0.62000000000000022</v>
      </c>
      <c r="I1003" s="87">
        <f t="shared" si="198"/>
        <v>0.81</v>
      </c>
      <c r="J1003" s="87">
        <f t="shared" si="199"/>
        <v>-0.32908965343808622</v>
      </c>
      <c r="L1003" s="87"/>
      <c r="M1003" s="87"/>
      <c r="N1003" s="119" t="e">
        <f>IF($K$174=TRUE,J1003,NA())</f>
        <v>#N/A</v>
      </c>
      <c r="O1003" s="87" t="e">
        <f>IF($K$174=TRUE,I1003+$B$5+$B$17/2,NA())</f>
        <v>#N/A</v>
      </c>
      <c r="P1003" s="87" t="e">
        <f>IF($K$174=TRUE,J1003+B$4+$B$4*$B$17,NA())</f>
        <v>#N/A</v>
      </c>
    </row>
    <row r="1004" spans="5:16" x14ac:dyDescent="0.3">
      <c r="E1004" s="92">
        <v>0</v>
      </c>
      <c r="F1004" s="92">
        <f>F1001-0.02</f>
        <v>0.37999999999999945</v>
      </c>
      <c r="G1004" s="92">
        <f>G1001+0.02</f>
        <v>0.62000000000000022</v>
      </c>
      <c r="I1004" s="87">
        <f t="shared" si="198"/>
        <v>0.62000000000000022</v>
      </c>
      <c r="J1004" s="87">
        <f t="shared" si="199"/>
        <v>0</v>
      </c>
      <c r="L1004" s="87"/>
      <c r="M1004" s="87"/>
      <c r="N1004" s="119" t="e">
        <f>IF($K$174=TRUE,J1004,NA())</f>
        <v>#N/A</v>
      </c>
      <c r="O1004" s="87" t="e">
        <f>IF($K$174=TRUE,I1004+$B$5+$B$17/2,NA())</f>
        <v>#N/A</v>
      </c>
      <c r="P1004" s="87" t="e">
        <f>IF($K$174=TRUE,J1004+B$4+$B$4*$B$17,NA())</f>
        <v>#N/A</v>
      </c>
    </row>
    <row r="1005" spans="5:16" x14ac:dyDescent="0.3">
      <c r="E1005" s="91"/>
      <c r="F1005" s="91"/>
      <c r="G1005" s="91"/>
      <c r="I1005" s="87"/>
      <c r="J1005" s="87"/>
      <c r="L1005" s="87"/>
      <c r="M1005" s="87"/>
      <c r="N1005" s="119"/>
      <c r="O1005" s="87"/>
      <c r="P1005" s="87"/>
    </row>
    <row r="1006" spans="5:16" x14ac:dyDescent="0.3">
      <c r="E1006" s="92">
        <f>E1003-0.02</f>
        <v>0.35999999999999943</v>
      </c>
      <c r="F1006" s="92">
        <v>0</v>
      </c>
      <c r="G1006" s="92">
        <f>G1003+0.02</f>
        <v>0.64000000000000024</v>
      </c>
      <c r="I1006" s="87">
        <f t="shared" si="198"/>
        <v>0.82</v>
      </c>
      <c r="J1006" s="87">
        <f t="shared" si="199"/>
        <v>-0.31176914536239742</v>
      </c>
      <c r="L1006" s="87"/>
      <c r="M1006" s="87"/>
      <c r="N1006" s="119" t="e">
        <f>IF($K$174=TRUE,J1006,NA())</f>
        <v>#N/A</v>
      </c>
      <c r="O1006" s="87" t="e">
        <f>IF($K$174=TRUE,I1006+$B$5+$B$17/2,NA())</f>
        <v>#N/A</v>
      </c>
      <c r="P1006" s="87" t="e">
        <f>IF($K$174=TRUE,J1006+B$4+$B$4*$B$17,NA())</f>
        <v>#N/A</v>
      </c>
    </row>
    <row r="1007" spans="5:16" x14ac:dyDescent="0.3">
      <c r="E1007" s="92">
        <v>0</v>
      </c>
      <c r="F1007" s="92">
        <f>F1004-0.02</f>
        <v>0.35999999999999943</v>
      </c>
      <c r="G1007" s="92">
        <f>G1004+0.02</f>
        <v>0.64000000000000024</v>
      </c>
      <c r="I1007" s="87">
        <f t="shared" si="198"/>
        <v>0.64000000000000024</v>
      </c>
      <c r="J1007" s="87">
        <f t="shared" si="199"/>
        <v>0</v>
      </c>
      <c r="L1007" s="87"/>
      <c r="M1007" s="87"/>
      <c r="N1007" s="119" t="e">
        <f>IF($K$174=TRUE,J1007,NA())</f>
        <v>#N/A</v>
      </c>
      <c r="O1007" s="87" t="e">
        <f>IF($K$174=TRUE,I1007+$B$5+$B$17/2,NA())</f>
        <v>#N/A</v>
      </c>
      <c r="P1007" s="87" t="e">
        <f>IF($K$174=TRUE,J1007+B$4+$B$4*$B$17,NA())</f>
        <v>#N/A</v>
      </c>
    </row>
    <row r="1008" spans="5:16" x14ac:dyDescent="0.3">
      <c r="E1008" s="91"/>
      <c r="F1008" s="91"/>
      <c r="G1008" s="91"/>
      <c r="I1008" s="87"/>
      <c r="J1008" s="87"/>
      <c r="L1008" s="87"/>
      <c r="M1008" s="87"/>
      <c r="N1008" s="119"/>
      <c r="O1008" s="87"/>
      <c r="P1008" s="87"/>
    </row>
    <row r="1009" spans="5:16" x14ac:dyDescent="0.3">
      <c r="E1009" s="92">
        <f>E1006-0.02</f>
        <v>0.33999999999999941</v>
      </c>
      <c r="F1009" s="92">
        <v>0</v>
      </c>
      <c r="G1009" s="92">
        <f>G1006+0.02</f>
        <v>0.66000000000000025</v>
      </c>
      <c r="I1009" s="87">
        <f t="shared" si="198"/>
        <v>0.83</v>
      </c>
      <c r="J1009" s="87">
        <f t="shared" si="199"/>
        <v>-0.29444863728670861</v>
      </c>
      <c r="L1009" s="87"/>
      <c r="M1009" s="87"/>
      <c r="N1009" s="119" t="e">
        <f>IF($K$174=TRUE,J1009,NA())</f>
        <v>#N/A</v>
      </c>
      <c r="O1009" s="87" t="e">
        <f>IF($K$174=TRUE,I1009+$B$5+$B$17/2,NA())</f>
        <v>#N/A</v>
      </c>
      <c r="P1009" s="87" t="e">
        <f>IF($K$174=TRUE,J1009+B$4+$B$4*$B$17,NA())</f>
        <v>#N/A</v>
      </c>
    </row>
    <row r="1010" spans="5:16" x14ac:dyDescent="0.3">
      <c r="E1010" s="92">
        <v>0</v>
      </c>
      <c r="F1010" s="92">
        <f>F1007-0.02</f>
        <v>0.33999999999999941</v>
      </c>
      <c r="G1010" s="92">
        <f>G1007+0.02</f>
        <v>0.66000000000000025</v>
      </c>
      <c r="I1010" s="87">
        <f t="shared" si="198"/>
        <v>0.66000000000000025</v>
      </c>
      <c r="J1010" s="87">
        <f t="shared" si="199"/>
        <v>0</v>
      </c>
      <c r="L1010" s="87"/>
      <c r="M1010" s="87"/>
      <c r="N1010" s="119" t="e">
        <f>IF($K$174=TRUE,J1010,NA())</f>
        <v>#N/A</v>
      </c>
      <c r="O1010" s="87" t="e">
        <f>IF($K$174=TRUE,I1010+$B$5+$B$17/2,NA())</f>
        <v>#N/A</v>
      </c>
      <c r="P1010" s="87" t="e">
        <f>IF($K$174=TRUE,J1010+B$4+$B$4*$B$17,NA())</f>
        <v>#N/A</v>
      </c>
    </row>
    <row r="1011" spans="5:16" x14ac:dyDescent="0.3">
      <c r="E1011" s="91"/>
      <c r="F1011" s="91"/>
      <c r="G1011" s="91"/>
      <c r="I1011" s="87"/>
      <c r="J1011" s="87"/>
      <c r="L1011" s="87"/>
      <c r="M1011" s="87"/>
      <c r="N1011" s="119"/>
      <c r="O1011" s="87"/>
      <c r="P1011" s="87"/>
    </row>
    <row r="1012" spans="5:16" x14ac:dyDescent="0.3">
      <c r="E1012" s="92">
        <f>E1009-0.02</f>
        <v>0.3199999999999994</v>
      </c>
      <c r="F1012" s="92">
        <v>0</v>
      </c>
      <c r="G1012" s="92">
        <f>G1009+0.02</f>
        <v>0.68000000000000027</v>
      </c>
      <c r="I1012" s="87">
        <f t="shared" si="198"/>
        <v>0.84</v>
      </c>
      <c r="J1012" s="87">
        <f t="shared" si="199"/>
        <v>-0.27712812921101981</v>
      </c>
      <c r="L1012" s="87"/>
      <c r="M1012" s="87"/>
      <c r="N1012" s="119" t="e">
        <f>IF($K$174=TRUE,J1012,NA())</f>
        <v>#N/A</v>
      </c>
      <c r="O1012" s="87" t="e">
        <f>IF($K$174=TRUE,I1012+$B$5+$B$17/2,NA())</f>
        <v>#N/A</v>
      </c>
      <c r="P1012" s="87" t="e">
        <f>IF($K$174=TRUE,J1012+B$4+$B$4*$B$17,NA())</f>
        <v>#N/A</v>
      </c>
    </row>
    <row r="1013" spans="5:16" x14ac:dyDescent="0.3">
      <c r="E1013" s="92">
        <v>0</v>
      </c>
      <c r="F1013" s="92">
        <f>F1010-0.02</f>
        <v>0.3199999999999994</v>
      </c>
      <c r="G1013" s="92">
        <f>G1010+0.02</f>
        <v>0.68000000000000027</v>
      </c>
      <c r="I1013" s="87">
        <f t="shared" si="198"/>
        <v>0.68000000000000027</v>
      </c>
      <c r="J1013" s="87">
        <f t="shared" si="199"/>
        <v>0</v>
      </c>
      <c r="L1013" s="87"/>
      <c r="M1013" s="87"/>
      <c r="N1013" s="119" t="e">
        <f>IF($K$174=TRUE,J1013,NA())</f>
        <v>#N/A</v>
      </c>
      <c r="O1013" s="87" t="e">
        <f>IF($K$174=TRUE,I1013+$B$5+$B$17/2,NA())</f>
        <v>#N/A</v>
      </c>
      <c r="P1013" s="87" t="e">
        <f>IF($K$174=TRUE,J1013+B$4+$B$4*$B$17,NA())</f>
        <v>#N/A</v>
      </c>
    </row>
    <row r="1014" spans="5:16" x14ac:dyDescent="0.3">
      <c r="E1014" s="91"/>
      <c r="F1014" s="91"/>
      <c r="G1014" s="91"/>
      <c r="I1014" s="87"/>
      <c r="J1014" s="87"/>
      <c r="L1014" s="87"/>
      <c r="M1014" s="87"/>
      <c r="N1014" s="119"/>
      <c r="O1014" s="87"/>
      <c r="P1014" s="87"/>
    </row>
    <row r="1015" spans="5:16" x14ac:dyDescent="0.3">
      <c r="E1015" s="92">
        <f>E1012-0.02</f>
        <v>0.29999999999999938</v>
      </c>
      <c r="F1015" s="92">
        <v>0</v>
      </c>
      <c r="G1015" s="92">
        <f>G1012+0.02</f>
        <v>0.70000000000000029</v>
      </c>
      <c r="I1015" s="87">
        <f t="shared" si="198"/>
        <v>0.85</v>
      </c>
      <c r="J1015" s="87">
        <f t="shared" si="199"/>
        <v>-0.25980762113533107</v>
      </c>
      <c r="L1015" s="87"/>
      <c r="M1015" s="87"/>
      <c r="N1015" s="119" t="e">
        <f>IF($K$174=TRUE,J1015,NA())</f>
        <v>#N/A</v>
      </c>
      <c r="O1015" s="87" t="e">
        <f>IF($K$174=TRUE,I1015+$B$5+$B$17/2,NA())</f>
        <v>#N/A</v>
      </c>
      <c r="P1015" s="87" t="e">
        <f>IF($K$174=TRUE,J1015+B$4+$B$4*$B$17,NA())</f>
        <v>#N/A</v>
      </c>
    </row>
    <row r="1016" spans="5:16" x14ac:dyDescent="0.3">
      <c r="E1016" s="92">
        <v>0</v>
      </c>
      <c r="F1016" s="92">
        <f>F1013-0.02</f>
        <v>0.29999999999999938</v>
      </c>
      <c r="G1016" s="92">
        <f>G1013+0.02</f>
        <v>0.70000000000000029</v>
      </c>
      <c r="I1016" s="87">
        <f t="shared" si="198"/>
        <v>0.70000000000000029</v>
      </c>
      <c r="J1016" s="87">
        <f t="shared" si="199"/>
        <v>0</v>
      </c>
      <c r="L1016" s="87"/>
      <c r="M1016" s="87"/>
      <c r="N1016" s="119" t="e">
        <f>IF($K$174=TRUE,J1016,NA())</f>
        <v>#N/A</v>
      </c>
      <c r="O1016" s="87" t="e">
        <f>IF($K$174=TRUE,I1016+$B$5+$B$17/2,NA())</f>
        <v>#N/A</v>
      </c>
      <c r="P1016" s="87" t="e">
        <f>IF($K$174=TRUE,J1016+B$4+$B$4*$B$17,NA())</f>
        <v>#N/A</v>
      </c>
    </row>
    <row r="1017" spans="5:16" x14ac:dyDescent="0.3">
      <c r="E1017" s="91"/>
      <c r="F1017" s="91"/>
      <c r="G1017" s="91"/>
      <c r="I1017" s="87"/>
      <c r="J1017" s="87"/>
      <c r="L1017" s="87"/>
      <c r="M1017" s="87"/>
      <c r="N1017" s="119"/>
      <c r="O1017" s="87"/>
      <c r="P1017" s="87"/>
    </row>
    <row r="1018" spans="5:16" x14ac:dyDescent="0.3">
      <c r="E1018" s="92">
        <f>E1015-0.02</f>
        <v>0.27999999999999936</v>
      </c>
      <c r="F1018" s="92">
        <v>0</v>
      </c>
      <c r="G1018" s="92">
        <f>G1015+0.02</f>
        <v>0.72000000000000031</v>
      </c>
      <c r="I1018" s="87">
        <f t="shared" si="198"/>
        <v>0.86</v>
      </c>
      <c r="J1018" s="87">
        <f t="shared" si="199"/>
        <v>-0.24248711305964224</v>
      </c>
      <c r="L1018" s="87"/>
      <c r="M1018" s="87"/>
      <c r="N1018" s="119" t="e">
        <f>IF($K$174=TRUE,J1018,NA())</f>
        <v>#N/A</v>
      </c>
      <c r="O1018" s="87" t="e">
        <f>IF($K$174=TRUE,I1018+$B$5+$B$17/2,NA())</f>
        <v>#N/A</v>
      </c>
      <c r="P1018" s="87" t="e">
        <f>IF($K$174=TRUE,J1018+B$4+$B$4*$B$17,NA())</f>
        <v>#N/A</v>
      </c>
    </row>
    <row r="1019" spans="5:16" x14ac:dyDescent="0.3">
      <c r="E1019" s="92">
        <v>0</v>
      </c>
      <c r="F1019" s="92">
        <f>F1016-0.02</f>
        <v>0.27999999999999936</v>
      </c>
      <c r="G1019" s="92">
        <f>G1016+0.02</f>
        <v>0.72000000000000031</v>
      </c>
      <c r="I1019" s="87">
        <f t="shared" si="198"/>
        <v>0.72000000000000031</v>
      </c>
      <c r="J1019" s="87">
        <f t="shared" si="199"/>
        <v>0</v>
      </c>
      <c r="L1019" s="87"/>
      <c r="M1019" s="87"/>
      <c r="N1019" s="119" t="e">
        <f>IF($K$174=TRUE,J1019,NA())</f>
        <v>#N/A</v>
      </c>
      <c r="O1019" s="87" t="e">
        <f>IF($K$174=TRUE,I1019+$B$5+$B$17/2,NA())</f>
        <v>#N/A</v>
      </c>
      <c r="P1019" s="87" t="e">
        <f>IF($K$174=TRUE,J1019+B$4+$B$4*$B$17,NA())</f>
        <v>#N/A</v>
      </c>
    </row>
    <row r="1020" spans="5:16" x14ac:dyDescent="0.3">
      <c r="E1020" s="91"/>
      <c r="F1020" s="91"/>
      <c r="G1020" s="91"/>
      <c r="I1020" s="87"/>
      <c r="J1020" s="87"/>
      <c r="L1020" s="87"/>
      <c r="M1020" s="87"/>
      <c r="N1020" s="119"/>
      <c r="O1020" s="87"/>
      <c r="P1020" s="87"/>
    </row>
    <row r="1021" spans="5:16" x14ac:dyDescent="0.3">
      <c r="E1021" s="92">
        <f>E1018-0.02</f>
        <v>0.25999999999999934</v>
      </c>
      <c r="F1021" s="92">
        <v>0</v>
      </c>
      <c r="G1021" s="92">
        <f>G1018+0.02</f>
        <v>0.74000000000000032</v>
      </c>
      <c r="I1021" s="87">
        <f t="shared" si="198"/>
        <v>0.87</v>
      </c>
      <c r="J1021" s="87">
        <f t="shared" si="199"/>
        <v>-0.22516660498395347</v>
      </c>
      <c r="L1021" s="87"/>
      <c r="M1021" s="87"/>
      <c r="N1021" s="119" t="e">
        <f>IF($K$174=TRUE,J1021,NA())</f>
        <v>#N/A</v>
      </c>
      <c r="O1021" s="87" t="e">
        <f>IF($K$174=TRUE,I1021+$B$5+$B$17/2,NA())</f>
        <v>#N/A</v>
      </c>
      <c r="P1021" s="87" t="e">
        <f>IF($K$174=TRUE,J1021+B$4+$B$4*$B$17,NA())</f>
        <v>#N/A</v>
      </c>
    </row>
    <row r="1022" spans="5:16" x14ac:dyDescent="0.3">
      <c r="E1022" s="92">
        <v>0</v>
      </c>
      <c r="F1022" s="92">
        <f>F1019-0.02</f>
        <v>0.25999999999999934</v>
      </c>
      <c r="G1022" s="92">
        <f>G1019+0.02</f>
        <v>0.74000000000000032</v>
      </c>
      <c r="I1022" s="87">
        <f t="shared" si="198"/>
        <v>0.74000000000000032</v>
      </c>
      <c r="J1022" s="87">
        <f t="shared" si="199"/>
        <v>0</v>
      </c>
      <c r="L1022" s="87"/>
      <c r="M1022" s="87"/>
      <c r="N1022" s="119" t="e">
        <f>IF($K$174=TRUE,J1022,NA())</f>
        <v>#N/A</v>
      </c>
      <c r="O1022" s="87" t="e">
        <f>IF($K$174=TRUE,I1022+$B$5+$B$17/2,NA())</f>
        <v>#N/A</v>
      </c>
      <c r="P1022" s="87" t="e">
        <f>IF($K$174=TRUE,J1022+B$4+$B$4*$B$17,NA())</f>
        <v>#N/A</v>
      </c>
    </row>
    <row r="1023" spans="5:16" x14ac:dyDescent="0.3">
      <c r="E1023" s="91"/>
      <c r="F1023" s="91"/>
      <c r="G1023" s="91"/>
      <c r="I1023" s="87"/>
      <c r="J1023" s="87"/>
      <c r="L1023" s="87"/>
      <c r="M1023" s="87"/>
      <c r="N1023" s="119"/>
      <c r="O1023" s="87"/>
      <c r="P1023" s="87"/>
    </row>
    <row r="1024" spans="5:16" x14ac:dyDescent="0.3">
      <c r="E1024" s="92">
        <f>E1021-0.02</f>
        <v>0.23999999999999935</v>
      </c>
      <c r="F1024" s="92">
        <v>0</v>
      </c>
      <c r="G1024" s="92">
        <f>G1021+0.02</f>
        <v>0.76000000000000034</v>
      </c>
      <c r="I1024" s="87">
        <f t="shared" si="198"/>
        <v>0.88</v>
      </c>
      <c r="J1024" s="87">
        <f t="shared" si="199"/>
        <v>-0.20784609690826469</v>
      </c>
      <c r="L1024" s="87"/>
      <c r="M1024" s="87"/>
      <c r="N1024" s="119" t="e">
        <f>IF($K$174=TRUE,J1024,NA())</f>
        <v>#N/A</v>
      </c>
      <c r="O1024" s="87" t="e">
        <f>IF($K$174=TRUE,I1024+$B$5+$B$17/2,NA())</f>
        <v>#N/A</v>
      </c>
      <c r="P1024" s="87" t="e">
        <f>IF($K$174=TRUE,J1024+B$4+$B$4*$B$17,NA())</f>
        <v>#N/A</v>
      </c>
    </row>
    <row r="1025" spans="5:16" x14ac:dyDescent="0.3">
      <c r="E1025" s="92">
        <v>0</v>
      </c>
      <c r="F1025" s="92">
        <f>F1022-0.02</f>
        <v>0.23999999999999935</v>
      </c>
      <c r="G1025" s="92">
        <f>G1022+0.02</f>
        <v>0.76000000000000034</v>
      </c>
      <c r="I1025" s="87">
        <f t="shared" si="198"/>
        <v>0.76000000000000034</v>
      </c>
      <c r="J1025" s="87">
        <f t="shared" si="199"/>
        <v>0</v>
      </c>
      <c r="L1025" s="87"/>
      <c r="M1025" s="87"/>
      <c r="N1025" s="119" t="e">
        <f>IF($K$174=TRUE,J1025,NA())</f>
        <v>#N/A</v>
      </c>
      <c r="O1025" s="87" t="e">
        <f>IF($K$174=TRUE,I1025+$B$5+$B$17/2,NA())</f>
        <v>#N/A</v>
      </c>
      <c r="P1025" s="87" t="e">
        <f>IF($K$174=TRUE,J1025+B$4+$B$4*$B$17,NA())</f>
        <v>#N/A</v>
      </c>
    </row>
    <row r="1026" spans="5:16" x14ac:dyDescent="0.3">
      <c r="E1026" s="91"/>
      <c r="F1026" s="91"/>
      <c r="G1026" s="91"/>
      <c r="I1026" s="87"/>
      <c r="J1026" s="87"/>
      <c r="L1026" s="87"/>
      <c r="M1026" s="87"/>
      <c r="N1026" s="119"/>
      <c r="O1026" s="87"/>
      <c r="P1026" s="87"/>
    </row>
    <row r="1027" spans="5:16" x14ac:dyDescent="0.3">
      <c r="E1027" s="92">
        <f>E1024-0.02</f>
        <v>0.21999999999999936</v>
      </c>
      <c r="F1027" s="92">
        <v>0</v>
      </c>
      <c r="G1027" s="92">
        <f>G1024+0.02</f>
        <v>0.78000000000000036</v>
      </c>
      <c r="I1027" s="87">
        <f t="shared" si="198"/>
        <v>0.89000000000000012</v>
      </c>
      <c r="J1027" s="87">
        <f t="shared" si="199"/>
        <v>-0.19052558883257595</v>
      </c>
      <c r="L1027" s="87"/>
      <c r="M1027" s="87"/>
      <c r="N1027" s="119" t="e">
        <f>IF($K$174=TRUE,J1027,NA())</f>
        <v>#N/A</v>
      </c>
      <c r="O1027" s="87" t="e">
        <f>IF($K$174=TRUE,I1027+$B$5+$B$17/2,NA())</f>
        <v>#N/A</v>
      </c>
      <c r="P1027" s="87" t="e">
        <f>IF($K$174=TRUE,J1027+B$4+$B$4*$B$17,NA())</f>
        <v>#N/A</v>
      </c>
    </row>
    <row r="1028" spans="5:16" x14ac:dyDescent="0.3">
      <c r="E1028" s="92">
        <v>0</v>
      </c>
      <c r="F1028" s="92">
        <f>F1025-0.02</f>
        <v>0.21999999999999936</v>
      </c>
      <c r="G1028" s="92">
        <f>G1025+0.02</f>
        <v>0.78000000000000036</v>
      </c>
      <c r="I1028" s="87">
        <f t="shared" si="198"/>
        <v>0.78000000000000036</v>
      </c>
      <c r="J1028" s="87">
        <f t="shared" si="199"/>
        <v>0</v>
      </c>
      <c r="L1028" s="87"/>
      <c r="M1028" s="87"/>
      <c r="N1028" s="119" t="e">
        <f>IF($K$174=TRUE,J1028,NA())</f>
        <v>#N/A</v>
      </c>
      <c r="O1028" s="87" t="e">
        <f>IF($K$174=TRUE,I1028+$B$5+$B$17/2,NA())</f>
        <v>#N/A</v>
      </c>
      <c r="P1028" s="87" t="e">
        <f>IF($K$174=TRUE,J1028+B$4+$B$4*$B$17,NA())</f>
        <v>#N/A</v>
      </c>
    </row>
    <row r="1029" spans="5:16" x14ac:dyDescent="0.3">
      <c r="E1029" s="91"/>
      <c r="F1029" s="91"/>
      <c r="G1029" s="91"/>
      <c r="I1029" s="87"/>
      <c r="J1029" s="87"/>
      <c r="L1029" s="87"/>
      <c r="M1029" s="87"/>
      <c r="N1029" s="119"/>
      <c r="O1029" s="87"/>
      <c r="P1029" s="87"/>
    </row>
    <row r="1030" spans="5:16" x14ac:dyDescent="0.3">
      <c r="E1030" s="92">
        <f>E1027-0.02</f>
        <v>0.19999999999999937</v>
      </c>
      <c r="F1030" s="92">
        <v>0</v>
      </c>
      <c r="G1030" s="92">
        <f>G1027+0.02</f>
        <v>0.80000000000000038</v>
      </c>
      <c r="I1030" s="87">
        <f t="shared" si="198"/>
        <v>0.90000000000000013</v>
      </c>
      <c r="J1030" s="87">
        <f t="shared" si="199"/>
        <v>-0.17320508075688718</v>
      </c>
      <c r="L1030" s="87"/>
      <c r="M1030" s="87"/>
      <c r="N1030" s="119" t="e">
        <f>IF($K$174=TRUE,J1030,NA())</f>
        <v>#N/A</v>
      </c>
      <c r="O1030" s="87" t="e">
        <f>IF($K$174=TRUE,I1030+$B$5+$B$17/2,NA())</f>
        <v>#N/A</v>
      </c>
      <c r="P1030" s="87" t="e">
        <f>IF($K$174=TRUE,J1030+B$4+$B$4*$B$17,NA())</f>
        <v>#N/A</v>
      </c>
    </row>
    <row r="1031" spans="5:16" x14ac:dyDescent="0.3">
      <c r="E1031" s="92">
        <v>0</v>
      </c>
      <c r="F1031" s="92">
        <f>F1028-0.02</f>
        <v>0.19999999999999937</v>
      </c>
      <c r="G1031" s="92">
        <f>G1028+0.02</f>
        <v>0.80000000000000038</v>
      </c>
      <c r="I1031" s="87">
        <f t="shared" si="198"/>
        <v>0.80000000000000038</v>
      </c>
      <c r="J1031" s="87">
        <f t="shared" si="199"/>
        <v>0</v>
      </c>
      <c r="L1031" s="87"/>
      <c r="M1031" s="87"/>
      <c r="N1031" s="119" t="e">
        <f>IF($K$174=TRUE,J1031,NA())</f>
        <v>#N/A</v>
      </c>
      <c r="O1031" s="87" t="e">
        <f>IF($K$174=TRUE,I1031+$B$5+$B$17/2,NA())</f>
        <v>#N/A</v>
      </c>
      <c r="P1031" s="87" t="e">
        <f>IF($K$174=TRUE,J1031+B$4+$B$4*$B$17,NA())</f>
        <v>#N/A</v>
      </c>
    </row>
    <row r="1032" spans="5:16" x14ac:dyDescent="0.3">
      <c r="E1032" s="91"/>
      <c r="F1032" s="91"/>
      <c r="G1032" s="91"/>
      <c r="I1032" s="87"/>
      <c r="J1032" s="87"/>
      <c r="L1032" s="87"/>
      <c r="M1032" s="87"/>
      <c r="N1032" s="119"/>
      <c r="O1032" s="87"/>
      <c r="P1032" s="87"/>
    </row>
    <row r="1033" spans="5:16" x14ac:dyDescent="0.3">
      <c r="E1033" s="92">
        <f>E1030-0.02</f>
        <v>0.17999999999999938</v>
      </c>
      <c r="F1033" s="92">
        <v>0</v>
      </c>
      <c r="G1033" s="92">
        <f>G1030+0.02</f>
        <v>0.8200000000000004</v>
      </c>
      <c r="I1033" s="87">
        <f t="shared" si="198"/>
        <v>0.91000000000000014</v>
      </c>
      <c r="J1033" s="87">
        <f t="shared" si="199"/>
        <v>-0.1558845726811984</v>
      </c>
      <c r="L1033" s="87"/>
      <c r="M1033" s="87"/>
      <c r="N1033" s="119" t="e">
        <f>IF($K$174=TRUE,J1033,NA())</f>
        <v>#N/A</v>
      </c>
      <c r="O1033" s="87" t="e">
        <f>IF($K$174=TRUE,I1033+$B$5+$B$17/2,NA())</f>
        <v>#N/A</v>
      </c>
      <c r="P1033" s="87" t="e">
        <f>IF($K$174=TRUE,J1033+B$4+$B$4*$B$17,NA())</f>
        <v>#N/A</v>
      </c>
    </row>
    <row r="1034" spans="5:16" x14ac:dyDescent="0.3">
      <c r="E1034" s="92">
        <v>0</v>
      </c>
      <c r="F1034" s="92">
        <f>F1031-0.02</f>
        <v>0.17999999999999938</v>
      </c>
      <c r="G1034" s="92">
        <f>G1031+0.02</f>
        <v>0.8200000000000004</v>
      </c>
      <c r="I1034" s="87">
        <f t="shared" si="198"/>
        <v>0.8200000000000004</v>
      </c>
      <c r="J1034" s="87">
        <f t="shared" si="199"/>
        <v>0</v>
      </c>
      <c r="L1034" s="87"/>
      <c r="M1034" s="87"/>
      <c r="N1034" s="119" t="e">
        <f>IF($K$174=TRUE,J1034,NA())</f>
        <v>#N/A</v>
      </c>
      <c r="O1034" s="87" t="e">
        <f>IF($K$174=TRUE,I1034+$B$5+$B$17/2,NA())</f>
        <v>#N/A</v>
      </c>
      <c r="P1034" s="87" t="e">
        <f>IF($K$174=TRUE,J1034+B$4+$B$4*$B$17,NA())</f>
        <v>#N/A</v>
      </c>
    </row>
    <row r="1035" spans="5:16" x14ac:dyDescent="0.3">
      <c r="E1035" s="91"/>
      <c r="F1035" s="91"/>
      <c r="G1035" s="91"/>
      <c r="I1035" s="87"/>
      <c r="J1035" s="87"/>
      <c r="L1035" s="87"/>
      <c r="M1035" s="87"/>
      <c r="N1035" s="119"/>
      <c r="O1035" s="87"/>
      <c r="P1035" s="87"/>
    </row>
    <row r="1036" spans="5:16" x14ac:dyDescent="0.3">
      <c r="E1036" s="92">
        <f>E1033-0.02</f>
        <v>0.15999999999999939</v>
      </c>
      <c r="F1036" s="92">
        <v>0</v>
      </c>
      <c r="G1036" s="92">
        <f>G1033+0.02</f>
        <v>0.84000000000000041</v>
      </c>
      <c r="I1036" s="87">
        <f t="shared" si="198"/>
        <v>0.92000000000000015</v>
      </c>
      <c r="J1036" s="87">
        <f t="shared" si="199"/>
        <v>-0.13856406460550966</v>
      </c>
      <c r="L1036" s="87"/>
      <c r="M1036" s="87"/>
      <c r="N1036" s="119" t="e">
        <f>IF($K$174=TRUE,J1036,NA())</f>
        <v>#N/A</v>
      </c>
      <c r="O1036" s="87" t="e">
        <f>IF($K$174=TRUE,I1036+$B$5+$B$17/2,NA())</f>
        <v>#N/A</v>
      </c>
      <c r="P1036" s="87" t="e">
        <f>IF($K$174=TRUE,J1036+B$4+$B$4*$B$17,NA())</f>
        <v>#N/A</v>
      </c>
    </row>
    <row r="1037" spans="5:16" x14ac:dyDescent="0.3">
      <c r="E1037" s="92">
        <v>0</v>
      </c>
      <c r="F1037" s="92">
        <f>F1034-0.02</f>
        <v>0.15999999999999939</v>
      </c>
      <c r="G1037" s="92">
        <f>G1034+0.02</f>
        <v>0.84000000000000041</v>
      </c>
      <c r="I1037" s="87">
        <f t="shared" si="198"/>
        <v>0.84000000000000041</v>
      </c>
      <c r="J1037" s="87">
        <f t="shared" si="199"/>
        <v>0</v>
      </c>
      <c r="L1037" s="87"/>
      <c r="M1037" s="87"/>
      <c r="N1037" s="119" t="e">
        <f>IF($K$174=TRUE,J1037,NA())</f>
        <v>#N/A</v>
      </c>
      <c r="O1037" s="87" t="e">
        <f>IF($K$174=TRUE,I1037+$B$5+$B$17/2,NA())</f>
        <v>#N/A</v>
      </c>
      <c r="P1037" s="87" t="e">
        <f>IF($K$174=TRUE,J1037+B$4+$B$4*$B$17,NA())</f>
        <v>#N/A</v>
      </c>
    </row>
    <row r="1038" spans="5:16" x14ac:dyDescent="0.3">
      <c r="E1038" s="91"/>
      <c r="F1038" s="91"/>
      <c r="G1038" s="91"/>
      <c r="I1038" s="87"/>
      <c r="J1038" s="87"/>
      <c r="L1038" s="87"/>
      <c r="M1038" s="87"/>
      <c r="N1038" s="119"/>
      <c r="O1038" s="87"/>
      <c r="P1038" s="87"/>
    </row>
    <row r="1039" spans="5:16" x14ac:dyDescent="0.3">
      <c r="E1039" s="92">
        <f>E1036-0.02</f>
        <v>0.1399999999999994</v>
      </c>
      <c r="F1039" s="92">
        <v>0</v>
      </c>
      <c r="G1039" s="92">
        <f>G1036+0.02</f>
        <v>0.86000000000000043</v>
      </c>
      <c r="I1039" s="87">
        <f t="shared" si="198"/>
        <v>0.93000000000000016</v>
      </c>
      <c r="J1039" s="87">
        <f t="shared" si="199"/>
        <v>-0.12124355652982088</v>
      </c>
      <c r="L1039" s="87"/>
      <c r="M1039" s="87"/>
      <c r="N1039" s="119" t="e">
        <f>IF($K$174=TRUE,J1039,NA())</f>
        <v>#N/A</v>
      </c>
      <c r="O1039" s="87" t="e">
        <f>IF($K$174=TRUE,I1039+$B$5+$B$17/2,NA())</f>
        <v>#N/A</v>
      </c>
      <c r="P1039" s="87" t="e">
        <f>IF($K$174=TRUE,J1039+B$4+$B$4*$B$17,NA())</f>
        <v>#N/A</v>
      </c>
    </row>
    <row r="1040" spans="5:16" x14ac:dyDescent="0.3">
      <c r="E1040" s="92">
        <v>0</v>
      </c>
      <c r="F1040" s="92">
        <f>F1037-0.02</f>
        <v>0.1399999999999994</v>
      </c>
      <c r="G1040" s="92">
        <f>G1037+0.02</f>
        <v>0.86000000000000043</v>
      </c>
      <c r="I1040" s="87">
        <f t="shared" si="198"/>
        <v>0.86000000000000043</v>
      </c>
      <c r="J1040" s="87">
        <f t="shared" si="199"/>
        <v>0</v>
      </c>
      <c r="L1040" s="87"/>
      <c r="M1040" s="87"/>
      <c r="N1040" s="119" t="e">
        <f>IF($K$174=TRUE,J1040,NA())</f>
        <v>#N/A</v>
      </c>
      <c r="O1040" s="87" t="e">
        <f>IF($K$174=TRUE,I1040+$B$5+$B$17/2,NA())</f>
        <v>#N/A</v>
      </c>
      <c r="P1040" s="87" t="e">
        <f>IF($K$174=TRUE,J1040+B$4+$B$4*$B$17,NA())</f>
        <v>#N/A</v>
      </c>
    </row>
    <row r="1041" spans="5:16" x14ac:dyDescent="0.3">
      <c r="E1041" s="91"/>
      <c r="F1041" s="91"/>
      <c r="G1041" s="91"/>
      <c r="I1041" s="87"/>
      <c r="J1041" s="87"/>
      <c r="L1041" s="87"/>
      <c r="M1041" s="87"/>
      <c r="N1041" s="119"/>
      <c r="O1041" s="87"/>
      <c r="P1041" s="87"/>
    </row>
    <row r="1042" spans="5:16" x14ac:dyDescent="0.3">
      <c r="E1042" s="92">
        <f>E1039-0.02</f>
        <v>0.1199999999999994</v>
      </c>
      <c r="F1042" s="92">
        <v>0</v>
      </c>
      <c r="G1042" s="92">
        <f>G1039+0.02</f>
        <v>0.88000000000000045</v>
      </c>
      <c r="I1042" s="87">
        <f t="shared" ref="I1042:I1058" si="200">$B$5*E1042+G1042</f>
        <v>0.94000000000000017</v>
      </c>
      <c r="J1042" s="87">
        <f t="shared" ref="J1042:J1058" si="201">-E1042*$B$4</f>
        <v>-0.10392304845413211</v>
      </c>
      <c r="L1042" s="87"/>
      <c r="M1042" s="87"/>
      <c r="N1042" s="119" t="e">
        <f>IF($K$174=TRUE,J1042,NA())</f>
        <v>#N/A</v>
      </c>
      <c r="O1042" s="87" t="e">
        <f>IF($K$174=TRUE,I1042+$B$5+$B$17/2,NA())</f>
        <v>#N/A</v>
      </c>
      <c r="P1042" s="87" t="e">
        <f>IF($K$174=TRUE,J1042+B$4+$B$4*$B$17,NA())</f>
        <v>#N/A</v>
      </c>
    </row>
    <row r="1043" spans="5:16" x14ac:dyDescent="0.3">
      <c r="E1043" s="92">
        <v>0</v>
      </c>
      <c r="F1043" s="92">
        <f>F1040-0.02</f>
        <v>0.1199999999999994</v>
      </c>
      <c r="G1043" s="92">
        <f>G1040+0.02</f>
        <v>0.88000000000000045</v>
      </c>
      <c r="I1043" s="87">
        <f t="shared" si="200"/>
        <v>0.88000000000000045</v>
      </c>
      <c r="J1043" s="87">
        <f t="shared" si="201"/>
        <v>0</v>
      </c>
      <c r="L1043" s="87"/>
      <c r="M1043" s="87"/>
      <c r="N1043" s="119" t="e">
        <f>IF($K$174=TRUE,J1043,NA())</f>
        <v>#N/A</v>
      </c>
      <c r="O1043" s="87" t="e">
        <f>IF($K$174=TRUE,I1043+$B$5+$B$17/2,NA())</f>
        <v>#N/A</v>
      </c>
      <c r="P1043" s="87" t="e">
        <f>IF($K$174=TRUE,J1043+B$4+$B$4*$B$17,NA())</f>
        <v>#N/A</v>
      </c>
    </row>
    <row r="1044" spans="5:16" x14ac:dyDescent="0.3">
      <c r="E1044" s="91"/>
      <c r="F1044" s="91"/>
      <c r="G1044" s="91"/>
      <c r="I1044" s="87"/>
      <c r="J1044" s="87"/>
      <c r="L1044" s="87"/>
      <c r="M1044" s="87"/>
      <c r="N1044" s="119"/>
      <c r="O1044" s="87"/>
      <c r="P1044" s="87"/>
    </row>
    <row r="1045" spans="5:16" x14ac:dyDescent="0.3">
      <c r="E1045" s="92">
        <f>E1042-0.02</f>
        <v>9.9999999999999395E-2</v>
      </c>
      <c r="F1045" s="92">
        <v>0</v>
      </c>
      <c r="G1045" s="92">
        <f>G1042+0.02</f>
        <v>0.90000000000000047</v>
      </c>
      <c r="I1045" s="87">
        <f t="shared" si="200"/>
        <v>0.95000000000000018</v>
      </c>
      <c r="J1045" s="87">
        <f t="shared" si="201"/>
        <v>-8.6602540378443338E-2</v>
      </c>
      <c r="L1045" s="87"/>
      <c r="M1045" s="87"/>
      <c r="N1045" s="119" t="e">
        <f>IF($K$174=TRUE,J1045,NA())</f>
        <v>#N/A</v>
      </c>
      <c r="O1045" s="87" t="e">
        <f>IF($K$174=TRUE,I1045+$B$5+$B$17/2,NA())</f>
        <v>#N/A</v>
      </c>
      <c r="P1045" s="87" t="e">
        <f>IF($K$174=TRUE,J1045+B$4+$B$4*$B$17,NA())</f>
        <v>#N/A</v>
      </c>
    </row>
    <row r="1046" spans="5:16" x14ac:dyDescent="0.3">
      <c r="E1046" s="92">
        <v>0</v>
      </c>
      <c r="F1046" s="92">
        <f>F1043-0.02</f>
        <v>9.9999999999999395E-2</v>
      </c>
      <c r="G1046" s="92">
        <f>G1043+0.02</f>
        <v>0.90000000000000047</v>
      </c>
      <c r="I1046" s="87">
        <f t="shared" si="200"/>
        <v>0.90000000000000047</v>
      </c>
      <c r="J1046" s="87">
        <f t="shared" si="201"/>
        <v>0</v>
      </c>
      <c r="L1046" s="87"/>
      <c r="M1046" s="87"/>
      <c r="N1046" s="119" t="e">
        <f>IF($K$174=TRUE,J1046,NA())</f>
        <v>#N/A</v>
      </c>
      <c r="O1046" s="87" t="e">
        <f>IF($K$174=TRUE,I1046+$B$5+$B$17/2,NA())</f>
        <v>#N/A</v>
      </c>
      <c r="P1046" s="87" t="e">
        <f>IF($K$174=TRUE,J1046+B$4+$B$4*$B$17,NA())</f>
        <v>#N/A</v>
      </c>
    </row>
    <row r="1047" spans="5:16" x14ac:dyDescent="0.3">
      <c r="E1047" s="91"/>
      <c r="F1047" s="91"/>
      <c r="G1047" s="91"/>
      <c r="I1047" s="87"/>
      <c r="J1047" s="87"/>
      <c r="L1047" s="87"/>
      <c r="M1047" s="87"/>
      <c r="N1047" s="119"/>
      <c r="O1047" s="87"/>
      <c r="P1047" s="87"/>
    </row>
    <row r="1048" spans="5:16" x14ac:dyDescent="0.3">
      <c r="E1048" s="92">
        <f>E1045-0.02</f>
        <v>7.9999999999999391E-2</v>
      </c>
      <c r="F1048" s="92">
        <v>0</v>
      </c>
      <c r="G1048" s="92">
        <f>G1045+0.02</f>
        <v>0.92000000000000048</v>
      </c>
      <c r="I1048" s="87">
        <f t="shared" si="200"/>
        <v>0.96000000000000019</v>
      </c>
      <c r="J1048" s="87">
        <f t="shared" si="201"/>
        <v>-6.9282032302754565E-2</v>
      </c>
      <c r="L1048" s="87"/>
      <c r="M1048" s="87"/>
      <c r="N1048" s="119" t="e">
        <f>IF($K$174=TRUE,J1048,NA())</f>
        <v>#N/A</v>
      </c>
      <c r="O1048" s="87" t="e">
        <f>IF($K$174=TRUE,I1048+$B$5+$B$17/2,NA())</f>
        <v>#N/A</v>
      </c>
      <c r="P1048" s="87" t="e">
        <f>IF($K$174=TRUE,J1048+B$4+$B$4*$B$17,NA())</f>
        <v>#N/A</v>
      </c>
    </row>
    <row r="1049" spans="5:16" x14ac:dyDescent="0.3">
      <c r="E1049" s="92">
        <v>0</v>
      </c>
      <c r="F1049" s="92">
        <f>F1046-0.02</f>
        <v>7.9999999999999391E-2</v>
      </c>
      <c r="G1049" s="92">
        <f>G1046+0.02</f>
        <v>0.92000000000000048</v>
      </c>
      <c r="I1049" s="87">
        <f t="shared" si="200"/>
        <v>0.92000000000000048</v>
      </c>
      <c r="J1049" s="87">
        <f t="shared" si="201"/>
        <v>0</v>
      </c>
      <c r="L1049" s="87"/>
      <c r="M1049" s="87"/>
      <c r="N1049" s="119" t="e">
        <f>IF($K$174=TRUE,J1049,NA())</f>
        <v>#N/A</v>
      </c>
      <c r="O1049" s="87" t="e">
        <f>IF($K$174=TRUE,I1049+$B$5+$B$17/2,NA())</f>
        <v>#N/A</v>
      </c>
      <c r="P1049" s="87" t="e">
        <f>IF($K$174=TRUE,J1049+B$4+$B$4*$B$17,NA())</f>
        <v>#N/A</v>
      </c>
    </row>
    <row r="1050" spans="5:16" x14ac:dyDescent="0.3">
      <c r="E1050" s="91"/>
      <c r="F1050" s="91"/>
      <c r="G1050" s="91"/>
      <c r="I1050" s="87"/>
      <c r="J1050" s="87"/>
      <c r="L1050" s="87"/>
      <c r="M1050" s="87"/>
      <c r="N1050" s="119"/>
      <c r="O1050" s="87"/>
      <c r="P1050" s="87"/>
    </row>
    <row r="1051" spans="5:16" x14ac:dyDescent="0.3">
      <c r="E1051" s="92">
        <f>E1048-0.02</f>
        <v>5.9999999999999387E-2</v>
      </c>
      <c r="F1051" s="92">
        <v>0</v>
      </c>
      <c r="G1051" s="92">
        <f>G1048+0.02</f>
        <v>0.9400000000000005</v>
      </c>
      <c r="I1051" s="87">
        <f t="shared" si="200"/>
        <v>0.9700000000000002</v>
      </c>
      <c r="J1051" s="87">
        <f t="shared" si="201"/>
        <v>-5.1961524227065785E-2</v>
      </c>
      <c r="L1051" s="87"/>
      <c r="M1051" s="87"/>
      <c r="N1051" s="119" t="e">
        <f>IF($K$174=TRUE,J1051,NA())</f>
        <v>#N/A</v>
      </c>
      <c r="O1051" s="87" t="e">
        <f>IF($K$174=TRUE,I1051+$B$5+$B$17/2,NA())</f>
        <v>#N/A</v>
      </c>
      <c r="P1051" s="87" t="e">
        <f>IF($K$174=TRUE,J1051+B$4+$B$4*$B$17,NA())</f>
        <v>#N/A</v>
      </c>
    </row>
    <row r="1052" spans="5:16" x14ac:dyDescent="0.3">
      <c r="E1052" s="92">
        <v>0</v>
      </c>
      <c r="F1052" s="92">
        <f>F1049-0.02</f>
        <v>5.9999999999999387E-2</v>
      </c>
      <c r="G1052" s="92">
        <f>G1049+0.02</f>
        <v>0.9400000000000005</v>
      </c>
      <c r="I1052" s="87">
        <f t="shared" si="200"/>
        <v>0.9400000000000005</v>
      </c>
      <c r="J1052" s="87">
        <f t="shared" si="201"/>
        <v>0</v>
      </c>
      <c r="L1052" s="87"/>
      <c r="M1052" s="87"/>
      <c r="N1052" s="119" t="e">
        <f>IF($K$174=TRUE,J1052,NA())</f>
        <v>#N/A</v>
      </c>
      <c r="O1052" s="87" t="e">
        <f>IF($K$174=TRUE,I1052+$B$5+$B$17/2,NA())</f>
        <v>#N/A</v>
      </c>
      <c r="P1052" s="87" t="e">
        <f>IF($K$174=TRUE,J1052+B$4+$B$4*$B$17,NA())</f>
        <v>#N/A</v>
      </c>
    </row>
    <row r="1053" spans="5:16" x14ac:dyDescent="0.3">
      <c r="E1053" s="91"/>
      <c r="F1053" s="91"/>
      <c r="G1053" s="91"/>
      <c r="I1053" s="87"/>
      <c r="J1053" s="87"/>
      <c r="L1053" s="87"/>
      <c r="M1053" s="87"/>
      <c r="N1053" s="119"/>
      <c r="O1053" s="87"/>
      <c r="P1053" s="87"/>
    </row>
    <row r="1054" spans="5:16" x14ac:dyDescent="0.3">
      <c r="E1054" s="92">
        <f>E1051-0.02</f>
        <v>3.9999999999999383E-2</v>
      </c>
      <c r="F1054" s="92">
        <v>0</v>
      </c>
      <c r="G1054" s="92">
        <f>G1051+0.02</f>
        <v>0.96000000000000052</v>
      </c>
      <c r="I1054" s="87">
        <f t="shared" si="200"/>
        <v>0.9800000000000002</v>
      </c>
      <c r="J1054" s="87">
        <f t="shared" si="201"/>
        <v>-3.4641016151377012E-2</v>
      </c>
      <c r="L1054" s="87"/>
      <c r="M1054" s="87"/>
      <c r="N1054" s="119" t="e">
        <f>IF($K$174=TRUE,J1054,NA())</f>
        <v>#N/A</v>
      </c>
      <c r="O1054" s="87" t="e">
        <f>IF($K$174=TRUE,I1054+$B$5+$B$17/2,NA())</f>
        <v>#N/A</v>
      </c>
      <c r="P1054" s="87" t="e">
        <f>IF($K$174=TRUE,J1054+B$4+$B$4*$B$17,NA())</f>
        <v>#N/A</v>
      </c>
    </row>
    <row r="1055" spans="5:16" x14ac:dyDescent="0.3">
      <c r="E1055" s="92">
        <v>0</v>
      </c>
      <c r="F1055" s="92">
        <f>F1052-0.02</f>
        <v>3.9999999999999383E-2</v>
      </c>
      <c r="G1055" s="92">
        <f>G1052+0.02</f>
        <v>0.96000000000000052</v>
      </c>
      <c r="I1055" s="87">
        <f t="shared" si="200"/>
        <v>0.96000000000000052</v>
      </c>
      <c r="J1055" s="87">
        <f t="shared" si="201"/>
        <v>0</v>
      </c>
      <c r="L1055" s="87"/>
      <c r="M1055" s="87"/>
      <c r="N1055" s="119" t="e">
        <f>IF($K$174=TRUE,J1055,NA())</f>
        <v>#N/A</v>
      </c>
      <c r="O1055" s="87" t="e">
        <f>IF($K$174=TRUE,I1055+$B$5+$B$17/2,NA())</f>
        <v>#N/A</v>
      </c>
      <c r="P1055" s="87" t="e">
        <f>IF($K$174=TRUE,J1055+B$4+$B$4*$B$17,NA())</f>
        <v>#N/A</v>
      </c>
    </row>
    <row r="1056" spans="5:16" x14ac:dyDescent="0.3">
      <c r="E1056" s="91"/>
      <c r="F1056" s="91"/>
      <c r="G1056" s="91"/>
      <c r="I1056" s="87"/>
      <c r="J1056" s="87"/>
      <c r="L1056" s="87"/>
      <c r="M1056" s="87"/>
      <c r="N1056" s="119"/>
      <c r="O1056" s="87"/>
      <c r="P1056" s="87"/>
    </row>
    <row r="1057" spans="5:16" x14ac:dyDescent="0.3">
      <c r="E1057" s="92">
        <f>E1054-0.02</f>
        <v>1.9999999999999383E-2</v>
      </c>
      <c r="F1057" s="92">
        <v>0</v>
      </c>
      <c r="G1057" s="92">
        <f>G1054+0.02</f>
        <v>0.98000000000000054</v>
      </c>
      <c r="I1057" s="87">
        <f t="shared" si="200"/>
        <v>0.99000000000000021</v>
      </c>
      <c r="J1057" s="87">
        <f t="shared" si="201"/>
        <v>-1.7320508075688239E-2</v>
      </c>
      <c r="L1057" s="87"/>
      <c r="M1057" s="87"/>
      <c r="N1057" s="119" t="e">
        <f>IF($K$174=TRUE,J1057,NA())</f>
        <v>#N/A</v>
      </c>
      <c r="O1057" s="87" t="e">
        <f>IF($K$174=TRUE,I1057+$B$5+$B$17/2,NA())</f>
        <v>#N/A</v>
      </c>
      <c r="P1057" s="87" t="e">
        <f>IF($K$174=TRUE,J1057+B$4+$B$4*$B$17,NA())</f>
        <v>#N/A</v>
      </c>
    </row>
    <row r="1058" spans="5:16" x14ac:dyDescent="0.3">
      <c r="E1058" s="92">
        <v>0</v>
      </c>
      <c r="F1058" s="92">
        <f>F1055-0.02</f>
        <v>1.9999999999999383E-2</v>
      </c>
      <c r="G1058" s="92">
        <f>G1055+0.02</f>
        <v>0.98000000000000054</v>
      </c>
      <c r="I1058" s="87">
        <f t="shared" si="200"/>
        <v>0.98000000000000054</v>
      </c>
      <c r="J1058" s="87">
        <f t="shared" si="201"/>
        <v>0</v>
      </c>
      <c r="L1058" s="87"/>
      <c r="M1058" s="87"/>
      <c r="N1058" s="119" t="e">
        <f>IF($K$174=TRUE,J1058,NA())</f>
        <v>#N/A</v>
      </c>
      <c r="O1058" s="87" t="e">
        <f>IF($K$174=TRUE,I1058+$B$5+$B$17/2,NA())</f>
        <v>#N/A</v>
      </c>
      <c r="P1058" s="87" t="e">
        <f>IF($K$174=TRUE,J1058+B$4+$B$4*$B$17,NA())</f>
        <v>#N/A</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92545-4487-714C-A290-547E85BB6F8C}">
  <dimension ref="A1:B170"/>
  <sheetViews>
    <sheetView zoomScaleNormal="100" workbookViewId="0"/>
  </sheetViews>
  <sheetFormatPr baseColWidth="10" defaultColWidth="10.81640625" defaultRowHeight="12.6" x14ac:dyDescent="0.2"/>
  <cols>
    <col min="1" max="1" width="143.36328125" style="18" customWidth="1"/>
    <col min="2" max="16384" width="10.81640625" style="18"/>
  </cols>
  <sheetData>
    <row r="1" spans="1:2" ht="25.05" customHeight="1" x14ac:dyDescent="0.2">
      <c r="A1" s="18" t="s">
        <v>40</v>
      </c>
    </row>
    <row r="2" spans="1:2" s="193" customFormat="1" ht="15.6" x14ac:dyDescent="0.2">
      <c r="A2" s="194" t="s">
        <v>28</v>
      </c>
    </row>
    <row r="3" spans="1:2" s="193" customFormat="1" ht="15.6" x14ac:dyDescent="0.2">
      <c r="A3" s="195"/>
    </row>
    <row r="4" spans="1:2" s="193" customFormat="1" ht="15.6" x14ac:dyDescent="0.2">
      <c r="A4" s="196" t="s">
        <v>143</v>
      </c>
      <c r="B4" s="193" t="s">
        <v>142</v>
      </c>
    </row>
    <row r="5" spans="1:2" s="193" customFormat="1" ht="15.6" x14ac:dyDescent="0.2">
      <c r="A5" s="195"/>
    </row>
    <row r="6" spans="1:2" s="193" customFormat="1" ht="31.2" x14ac:dyDescent="0.2">
      <c r="A6" s="196" t="s">
        <v>205</v>
      </c>
    </row>
    <row r="7" spans="1:2" s="193" customFormat="1" ht="15.6" x14ac:dyDescent="0.2">
      <c r="A7" s="196" t="s">
        <v>41</v>
      </c>
    </row>
    <row r="8" spans="1:2" s="193" customFormat="1" ht="15.6" x14ac:dyDescent="0.2">
      <c r="A8" s="196" t="s">
        <v>144</v>
      </c>
    </row>
    <row r="9" spans="1:2" s="193" customFormat="1" ht="15.6" x14ac:dyDescent="0.2">
      <c r="A9" s="196" t="s">
        <v>163</v>
      </c>
    </row>
    <row r="10" spans="1:2" s="193" customFormat="1" ht="93.6" x14ac:dyDescent="0.2">
      <c r="A10" s="198" t="s">
        <v>221</v>
      </c>
    </row>
    <row r="11" spans="1:2" s="193" customFormat="1" ht="15.6" x14ac:dyDescent="0.2">
      <c r="A11" s="195"/>
    </row>
    <row r="12" spans="1:2" s="193" customFormat="1" ht="31.2" x14ac:dyDescent="0.2">
      <c r="A12" s="196" t="s">
        <v>145</v>
      </c>
    </row>
    <row r="13" spans="1:2" s="193" customFormat="1" ht="15.6" x14ac:dyDescent="0.2">
      <c r="A13" s="195"/>
    </row>
    <row r="14" spans="1:2" s="193" customFormat="1" ht="31.2" x14ac:dyDescent="0.2">
      <c r="A14" s="196" t="s">
        <v>146</v>
      </c>
    </row>
    <row r="15" spans="1:2" s="193" customFormat="1" ht="31.2" x14ac:dyDescent="0.2">
      <c r="A15" s="196" t="s">
        <v>147</v>
      </c>
    </row>
    <row r="16" spans="1:2" s="193" customFormat="1" ht="15.6" x14ac:dyDescent="0.2">
      <c r="A16" s="196" t="s">
        <v>148</v>
      </c>
    </row>
    <row r="17" spans="1:1" ht="15.6" x14ac:dyDescent="0.3">
      <c r="A17" s="197"/>
    </row>
    <row r="18" spans="1:1" ht="15.6" x14ac:dyDescent="0.3">
      <c r="A18" s="197"/>
    </row>
    <row r="19" spans="1:1" ht="15.6" x14ac:dyDescent="0.3">
      <c r="A19" s="197"/>
    </row>
    <row r="20" spans="1:1" ht="15.6" x14ac:dyDescent="0.3">
      <c r="A20" s="197"/>
    </row>
    <row r="21" spans="1:1" ht="15.6" x14ac:dyDescent="0.3">
      <c r="A21" s="197"/>
    </row>
    <row r="22" spans="1:1" ht="15.6" x14ac:dyDescent="0.3">
      <c r="A22" s="197"/>
    </row>
    <row r="23" spans="1:1" ht="15.6" x14ac:dyDescent="0.3">
      <c r="A23" s="197"/>
    </row>
    <row r="24" spans="1:1" ht="15.6" x14ac:dyDescent="0.3">
      <c r="A24" s="197"/>
    </row>
    <row r="25" spans="1:1" ht="15.6" x14ac:dyDescent="0.3">
      <c r="A25" s="197"/>
    </row>
    <row r="26" spans="1:1" ht="15.6" x14ac:dyDescent="0.3">
      <c r="A26" s="197"/>
    </row>
    <row r="27" spans="1:1" ht="15.6" x14ac:dyDescent="0.3">
      <c r="A27" s="197"/>
    </row>
    <row r="28" spans="1:1" ht="15.6" x14ac:dyDescent="0.3">
      <c r="A28" s="197"/>
    </row>
    <row r="29" spans="1:1" ht="15.6" x14ac:dyDescent="0.3">
      <c r="A29" s="197"/>
    </row>
    <row r="30" spans="1:1" ht="15.6" x14ac:dyDescent="0.3">
      <c r="A30" s="197"/>
    </row>
    <row r="31" spans="1:1" ht="15.6" x14ac:dyDescent="0.3">
      <c r="A31" s="197"/>
    </row>
    <row r="32" spans="1:1" ht="15.6" x14ac:dyDescent="0.3">
      <c r="A32" s="197"/>
    </row>
    <row r="33" spans="1:1" ht="15.6" x14ac:dyDescent="0.3">
      <c r="A33" s="197"/>
    </row>
    <row r="34" spans="1:1" ht="15.6" x14ac:dyDescent="0.3">
      <c r="A34" s="197"/>
    </row>
    <row r="35" spans="1:1" ht="15.6" x14ac:dyDescent="0.3">
      <c r="A35" s="197"/>
    </row>
    <row r="36" spans="1:1" ht="15.6" x14ac:dyDescent="0.3">
      <c r="A36" s="197"/>
    </row>
    <row r="37" spans="1:1" s="193" customFormat="1" ht="15.6" x14ac:dyDescent="0.2">
      <c r="A37" s="196"/>
    </row>
    <row r="38" spans="1:1" s="193" customFormat="1" ht="15.6" x14ac:dyDescent="0.2">
      <c r="A38" s="196" t="s">
        <v>206</v>
      </c>
    </row>
    <row r="39" spans="1:1" s="193" customFormat="1" ht="15.6" x14ac:dyDescent="0.2">
      <c r="A39" s="196"/>
    </row>
    <row r="40" spans="1:1" s="193" customFormat="1" ht="15.6" x14ac:dyDescent="0.2">
      <c r="A40" s="196"/>
    </row>
    <row r="41" spans="1:1" s="193" customFormat="1" ht="31.2" x14ac:dyDescent="0.2">
      <c r="A41" s="196" t="s">
        <v>207</v>
      </c>
    </row>
    <row r="42" spans="1:1" s="193" customFormat="1" ht="15.6" x14ac:dyDescent="0.2">
      <c r="A42" s="196"/>
    </row>
    <row r="43" spans="1:1" s="193" customFormat="1" ht="31.2" x14ac:dyDescent="0.2">
      <c r="A43" s="196" t="s">
        <v>208</v>
      </c>
    </row>
    <row r="44" spans="1:1" s="193" customFormat="1" ht="15.6" x14ac:dyDescent="0.2">
      <c r="A44" s="196"/>
    </row>
    <row r="45" spans="1:1" s="192" customFormat="1" ht="15.6" x14ac:dyDescent="0.2">
      <c r="A45" s="196"/>
    </row>
    <row r="46" spans="1:1" s="193" customFormat="1" ht="31.2" x14ac:dyDescent="0.2">
      <c r="A46" s="196" t="s">
        <v>200</v>
      </c>
    </row>
    <row r="47" spans="1:1" s="193" customFormat="1" ht="15.6" x14ac:dyDescent="0.2">
      <c r="A47" s="195"/>
    </row>
    <row r="48" spans="1:1" ht="15.6" x14ac:dyDescent="0.3">
      <c r="A48" s="8"/>
    </row>
    <row r="49" spans="1:1" ht="15.6" x14ac:dyDescent="0.3">
      <c r="A49" s="8"/>
    </row>
    <row r="50" spans="1:1" ht="15.6" x14ac:dyDescent="0.3">
      <c r="A50" s="8"/>
    </row>
    <row r="51" spans="1:1" ht="15.6" x14ac:dyDescent="0.3">
      <c r="A51" s="8"/>
    </row>
    <row r="52" spans="1:1" ht="15.6" x14ac:dyDescent="0.3">
      <c r="A52" s="8"/>
    </row>
    <row r="53" spans="1:1" ht="15.6" x14ac:dyDescent="0.3">
      <c r="A53" s="8"/>
    </row>
    <row r="54" spans="1:1" ht="15.6" x14ac:dyDescent="0.3">
      <c r="A54" s="8"/>
    </row>
    <row r="55" spans="1:1" ht="15.6" x14ac:dyDescent="0.3">
      <c r="A55" s="8"/>
    </row>
    <row r="56" spans="1:1" ht="15.6" x14ac:dyDescent="0.3">
      <c r="A56" s="8"/>
    </row>
    <row r="57" spans="1:1" ht="15.6" x14ac:dyDescent="0.3">
      <c r="A57" s="8"/>
    </row>
    <row r="58" spans="1:1" ht="15.6" x14ac:dyDescent="0.3">
      <c r="A58" s="8"/>
    </row>
    <row r="59" spans="1:1" ht="15.6" x14ac:dyDescent="0.3">
      <c r="A59" s="8"/>
    </row>
    <row r="60" spans="1:1" ht="15.6" x14ac:dyDescent="0.3">
      <c r="A60" s="8"/>
    </row>
    <row r="61" spans="1:1" ht="15.6" x14ac:dyDescent="0.3">
      <c r="A61" s="8"/>
    </row>
    <row r="62" spans="1:1" ht="15.6" x14ac:dyDescent="0.3">
      <c r="A62" s="8"/>
    </row>
    <row r="63" spans="1:1" ht="15.6" x14ac:dyDescent="0.3">
      <c r="A63" s="8"/>
    </row>
    <row r="64" spans="1:1" ht="15.6" x14ac:dyDescent="0.3">
      <c r="A64" s="8"/>
    </row>
    <row r="65" spans="1:1" ht="15.6" x14ac:dyDescent="0.3">
      <c r="A65" s="8"/>
    </row>
    <row r="66" spans="1:1" ht="15.6" x14ac:dyDescent="0.3">
      <c r="A66" s="8"/>
    </row>
    <row r="67" spans="1:1" ht="15.6" x14ac:dyDescent="0.3">
      <c r="A67" s="8"/>
    </row>
    <row r="68" spans="1:1" ht="15.6" x14ac:dyDescent="0.3">
      <c r="A68" s="8"/>
    </row>
    <row r="69" spans="1:1" ht="15.6" x14ac:dyDescent="0.3">
      <c r="A69" s="8"/>
    </row>
    <row r="70" spans="1:1" ht="15.6" x14ac:dyDescent="0.3">
      <c r="A70" s="8"/>
    </row>
    <row r="71" spans="1:1" ht="15.6" x14ac:dyDescent="0.3">
      <c r="A71" s="8"/>
    </row>
    <row r="72" spans="1:1" ht="15.6" x14ac:dyDescent="0.3">
      <c r="A72" s="8"/>
    </row>
    <row r="73" spans="1:1" ht="15.6" x14ac:dyDescent="0.3">
      <c r="A73" s="8"/>
    </row>
    <row r="74" spans="1:1" ht="15.6" x14ac:dyDescent="0.3">
      <c r="A74" s="8"/>
    </row>
    <row r="75" spans="1:1" ht="15.6" x14ac:dyDescent="0.3">
      <c r="A75" s="8"/>
    </row>
    <row r="76" spans="1:1" ht="15.6" x14ac:dyDescent="0.3">
      <c r="A76" s="8"/>
    </row>
    <row r="77" spans="1:1" ht="15.6" x14ac:dyDescent="0.3">
      <c r="A77" s="8"/>
    </row>
    <row r="78" spans="1:1" ht="15.6" x14ac:dyDescent="0.3">
      <c r="A78" s="8"/>
    </row>
    <row r="79" spans="1:1" ht="15.6" x14ac:dyDescent="0.3">
      <c r="A79" s="8"/>
    </row>
    <row r="80" spans="1:1" ht="15.6" x14ac:dyDescent="0.3">
      <c r="A80" s="8"/>
    </row>
    <row r="81" spans="1:1" ht="15.6" x14ac:dyDescent="0.3">
      <c r="A81" s="8"/>
    </row>
    <row r="82" spans="1:1" ht="15.6" x14ac:dyDescent="0.3">
      <c r="A82" s="8"/>
    </row>
    <row r="83" spans="1:1" ht="15.6" x14ac:dyDescent="0.3">
      <c r="A83" s="8"/>
    </row>
    <row r="84" spans="1:1" ht="15.6" x14ac:dyDescent="0.3">
      <c r="A84" s="8"/>
    </row>
    <row r="85" spans="1:1" s="193" customFormat="1" ht="15.6" x14ac:dyDescent="0.2">
      <c r="A85" s="195"/>
    </row>
    <row r="86" spans="1:1" s="193" customFormat="1" ht="1.05" customHeight="1" x14ac:dyDescent="0.2">
      <c r="A86" s="195"/>
    </row>
    <row r="87" spans="1:1" s="193" customFormat="1" ht="31.05" customHeight="1" x14ac:dyDescent="0.2">
      <c r="A87" s="198" t="s">
        <v>201</v>
      </c>
    </row>
    <row r="88" spans="1:1" s="193" customFormat="1" ht="15.6" x14ac:dyDescent="0.2">
      <c r="A88" s="195"/>
    </row>
    <row r="89" spans="1:1" ht="15.6" x14ac:dyDescent="0.3">
      <c r="A89" s="8"/>
    </row>
    <row r="90" spans="1:1" ht="15.6" x14ac:dyDescent="0.3">
      <c r="A90" s="8"/>
    </row>
    <row r="91" spans="1:1" ht="15.6" x14ac:dyDescent="0.3">
      <c r="A91" s="8"/>
    </row>
    <row r="92" spans="1:1" ht="15.6" x14ac:dyDescent="0.3">
      <c r="A92" s="8"/>
    </row>
    <row r="93" spans="1:1" ht="15.6" x14ac:dyDescent="0.3">
      <c r="A93" s="8"/>
    </row>
    <row r="94" spans="1:1" ht="15.6" x14ac:dyDescent="0.3">
      <c r="A94" s="8"/>
    </row>
    <row r="95" spans="1:1" ht="15.6" x14ac:dyDescent="0.3">
      <c r="A95" s="8"/>
    </row>
    <row r="96" spans="1:1" ht="15.6" x14ac:dyDescent="0.3">
      <c r="A96" s="8"/>
    </row>
    <row r="97" spans="1:1" ht="15.6" x14ac:dyDescent="0.3">
      <c r="A97" s="8"/>
    </row>
    <row r="98" spans="1:1" ht="15.6" x14ac:dyDescent="0.3">
      <c r="A98" s="8"/>
    </row>
    <row r="99" spans="1:1" ht="15.6" x14ac:dyDescent="0.3">
      <c r="A99" s="8"/>
    </row>
    <row r="100" spans="1:1" ht="15.6" x14ac:dyDescent="0.3">
      <c r="A100" s="8"/>
    </row>
    <row r="101" spans="1:1" ht="15.6" x14ac:dyDescent="0.3">
      <c r="A101" s="8"/>
    </row>
    <row r="102" spans="1:1" ht="15.6" x14ac:dyDescent="0.3">
      <c r="A102" s="8"/>
    </row>
    <row r="103" spans="1:1" ht="15.6" x14ac:dyDescent="0.3">
      <c r="A103" s="8"/>
    </row>
    <row r="104" spans="1:1" ht="15.6" x14ac:dyDescent="0.3">
      <c r="A104" s="8"/>
    </row>
    <row r="105" spans="1:1" ht="15.6" x14ac:dyDescent="0.3">
      <c r="A105" s="8"/>
    </row>
    <row r="106" spans="1:1" ht="15.6" x14ac:dyDescent="0.3">
      <c r="A106" s="8"/>
    </row>
    <row r="107" spans="1:1" ht="15.6" x14ac:dyDescent="0.3">
      <c r="A107" s="8"/>
    </row>
    <row r="108" spans="1:1" ht="15.6" x14ac:dyDescent="0.3">
      <c r="A108" s="8"/>
    </row>
    <row r="109" spans="1:1" ht="15.6" x14ac:dyDescent="0.3">
      <c r="A109" s="8"/>
    </row>
    <row r="110" spans="1:1" ht="15.6" x14ac:dyDescent="0.3">
      <c r="A110" s="8"/>
    </row>
    <row r="111" spans="1:1" ht="15.6" x14ac:dyDescent="0.3">
      <c r="A111" s="8"/>
    </row>
    <row r="112" spans="1:1" ht="15.6" x14ac:dyDescent="0.3">
      <c r="A112" s="8"/>
    </row>
    <row r="113" spans="1:1" ht="15.6" x14ac:dyDescent="0.3">
      <c r="A113" s="8"/>
    </row>
    <row r="114" spans="1:1" ht="15.6" x14ac:dyDescent="0.3">
      <c r="A114" s="8"/>
    </row>
    <row r="115" spans="1:1" ht="15.6" x14ac:dyDescent="0.3">
      <c r="A115" s="8"/>
    </row>
    <row r="116" spans="1:1" ht="15.6" x14ac:dyDescent="0.3">
      <c r="A116" s="8"/>
    </row>
    <row r="117" spans="1:1" ht="15.6" x14ac:dyDescent="0.3">
      <c r="A117" s="8"/>
    </row>
    <row r="118" spans="1:1" ht="15.6" x14ac:dyDescent="0.3">
      <c r="A118" s="8"/>
    </row>
    <row r="119" spans="1:1" ht="15.6" x14ac:dyDescent="0.3">
      <c r="A119" s="8"/>
    </row>
    <row r="120" spans="1:1" ht="15.6" x14ac:dyDescent="0.3">
      <c r="A120" s="8"/>
    </row>
    <row r="121" spans="1:1" ht="15.6" x14ac:dyDescent="0.3">
      <c r="A121" s="8"/>
    </row>
    <row r="122" spans="1:1" ht="15.6" x14ac:dyDescent="0.3">
      <c r="A122" s="8"/>
    </row>
    <row r="123" spans="1:1" ht="15.6" x14ac:dyDescent="0.3">
      <c r="A123" s="8"/>
    </row>
    <row r="124" spans="1:1" ht="15.6" x14ac:dyDescent="0.3">
      <c r="A124" s="8"/>
    </row>
    <row r="125" spans="1:1" ht="15.6" x14ac:dyDescent="0.3">
      <c r="A125" s="8"/>
    </row>
    <row r="126" spans="1:1" s="193" customFormat="1" ht="15.6" x14ac:dyDescent="0.2">
      <c r="A126" s="195"/>
    </row>
    <row r="127" spans="1:1" s="193" customFormat="1" ht="46.05" customHeight="1" x14ac:dyDescent="0.2">
      <c r="A127" s="196" t="s">
        <v>202</v>
      </c>
    </row>
    <row r="128" spans="1:1" s="193" customFormat="1" ht="15.6" x14ac:dyDescent="0.2">
      <c r="A128" s="195"/>
    </row>
    <row r="129" spans="1:1" ht="15.6" x14ac:dyDescent="0.3">
      <c r="A129" s="8"/>
    </row>
    <row r="130" spans="1:1" ht="15.6" x14ac:dyDescent="0.3">
      <c r="A130" s="8"/>
    </row>
    <row r="131" spans="1:1" ht="15.6" x14ac:dyDescent="0.3">
      <c r="A131" s="8"/>
    </row>
    <row r="132" spans="1:1" ht="15.6" x14ac:dyDescent="0.3">
      <c r="A132" s="8"/>
    </row>
    <row r="133" spans="1:1" ht="15.6" x14ac:dyDescent="0.3">
      <c r="A133" s="8"/>
    </row>
    <row r="134" spans="1:1" ht="15.6" x14ac:dyDescent="0.3">
      <c r="A134" s="8"/>
    </row>
    <row r="135" spans="1:1" ht="15.6" x14ac:dyDescent="0.3">
      <c r="A135" s="8"/>
    </row>
    <row r="136" spans="1:1" ht="15.6" x14ac:dyDescent="0.3">
      <c r="A136" s="8"/>
    </row>
    <row r="137" spans="1:1" ht="15.6" x14ac:dyDescent="0.3">
      <c r="A137" s="8"/>
    </row>
    <row r="138" spans="1:1" ht="15.6" x14ac:dyDescent="0.3">
      <c r="A138" s="8"/>
    </row>
    <row r="139" spans="1:1" ht="15.6" x14ac:dyDescent="0.3">
      <c r="A139" s="8"/>
    </row>
    <row r="140" spans="1:1" ht="15.6" x14ac:dyDescent="0.3">
      <c r="A140" s="8"/>
    </row>
    <row r="141" spans="1:1" ht="15.6" x14ac:dyDescent="0.3">
      <c r="A141" s="8"/>
    </row>
    <row r="142" spans="1:1" ht="15.6" x14ac:dyDescent="0.3">
      <c r="A142" s="8"/>
    </row>
    <row r="143" spans="1:1" ht="15.6" x14ac:dyDescent="0.3">
      <c r="A143" s="8"/>
    </row>
    <row r="144" spans="1:1" ht="15.6" x14ac:dyDescent="0.3">
      <c r="A144" s="8"/>
    </row>
    <row r="145" spans="1:1" ht="15.6" x14ac:dyDescent="0.3">
      <c r="A145" s="8"/>
    </row>
    <row r="146" spans="1:1" ht="15.6" x14ac:dyDescent="0.3">
      <c r="A146" s="8"/>
    </row>
    <row r="147" spans="1:1" ht="15.6" x14ac:dyDescent="0.3">
      <c r="A147" s="8"/>
    </row>
    <row r="148" spans="1:1" ht="15.6" x14ac:dyDescent="0.3">
      <c r="A148" s="8"/>
    </row>
    <row r="149" spans="1:1" ht="15.6" x14ac:dyDescent="0.3">
      <c r="A149" s="8"/>
    </row>
    <row r="150" spans="1:1" ht="15.6" x14ac:dyDescent="0.3">
      <c r="A150" s="8"/>
    </row>
    <row r="151" spans="1:1" ht="15.6" x14ac:dyDescent="0.3">
      <c r="A151" s="8"/>
    </row>
    <row r="152" spans="1:1" ht="15.6" x14ac:dyDescent="0.3">
      <c r="A152" s="8"/>
    </row>
    <row r="153" spans="1:1" ht="15.6" x14ac:dyDescent="0.3">
      <c r="A153" s="8"/>
    </row>
    <row r="154" spans="1:1" ht="15.6" x14ac:dyDescent="0.3">
      <c r="A154" s="8"/>
    </row>
    <row r="155" spans="1:1" ht="15.6" x14ac:dyDescent="0.3">
      <c r="A155" s="8"/>
    </row>
    <row r="156" spans="1:1" ht="15.6" x14ac:dyDescent="0.3">
      <c r="A156" s="8"/>
    </row>
    <row r="157" spans="1:1" ht="15.6" x14ac:dyDescent="0.3">
      <c r="A157" s="8"/>
    </row>
    <row r="158" spans="1:1" ht="15.6" x14ac:dyDescent="0.3">
      <c r="A158" s="8"/>
    </row>
    <row r="159" spans="1:1" ht="15.6" x14ac:dyDescent="0.3">
      <c r="A159" s="8"/>
    </row>
    <row r="160" spans="1:1" ht="15.6" x14ac:dyDescent="0.3">
      <c r="A160" s="8"/>
    </row>
    <row r="161" spans="1:1" ht="15.6" x14ac:dyDescent="0.3">
      <c r="A161" s="8"/>
    </row>
    <row r="162" spans="1:1" s="193" customFormat="1" ht="37.950000000000003" customHeight="1" x14ac:dyDescent="0.2">
      <c r="A162" s="196" t="s">
        <v>204</v>
      </c>
    </row>
    <row r="163" spans="1:1" s="193" customFormat="1" ht="109.2" x14ac:dyDescent="0.2">
      <c r="A163" s="196" t="s">
        <v>223</v>
      </c>
    </row>
    <row r="164" spans="1:1" s="193" customFormat="1" ht="46.8" x14ac:dyDescent="0.2">
      <c r="A164" s="196" t="s">
        <v>222</v>
      </c>
    </row>
    <row r="165" spans="1:1" s="193" customFormat="1" ht="15.6" x14ac:dyDescent="0.2">
      <c r="A165" s="195"/>
    </row>
    <row r="166" spans="1:1" s="193" customFormat="1" ht="15.6" x14ac:dyDescent="0.2">
      <c r="A166" s="195" t="s">
        <v>29</v>
      </c>
    </row>
    <row r="167" spans="1:1" s="193" customFormat="1" ht="15.6" x14ac:dyDescent="0.2">
      <c r="A167" s="195" t="s">
        <v>30</v>
      </c>
    </row>
    <row r="168" spans="1:1" s="193" customFormat="1" ht="15.6" x14ac:dyDescent="0.2">
      <c r="A168" s="195" t="s">
        <v>203</v>
      </c>
    </row>
    <row r="169" spans="1:1" s="193" customFormat="1" ht="15.6" x14ac:dyDescent="0.2">
      <c r="A169" s="195"/>
    </row>
    <row r="170" spans="1:1" ht="15.6" x14ac:dyDescent="0.3">
      <c r="A170" s="8"/>
    </row>
  </sheetData>
  <pageMargins left="0.7" right="0.7" top="0.78740157499999996" bottom="0.78740157499999996"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11</vt:i4>
      </vt:variant>
    </vt:vector>
  </HeadingPairs>
  <TitlesOfParts>
    <vt:vector size="15" baseType="lpstr">
      <vt:lpstr>Data input</vt:lpstr>
      <vt:lpstr>Piper Plot</vt:lpstr>
      <vt:lpstr>Grid template</vt:lpstr>
      <vt:lpstr>more info</vt:lpstr>
      <vt:lpstr>'Piper Plot'!Área_de_impresión</vt:lpstr>
      <vt:lpstr>Series_1</vt:lpstr>
      <vt:lpstr>Series_10</vt:lpstr>
      <vt:lpstr>Series_2</vt:lpstr>
      <vt:lpstr>Series_3</vt:lpstr>
      <vt:lpstr>Series_4</vt:lpstr>
      <vt:lpstr>Series_5</vt:lpstr>
      <vt:lpstr>Series_6</vt:lpstr>
      <vt:lpstr>Series_7</vt:lpstr>
      <vt:lpstr>Series_8</vt:lpstr>
      <vt:lpstr>Series_9</vt:lpstr>
    </vt:vector>
  </TitlesOfParts>
  <Manager/>
  <Company>KIT Campus Süd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Piper diagram</dc:title>
  <dc:subject/>
  <dc:creator>Jacques Wiertz</dc:creator>
  <cp:keywords/>
  <dc:description>Version 1.0 (Feb. 2022)</dc:description>
  <cp:lastModifiedBy>Jacques Wiertz</cp:lastModifiedBy>
  <cp:lastPrinted>2021-07-07T12:22:51Z</cp:lastPrinted>
  <dcterms:created xsi:type="dcterms:W3CDTF">2013-06-26T17:44:39Z</dcterms:created>
  <dcterms:modified xsi:type="dcterms:W3CDTF">2022-07-29T05:22:48Z</dcterms:modified>
  <cp:category/>
</cp:coreProperties>
</file>