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BA\"/>
    </mc:Choice>
  </mc:AlternateContent>
  <bookViews>
    <workbookView xWindow="28680" yWindow="-120" windowWidth="29040" windowHeight="15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1" l="1"/>
  <c r="I62" i="1"/>
  <c r="H62" i="1"/>
  <c r="G62" i="1"/>
  <c r="F62" i="1"/>
  <c r="J61" i="1"/>
  <c r="I61" i="1"/>
  <c r="H61" i="1"/>
  <c r="G61" i="1"/>
  <c r="F61" i="1"/>
  <c r="J60" i="1"/>
  <c r="I60" i="1"/>
  <c r="H60" i="1"/>
  <c r="G60" i="1"/>
  <c r="F60" i="1"/>
  <c r="J59" i="1"/>
  <c r="I59" i="1"/>
  <c r="H59" i="1"/>
  <c r="G59" i="1"/>
  <c r="F59" i="1"/>
  <c r="J58" i="1"/>
  <c r="I58" i="1"/>
  <c r="H58" i="1"/>
  <c r="G58" i="1"/>
  <c r="F58" i="1"/>
  <c r="J57" i="1"/>
  <c r="I57" i="1"/>
  <c r="H57" i="1"/>
  <c r="G57" i="1"/>
  <c r="F57" i="1"/>
  <c r="J54" i="1"/>
  <c r="I54" i="1"/>
  <c r="H54" i="1"/>
  <c r="G54" i="1"/>
  <c r="F54" i="1"/>
  <c r="J53" i="1"/>
  <c r="I53" i="1"/>
  <c r="H53" i="1"/>
  <c r="G53" i="1"/>
  <c r="F53" i="1"/>
  <c r="J52" i="1"/>
  <c r="I52" i="1"/>
  <c r="H52" i="1"/>
  <c r="G52" i="1"/>
  <c r="F52" i="1"/>
  <c r="J51" i="1"/>
  <c r="I51" i="1"/>
  <c r="H51" i="1"/>
  <c r="G51" i="1"/>
  <c r="F51" i="1"/>
  <c r="J48" i="1"/>
  <c r="I47" i="1"/>
  <c r="H47" i="1"/>
  <c r="H48" i="1" s="1"/>
  <c r="G47" i="1"/>
  <c r="G48" i="1" s="1"/>
  <c r="I48" i="1"/>
  <c r="F48" i="1"/>
  <c r="J43" i="1"/>
  <c r="I43" i="1"/>
  <c r="H43" i="1"/>
  <c r="G43" i="1"/>
  <c r="F43" i="1"/>
  <c r="J37" i="1"/>
  <c r="I37" i="1"/>
  <c r="H37" i="1"/>
  <c r="G37" i="1"/>
  <c r="F37" i="1"/>
  <c r="J32" i="1"/>
  <c r="I32" i="1"/>
  <c r="H32" i="1"/>
  <c r="G32" i="1"/>
  <c r="F32" i="1"/>
  <c r="J28" i="1"/>
  <c r="I28" i="1"/>
  <c r="H28" i="1"/>
  <c r="G28" i="1"/>
  <c r="F28" i="1"/>
  <c r="J26" i="1"/>
  <c r="I26" i="1"/>
  <c r="H26" i="1"/>
  <c r="G26" i="1"/>
  <c r="F26" i="1"/>
  <c r="J19" i="1"/>
  <c r="I19" i="1"/>
  <c r="H19" i="1"/>
  <c r="G19" i="1"/>
  <c r="F19" i="1"/>
  <c r="J18" i="1"/>
  <c r="I18" i="1"/>
  <c r="H18" i="1"/>
  <c r="G18" i="1"/>
  <c r="F18" i="1"/>
  <c r="J16" i="1"/>
  <c r="I16" i="1"/>
  <c r="H16" i="1"/>
  <c r="G16" i="1"/>
  <c r="F16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<sst xmlns="http://schemas.openxmlformats.org/spreadsheetml/2006/main" count="50" uniqueCount="44">
  <si>
    <t>Ventas</t>
  </si>
  <si>
    <t>Costo de los Bienes Vendidos</t>
  </si>
  <si>
    <t>Margen Bruto</t>
  </si>
  <si>
    <t>Depreciación</t>
  </si>
  <si>
    <t>Gastos Financieros</t>
  </si>
  <si>
    <t>EBITDA</t>
  </si>
  <si>
    <t>Impuestos</t>
  </si>
  <si>
    <t>Utilidad Neta</t>
  </si>
  <si>
    <t>Utilidad antes de Impuestos</t>
  </si>
  <si>
    <t>EBT</t>
  </si>
  <si>
    <t>Flujo de Caja</t>
  </si>
  <si>
    <t>P&amp;L</t>
  </si>
  <si>
    <t>Caja de la Operación</t>
  </si>
  <si>
    <t>Ajustada por</t>
  </si>
  <si>
    <t>Cambios en Cuentas por Cobrar</t>
  </si>
  <si>
    <t>Cambios en Inventario</t>
  </si>
  <si>
    <t>Cambios en Cuentas por Pagar</t>
  </si>
  <si>
    <t>Caja por  Inversión</t>
  </si>
  <si>
    <t>Emisión (repago) deuda</t>
  </si>
  <si>
    <t>Emisión (repago) de acciones</t>
  </si>
  <si>
    <t>Dividendos</t>
  </si>
  <si>
    <t>Compra de Prop. Plantas &amp; Equipos</t>
  </si>
  <si>
    <t>Compra de Negocios</t>
  </si>
  <si>
    <t>Caja por Financiamiento</t>
  </si>
  <si>
    <t>Total Caja Inversión</t>
  </si>
  <si>
    <t>Total Caja Financiamiento</t>
  </si>
  <si>
    <t>Cambio Neto de la Caja</t>
  </si>
  <si>
    <t>Caja Inicio Periodo</t>
  </si>
  <si>
    <t>Caja Final Periodo</t>
  </si>
  <si>
    <t>Total Cambio Neto Caja</t>
  </si>
  <si>
    <t>Flujo de Caja de las Operaciones</t>
  </si>
  <si>
    <t>Flujo de Caja Libre</t>
  </si>
  <si>
    <t>CF</t>
  </si>
  <si>
    <t>FCF</t>
  </si>
  <si>
    <t>Flujo de Caja Libre al Equity</t>
  </si>
  <si>
    <t>FCFE</t>
  </si>
  <si>
    <t>FCFF</t>
  </si>
  <si>
    <t>Flujo de Caja a la Empresa</t>
  </si>
  <si>
    <t>EBIT</t>
  </si>
  <si>
    <t>Depreciación y Otros No Caja</t>
  </si>
  <si>
    <t>Cambio neto en KT</t>
  </si>
  <si>
    <t>Capex</t>
  </si>
  <si>
    <t>Flujos de Caja</t>
  </si>
  <si>
    <t>Gastos Generales y de Admin.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</si>
</sst>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;[Red]&quot;$&quot;\-#,##0"/>
    <numFmt numFmtId="42" formatCode="_ &quot;$&quot;* #,##0_ ;_ &quot;$&quot;* \-#,##0_ ;_ &quot;$&quot;* &quot;-&quot;_ ;_ @_ "/>
    <numFmt numFmtId="164" formatCode="&quot;$&quot;#,##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3" fillId="0" borderId="0" xfId="0" applyFont="1"/>
    <xf numFmtId="6" fontId="0" fillId="0" borderId="1" xfId="0" applyNumberFormat="1" applyBorder="1"/>
    <xf numFmtId="164" fontId="0" fillId="0" borderId="0" xfId="1" applyNumberFormat="1" applyFont="1"/>
    <xf numFmtId="6" fontId="0" fillId="0" borderId="0" xfId="0" applyNumberFormat="1"/>
    <xf numFmtId="6" fontId="0" fillId="0" borderId="0" xfId="0" applyNumberFormat="1" applyBorder="1"/>
    <xf numFmtId="0" fontId="0" fillId="0" borderId="2" xfId="0" applyBorder="1"/>
    <xf numFmtId="6" fontId="0" fillId="0" borderId="2" xfId="0" applyNumberFormat="1" applyBorder="1"/>
    <xf numFmtId="0" fontId="2" fillId="2" borderId="0" xfId="0" applyFont="1" applyFill="1"/>
    <xf numFmtId="0" fontId="0" fillId="0" borderId="0" xfId="0" applyAlignment="1">
      <alignment horizontal="left" indent="2"/>
    </xf>
    <xf numFmtId="0" fontId="0" fillId="0" borderId="0" xfId="0" applyAlignment="1">
      <alignment horizontal="left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J62"/>
  <sheetViews>
    <sheetView tabSelected="1" topLeftCell="C50" zoomScale="120" zoomScaleNormal="120" workbookViewId="0">
      <selection activeCell="F65" sqref="F65"/>
    </sheetView>
  </sheetViews>
  <sheetFormatPr baseColWidth="10" defaultRowHeight="14.25"/>
  <cols>
    <col min="5" max="5" width="31.125" bestFit="1" customWidth="1"/>
  </cols>
  <sheetData>
    <row r="7" spans="4:10" ht="15">
      <c r="E7" s="9" t="s">
        <v>11</v>
      </c>
      <c r="F7" s="9"/>
      <c r="G7" s="9"/>
      <c r="H7" s="9"/>
      <c r="I7" s="9"/>
      <c r="J7" s="9"/>
    </row>
    <row r="8" spans="4:10">
      <c r="F8">
        <v>2023</v>
      </c>
      <c r="G8">
        <v>2022</v>
      </c>
      <c r="H8">
        <v>2021</v>
      </c>
      <c r="I8">
        <v>2020</v>
      </c>
      <c r="J8">
        <v>2019</v>
      </c>
    </row>
    <row r="9" spans="4:10">
      <c r="E9" t="s">
        <v>0</v>
      </c>
      <c r="F9" s="4">
        <v>22000</v>
      </c>
      <c r="G9" s="4">
        <v>20000</v>
      </c>
      <c r="H9" s="4">
        <v>18000</v>
      </c>
      <c r="I9" s="4">
        <v>15000</v>
      </c>
      <c r="J9" s="4">
        <v>10000</v>
      </c>
    </row>
    <row r="10" spans="4:10" ht="15" thickBot="1">
      <c r="E10" s="1" t="s">
        <v>1</v>
      </c>
      <c r="F10" s="3">
        <v>-3200</v>
      </c>
      <c r="G10" s="3">
        <v>-3200</v>
      </c>
      <c r="H10" s="3">
        <v>-3000</v>
      </c>
      <c r="I10" s="3">
        <v>-3000</v>
      </c>
      <c r="J10" s="3">
        <v>-2500</v>
      </c>
    </row>
    <row r="11" spans="4:10" ht="15.75" thickTop="1">
      <c r="E11" s="2" t="s">
        <v>2</v>
      </c>
      <c r="F11" s="5">
        <f>+F9+F10</f>
        <v>18800</v>
      </c>
      <c r="G11" s="5">
        <f t="shared" ref="G11:J11" si="0">+G9+G10</f>
        <v>16800</v>
      </c>
      <c r="H11" s="5">
        <f t="shared" si="0"/>
        <v>15000</v>
      </c>
      <c r="I11" s="5">
        <f t="shared" si="0"/>
        <v>12000</v>
      </c>
      <c r="J11" s="5">
        <f t="shared" si="0"/>
        <v>7500</v>
      </c>
    </row>
    <row r="13" spans="4:10">
      <c r="E13" t="s">
        <v>3</v>
      </c>
      <c r="F13" s="6">
        <v>-500</v>
      </c>
      <c r="G13" s="6">
        <v>-500</v>
      </c>
      <c r="H13" s="6">
        <v>-500</v>
      </c>
      <c r="I13" s="6">
        <v>-450</v>
      </c>
      <c r="J13" s="6">
        <v>-400</v>
      </c>
    </row>
    <row r="14" spans="4:10">
      <c r="E14" t="s">
        <v>43</v>
      </c>
      <c r="F14" s="6">
        <v>-300</v>
      </c>
      <c r="G14" s="6">
        <v>-300</v>
      </c>
      <c r="H14" s="6">
        <v>-300</v>
      </c>
      <c r="I14" s="6">
        <v>-300</v>
      </c>
      <c r="J14" s="6">
        <v>-300</v>
      </c>
    </row>
    <row r="15" spans="4:10" ht="15" thickBot="1">
      <c r="E15" s="1" t="s">
        <v>4</v>
      </c>
      <c r="F15" s="3">
        <v>-50</v>
      </c>
      <c r="G15" s="3">
        <v>-50</v>
      </c>
      <c r="H15" s="3">
        <v>-50</v>
      </c>
      <c r="I15" s="3">
        <v>-50</v>
      </c>
      <c r="J15" s="3">
        <v>-50</v>
      </c>
    </row>
    <row r="16" spans="4:10" ht="15.75" thickTop="1">
      <c r="D16" t="s">
        <v>9</v>
      </c>
      <c r="E16" s="2" t="s">
        <v>8</v>
      </c>
      <c r="F16" s="5">
        <f>+SUM(F13:F15)+F11</f>
        <v>17950</v>
      </c>
      <c r="G16" s="5">
        <f t="shared" ref="G16:J16" si="1">+SUM(G13:G15)+G11</f>
        <v>15950</v>
      </c>
      <c r="H16" s="5">
        <f t="shared" si="1"/>
        <v>14150</v>
      </c>
      <c r="I16" s="5">
        <f t="shared" si="1"/>
        <v>11200</v>
      </c>
      <c r="J16" s="5">
        <f t="shared" si="1"/>
        <v>6750</v>
      </c>
    </row>
    <row r="18" spans="5:10">
      <c r="E18" t="s">
        <v>6</v>
      </c>
      <c r="F18" s="6">
        <f>-(F16-F15)*0.27</f>
        <v>-4860</v>
      </c>
      <c r="G18" s="6">
        <f t="shared" ref="G18:J18" si="2">-(G16-G15)*0.27</f>
        <v>-4320</v>
      </c>
      <c r="H18" s="6">
        <f t="shared" si="2"/>
        <v>-3834.0000000000005</v>
      </c>
      <c r="I18" s="6">
        <f t="shared" si="2"/>
        <v>-3037.5</v>
      </c>
      <c r="J18" s="6">
        <f t="shared" si="2"/>
        <v>-1836.0000000000002</v>
      </c>
    </row>
    <row r="19" spans="5:10" ht="15" thickBot="1">
      <c r="E19" s="7" t="s">
        <v>7</v>
      </c>
      <c r="F19" s="8">
        <f>+F16+F18</f>
        <v>13090</v>
      </c>
      <c r="G19" s="8">
        <f t="shared" ref="G19:J19" si="3">+G16+G18</f>
        <v>11630</v>
      </c>
      <c r="H19" s="8">
        <f t="shared" si="3"/>
        <v>10316</v>
      </c>
      <c r="I19" s="8">
        <f t="shared" si="3"/>
        <v>8162.5</v>
      </c>
      <c r="J19" s="8">
        <f t="shared" si="3"/>
        <v>4914</v>
      </c>
    </row>
    <row r="23" spans="5:10" ht="15">
      <c r="E23" s="9" t="s">
        <v>10</v>
      </c>
      <c r="F23" s="9"/>
      <c r="G23" s="9"/>
      <c r="H23" s="9"/>
      <c r="I23" s="9"/>
      <c r="J23" s="9"/>
    </row>
    <row r="24" spans="5:10">
      <c r="E24" t="s">
        <v>12</v>
      </c>
      <c r="F24">
        <v>2023</v>
      </c>
      <c r="G24">
        <v>2022</v>
      </c>
      <c r="H24">
        <v>2021</v>
      </c>
      <c r="I24">
        <v>2020</v>
      </c>
      <c r="J24">
        <v>2019</v>
      </c>
    </row>
    <row r="25" spans="5:10">
      <c r="F25" s="6"/>
      <c r="G25" s="6"/>
      <c r="H25" s="6"/>
      <c r="I25" s="6"/>
      <c r="J25" s="6"/>
    </row>
    <row r="26" spans="5:10">
      <c r="E26" t="s">
        <v>7</v>
      </c>
      <c r="F26" s="6">
        <f>+F19</f>
        <v>13090</v>
      </c>
      <c r="G26" s="6">
        <f t="shared" ref="G26:J26" si="4">+G19</f>
        <v>11630</v>
      </c>
      <c r="H26" s="6">
        <f t="shared" si="4"/>
        <v>10316</v>
      </c>
      <c r="I26" s="6">
        <f t="shared" si="4"/>
        <v>8162.5</v>
      </c>
      <c r="J26" s="6">
        <f t="shared" si="4"/>
        <v>4914</v>
      </c>
    </row>
    <row r="27" spans="5:10">
      <c r="E27" t="s">
        <v>13</v>
      </c>
      <c r="F27" s="6"/>
      <c r="G27" s="6"/>
      <c r="H27" s="6"/>
      <c r="I27" s="6"/>
      <c r="J27" s="6"/>
    </row>
    <row r="28" spans="5:10">
      <c r="E28" s="10" t="s">
        <v>3</v>
      </c>
      <c r="F28" s="6">
        <f>-F13</f>
        <v>500</v>
      </c>
      <c r="G28" s="6">
        <f t="shared" ref="G28:J28" si="5">-G13</f>
        <v>500</v>
      </c>
      <c r="H28" s="6">
        <f t="shared" si="5"/>
        <v>500</v>
      </c>
      <c r="I28" s="6">
        <f t="shared" si="5"/>
        <v>450</v>
      </c>
      <c r="J28" s="6">
        <f t="shared" si="5"/>
        <v>400</v>
      </c>
    </row>
    <row r="29" spans="5:10">
      <c r="E29" s="10" t="s">
        <v>14</v>
      </c>
      <c r="F29" s="6">
        <v>-200</v>
      </c>
      <c r="G29" s="6">
        <v>500</v>
      </c>
      <c r="H29" s="6">
        <v>900</v>
      </c>
      <c r="I29" s="6">
        <v>-1500</v>
      </c>
      <c r="J29" s="6">
        <v>-1000</v>
      </c>
    </row>
    <row r="30" spans="5:10">
      <c r="E30" s="10" t="s">
        <v>15</v>
      </c>
      <c r="F30" s="6">
        <v>1000</v>
      </c>
      <c r="G30" s="6">
        <v>-3000</v>
      </c>
      <c r="H30" s="6">
        <v>1300</v>
      </c>
      <c r="I30" s="6">
        <v>2000</v>
      </c>
      <c r="J30" s="6">
        <v>-14000</v>
      </c>
    </row>
    <row r="31" spans="5:10">
      <c r="E31" s="10" t="s">
        <v>16</v>
      </c>
      <c r="F31" s="6">
        <v>500</v>
      </c>
      <c r="G31" s="6">
        <v>-500</v>
      </c>
      <c r="H31" s="6">
        <v>-500</v>
      </c>
      <c r="I31" s="6">
        <v>500</v>
      </c>
      <c r="J31" s="6">
        <v>1000</v>
      </c>
    </row>
    <row r="32" spans="5:10">
      <c r="E32" s="10" t="s">
        <v>12</v>
      </c>
      <c r="F32" s="6">
        <f>+F26+SUM(F28:F31)</f>
        <v>14890</v>
      </c>
      <c r="G32" s="6">
        <f t="shared" ref="G32:J32" si="6">+G26+SUM(G28:G31)</f>
        <v>9130</v>
      </c>
      <c r="H32" s="6">
        <f t="shared" si="6"/>
        <v>12516</v>
      </c>
      <c r="I32" s="6">
        <f t="shared" si="6"/>
        <v>9612.5</v>
      </c>
      <c r="J32" s="6">
        <f t="shared" si="6"/>
        <v>-8686</v>
      </c>
    </row>
    <row r="33" spans="5:10">
      <c r="F33" s="6"/>
      <c r="G33" s="6"/>
      <c r="H33" s="6"/>
      <c r="I33" s="6"/>
      <c r="J33" s="6"/>
    </row>
    <row r="34" spans="5:10">
      <c r="E34" s="11" t="s">
        <v>17</v>
      </c>
      <c r="F34" s="6"/>
      <c r="G34" s="6"/>
      <c r="H34" s="6"/>
      <c r="I34" s="6"/>
      <c r="J34" s="6"/>
    </row>
    <row r="35" spans="5:10">
      <c r="E35" s="10" t="s">
        <v>21</v>
      </c>
      <c r="F35" s="6">
        <v>-500</v>
      </c>
      <c r="G35" s="6">
        <v>-5500</v>
      </c>
      <c r="H35" s="6">
        <v>-1200</v>
      </c>
      <c r="I35" s="6">
        <v>-5450</v>
      </c>
      <c r="J35" s="6">
        <v>-40400</v>
      </c>
    </row>
    <row r="36" spans="5:10">
      <c r="E36" s="10" t="s">
        <v>22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5:10">
      <c r="E37" s="10" t="s">
        <v>24</v>
      </c>
      <c r="F37" s="6">
        <f>+SUM(F35:F36)</f>
        <v>-500</v>
      </c>
      <c r="G37" s="6">
        <f t="shared" ref="G37:J37" si="7">+SUM(G35:G36)</f>
        <v>-5500</v>
      </c>
      <c r="H37" s="6">
        <f t="shared" si="7"/>
        <v>-1200</v>
      </c>
      <c r="I37" s="6">
        <f t="shared" si="7"/>
        <v>-5450</v>
      </c>
      <c r="J37" s="6">
        <f t="shared" si="7"/>
        <v>-40400</v>
      </c>
    </row>
    <row r="39" spans="5:10">
      <c r="E39" s="11" t="s">
        <v>23</v>
      </c>
      <c r="F39" s="6"/>
      <c r="G39" s="6"/>
      <c r="H39" s="6"/>
      <c r="I39" s="6"/>
      <c r="J39" s="6"/>
    </row>
    <row r="40" spans="5:10">
      <c r="E40" s="10" t="s">
        <v>18</v>
      </c>
      <c r="F40" s="6">
        <v>0</v>
      </c>
      <c r="G40" s="6">
        <v>6000</v>
      </c>
      <c r="H40" s="6">
        <v>5000</v>
      </c>
      <c r="I40" s="6">
        <v>3500</v>
      </c>
      <c r="J40" s="6">
        <v>18500</v>
      </c>
    </row>
    <row r="41" spans="5:10">
      <c r="E41" s="10" t="s">
        <v>19</v>
      </c>
      <c r="F41" s="6">
        <v>0</v>
      </c>
      <c r="G41" s="6">
        <v>0</v>
      </c>
      <c r="H41" s="6">
        <v>0</v>
      </c>
      <c r="I41" s="6">
        <v>0</v>
      </c>
      <c r="J41" s="6">
        <v>30000</v>
      </c>
    </row>
    <row r="42" spans="5:10">
      <c r="E42" s="10" t="s">
        <v>20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5:10">
      <c r="E43" s="10" t="s">
        <v>25</v>
      </c>
      <c r="F43" s="5">
        <f>+SUM(F40:F42)</f>
        <v>0</v>
      </c>
      <c r="G43" s="5">
        <f t="shared" ref="G43:J43" si="8">+SUM(G40:G42)</f>
        <v>6000</v>
      </c>
      <c r="H43" s="5">
        <f t="shared" si="8"/>
        <v>5000</v>
      </c>
      <c r="I43" s="5">
        <f t="shared" si="8"/>
        <v>3500</v>
      </c>
      <c r="J43" s="5">
        <f t="shared" si="8"/>
        <v>48500</v>
      </c>
    </row>
    <row r="45" spans="5:10">
      <c r="E45" s="11" t="s">
        <v>26</v>
      </c>
    </row>
    <row r="46" spans="5:10">
      <c r="E46" s="10" t="s">
        <v>27</v>
      </c>
      <c r="F46" s="6">
        <v>49190</v>
      </c>
      <c r="G46" s="6">
        <v>38430</v>
      </c>
      <c r="H46" s="6">
        <v>21110</v>
      </c>
      <c r="I46" s="6">
        <v>12650</v>
      </c>
      <c r="J46" s="6">
        <v>-100</v>
      </c>
    </row>
    <row r="47" spans="5:10">
      <c r="E47" s="10" t="s">
        <v>28</v>
      </c>
      <c r="F47" s="6">
        <v>64850</v>
      </c>
      <c r="G47" s="6">
        <f>+F46</f>
        <v>49190</v>
      </c>
      <c r="H47" s="6">
        <f t="shared" ref="H47:I47" si="9">+G46</f>
        <v>38430</v>
      </c>
      <c r="I47" s="6">
        <f t="shared" si="9"/>
        <v>21110</v>
      </c>
      <c r="J47" s="6">
        <v>12650</v>
      </c>
    </row>
    <row r="48" spans="5:10">
      <c r="E48" s="10" t="s">
        <v>29</v>
      </c>
      <c r="F48" s="6">
        <f>+F47-F46</f>
        <v>15660</v>
      </c>
      <c r="G48" s="6">
        <f t="shared" ref="G48:J48" si="10">+G47-G46</f>
        <v>10760</v>
      </c>
      <c r="H48" s="6">
        <f t="shared" si="10"/>
        <v>17320</v>
      </c>
      <c r="I48" s="6">
        <f t="shared" si="10"/>
        <v>8460</v>
      </c>
      <c r="J48" s="6">
        <f t="shared" si="10"/>
        <v>12750</v>
      </c>
    </row>
    <row r="50" spans="4:10">
      <c r="E50" s="11" t="s">
        <v>42</v>
      </c>
      <c r="F50">
        <v>2023</v>
      </c>
      <c r="G50">
        <v>2022</v>
      </c>
      <c r="H50">
        <v>2021</v>
      </c>
      <c r="I50">
        <v>2020</v>
      </c>
      <c r="J50">
        <v>2019</v>
      </c>
    </row>
    <row r="51" spans="4:10">
      <c r="E51" s="10" t="s">
        <v>5</v>
      </c>
      <c r="F51" s="5">
        <f>+F16-F13-F15</f>
        <v>18500</v>
      </c>
      <c r="G51" s="5">
        <f t="shared" ref="G51:J51" si="11">+G16-G13-G15</f>
        <v>16500</v>
      </c>
      <c r="H51" s="5">
        <f t="shared" si="11"/>
        <v>14700</v>
      </c>
      <c r="I51" s="5">
        <f t="shared" si="11"/>
        <v>11700</v>
      </c>
      <c r="J51" s="5">
        <f t="shared" si="11"/>
        <v>7200</v>
      </c>
    </row>
    <row r="52" spans="4:10">
      <c r="D52" t="s">
        <v>32</v>
      </c>
      <c r="E52" s="10" t="s">
        <v>30</v>
      </c>
      <c r="F52" s="5">
        <f>+F32</f>
        <v>14890</v>
      </c>
      <c r="G52" s="5">
        <f t="shared" ref="G52:J52" si="12">+G32</f>
        <v>9130</v>
      </c>
      <c r="H52" s="5">
        <f t="shared" si="12"/>
        <v>12516</v>
      </c>
      <c r="I52" s="5">
        <f t="shared" si="12"/>
        <v>9612.5</v>
      </c>
      <c r="J52" s="5">
        <f t="shared" si="12"/>
        <v>-8686</v>
      </c>
    </row>
    <row r="53" spans="4:10">
      <c r="D53" t="s">
        <v>33</v>
      </c>
      <c r="E53" s="10" t="s">
        <v>31</v>
      </c>
      <c r="F53" s="5">
        <f>+F32+F37</f>
        <v>14390</v>
      </c>
      <c r="G53" s="5">
        <f t="shared" ref="G53:J53" si="13">+G32+G37</f>
        <v>3630</v>
      </c>
      <c r="H53" s="5">
        <f t="shared" si="13"/>
        <v>11316</v>
      </c>
      <c r="I53" s="5">
        <f t="shared" si="13"/>
        <v>4162.5</v>
      </c>
      <c r="J53" s="5">
        <f t="shared" si="13"/>
        <v>-49086</v>
      </c>
    </row>
    <row r="54" spans="4:10">
      <c r="D54" t="s">
        <v>35</v>
      </c>
      <c r="E54" s="10" t="s">
        <v>34</v>
      </c>
      <c r="F54" s="5">
        <f>+F32+F37+F40</f>
        <v>14390</v>
      </c>
      <c r="G54" s="5">
        <f t="shared" ref="G54:J54" si="14">+G32+G37+G40</f>
        <v>9630</v>
      </c>
      <c r="H54" s="5">
        <f t="shared" si="14"/>
        <v>16316</v>
      </c>
      <c r="I54" s="5">
        <f t="shared" si="14"/>
        <v>7662.5</v>
      </c>
      <c r="J54" s="5">
        <f t="shared" si="14"/>
        <v>-30586</v>
      </c>
    </row>
    <row r="56" spans="4:10">
      <c r="D56" t="s">
        <v>36</v>
      </c>
      <c r="E56" s="11" t="s">
        <v>37</v>
      </c>
      <c r="F56">
        <v>2023</v>
      </c>
      <c r="G56">
        <v>2022</v>
      </c>
      <c r="H56">
        <v>2021</v>
      </c>
      <c r="I56">
        <v>2020</v>
      </c>
      <c r="J56">
        <v>2019</v>
      </c>
    </row>
    <row r="57" spans="4:10">
      <c r="E57" s="10" t="s">
        <v>38</v>
      </c>
      <c r="F57" s="5">
        <f>+F16-F15</f>
        <v>18000</v>
      </c>
      <c r="G57" s="5">
        <f t="shared" ref="G57:J57" si="15">+G16-G15</f>
        <v>16000</v>
      </c>
      <c r="H57" s="5">
        <f t="shared" si="15"/>
        <v>14200</v>
      </c>
      <c r="I57" s="5">
        <f t="shared" si="15"/>
        <v>11250</v>
      </c>
      <c r="J57" s="5">
        <f t="shared" si="15"/>
        <v>6800</v>
      </c>
    </row>
    <row r="58" spans="4:10">
      <c r="E58" s="10" t="s">
        <v>6</v>
      </c>
      <c r="F58" s="5">
        <f>+F18</f>
        <v>-4860</v>
      </c>
      <c r="G58" s="5">
        <f t="shared" ref="G58:J58" si="16">+G18</f>
        <v>-4320</v>
      </c>
      <c r="H58" s="5">
        <f t="shared" si="16"/>
        <v>-3834.0000000000005</v>
      </c>
      <c r="I58" s="5">
        <f t="shared" si="16"/>
        <v>-3037.5</v>
      </c>
      <c r="J58" s="5">
        <f t="shared" si="16"/>
        <v>-1836.0000000000002</v>
      </c>
    </row>
    <row r="59" spans="4:10">
      <c r="E59" s="10" t="s">
        <v>39</v>
      </c>
      <c r="F59" s="5">
        <f>+F28</f>
        <v>500</v>
      </c>
      <c r="G59" s="5">
        <f t="shared" ref="G59:J59" si="17">+G28</f>
        <v>500</v>
      </c>
      <c r="H59" s="5">
        <f t="shared" si="17"/>
        <v>500</v>
      </c>
      <c r="I59" s="5">
        <f t="shared" si="17"/>
        <v>450</v>
      </c>
      <c r="J59" s="5">
        <f t="shared" si="17"/>
        <v>400</v>
      </c>
    </row>
    <row r="60" spans="4:10">
      <c r="E60" s="10" t="s">
        <v>40</v>
      </c>
      <c r="F60" s="5">
        <f>+F29+F30+F31</f>
        <v>1300</v>
      </c>
      <c r="G60" s="5">
        <f t="shared" ref="G60:J60" si="18">+G29+G30+G31</f>
        <v>-3000</v>
      </c>
      <c r="H60" s="5">
        <f t="shared" si="18"/>
        <v>1700</v>
      </c>
      <c r="I60" s="5">
        <f t="shared" si="18"/>
        <v>1000</v>
      </c>
      <c r="J60" s="5">
        <f t="shared" si="18"/>
        <v>-14000</v>
      </c>
    </row>
    <row r="61" spans="4:10">
      <c r="E61" s="10" t="s">
        <v>41</v>
      </c>
      <c r="F61" s="5">
        <f>+F37</f>
        <v>-500</v>
      </c>
      <c r="G61" s="5">
        <f t="shared" ref="G61:J61" si="19">+G37</f>
        <v>-5500</v>
      </c>
      <c r="H61" s="5">
        <f t="shared" si="19"/>
        <v>-1200</v>
      </c>
      <c r="I61" s="5">
        <f t="shared" si="19"/>
        <v>-5450</v>
      </c>
      <c r="J61" s="5">
        <f t="shared" si="19"/>
        <v>-40400</v>
      </c>
    </row>
    <row r="62" spans="4:10">
      <c r="D62" t="s">
        <v>36</v>
      </c>
      <c r="E62" s="11" t="s">
        <v>37</v>
      </c>
      <c r="F62" s="5">
        <f>+F57+F58+F59+F60+F61</f>
        <v>14440</v>
      </c>
      <c r="G62" s="5">
        <f t="shared" ref="G62:J62" si="20">+G57+G58+G59+G60+G61</f>
        <v>3680</v>
      </c>
      <c r="H62" s="5">
        <f t="shared" si="20"/>
        <v>11366</v>
      </c>
      <c r="I62" s="5">
        <f t="shared" si="20"/>
        <v>4212.5</v>
      </c>
      <c r="J62" s="5">
        <f t="shared" si="20"/>
        <v>-49036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Miguel Cruz</dc:creator>
  <cp:lastModifiedBy>UsuarioMBA</cp:lastModifiedBy>
  <dcterms:created xsi:type="dcterms:W3CDTF">2024-08-08T21:12:46Z</dcterms:created>
  <dcterms:modified xsi:type="dcterms:W3CDTF">2024-08-09T01:05:15Z</dcterms:modified>
</cp:coreProperties>
</file>