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4"/>
  <workbookPr showInkAnnotation="0"/>
  <mc:AlternateContent xmlns:mc="http://schemas.openxmlformats.org/markup-compatibility/2006">
    <mc:Choice Requires="x15">
      <x15ac:absPath xmlns:x15ac="http://schemas.microsoft.com/office/spreadsheetml/2010/11/ac" url="/Users/ftubino/Mac HD-Data/Cursos/IN75R/Casos/Beleza Natural/"/>
    </mc:Choice>
  </mc:AlternateContent>
  <xr:revisionPtr revIDLastSave="0" documentId="13_ncr:1_{F1915770-0B88-4248-8654-4D7F1C9D7529}" xr6:coauthVersionLast="45" xr6:coauthVersionMax="45" xr10:uidLastSave="{00000000-0000-0000-0000-000000000000}"/>
  <bookViews>
    <workbookView xWindow="13520" yWindow="880" windowWidth="21620" windowHeight="15980" tabRatio="500" activeTab="1" xr2:uid="{00000000-000D-0000-FFFF-FFFF00000000}"/>
  </bookViews>
  <sheets>
    <sheet name="Análisis del proceso" sheetId="3" r:id="rId1"/>
    <sheet name="Análisis del proceso sol" sheetId="1" r:id="rId2"/>
    <sheet name="Costo-Ben" sheetId="4" r:id="rId3"/>
    <sheet name="Costo-Ben sol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" i="1" l="1"/>
  <c r="D5" i="1" l="1"/>
  <c r="G5" i="1"/>
  <c r="B8" i="4" l="1"/>
  <c r="E8" i="4"/>
  <c r="B4" i="2"/>
  <c r="B8" i="2" s="1"/>
  <c r="B5" i="2"/>
  <c r="B6" i="2"/>
  <c r="E6" i="2"/>
  <c r="E8" i="2" s="1"/>
  <c r="E7" i="1"/>
  <c r="C8" i="1" s="1"/>
  <c r="C9" i="1" s="1"/>
  <c r="C11" i="1"/>
  <c r="G7" i="1"/>
  <c r="C15" i="1"/>
  <c r="C19" i="1"/>
  <c r="F7" i="1"/>
  <c r="D7" i="1"/>
  <c r="C7" i="1"/>
  <c r="D10" i="2" l="1"/>
  <c r="C20" i="1"/>
  <c r="C12" i="1"/>
  <c r="C23" i="1" s="1"/>
  <c r="C16" i="1"/>
  <c r="F17" i="1" l="1"/>
  <c r="E17" i="1"/>
  <c r="G17" i="1"/>
  <c r="D17" i="1"/>
  <c r="C17" i="1"/>
  <c r="D13" i="1"/>
  <c r="C13" i="1"/>
  <c r="F13" i="1"/>
  <c r="E13" i="1"/>
  <c r="G13" i="1"/>
  <c r="G21" i="1"/>
  <c r="F21" i="1"/>
  <c r="E21" i="1"/>
  <c r="C21" i="1"/>
  <c r="D21" i="1"/>
  <c r="G24" i="1" l="1"/>
  <c r="C24" i="1"/>
  <c r="C25" i="1" s="1"/>
  <c r="E24" i="1"/>
  <c r="D24" i="1"/>
  <c r="F24" i="1"/>
</calcChain>
</file>

<file path=xl/sharedStrings.xml><?xml version="1.0" encoding="utf-8"?>
<sst xmlns="http://schemas.openxmlformats.org/spreadsheetml/2006/main" count="85" uniqueCount="39">
  <si>
    <t>lun-jue</t>
  </si>
  <si>
    <t>vie</t>
  </si>
  <si>
    <t>sab</t>
  </si>
  <si>
    <t>Recepción</t>
  </si>
  <si>
    <t>División</t>
  </si>
  <si>
    <t>Super Relajante</t>
  </si>
  <si>
    <t>Hidratación</t>
  </si>
  <si>
    <t>Peinado</t>
  </si>
  <si>
    <t>Tiempo actividad [min]</t>
  </si>
  <si>
    <t># trabajadores</t>
  </si>
  <si>
    <t>Tiempo de ciclo [min]</t>
  </si>
  <si>
    <t>Capacidad del proceso [cte/hr]</t>
  </si>
  <si>
    <t>Tasa de dda por hora [Sábado]</t>
  </si>
  <si>
    <t>Utilización</t>
  </si>
  <si>
    <t>Tasa de dda por hora [Viernes]</t>
  </si>
  <si>
    <t>Tasa de dda por hora [lun-jue]</t>
  </si>
  <si>
    <t>Tasa de Flujo por semana</t>
  </si>
  <si>
    <t>Utilización prom por semana</t>
  </si>
  <si>
    <t>Utilización prom de trabajadores</t>
  </si>
  <si>
    <t>Total</t>
  </si>
  <si>
    <t>Análisis Costo-Beneficio</t>
  </si>
  <si>
    <t>Comida+Trans</t>
  </si>
  <si>
    <t>Margen de contribución</t>
  </si>
  <si>
    <t>Precio</t>
  </si>
  <si>
    <t>Costo materiales</t>
  </si>
  <si>
    <t>Venta-cruzada</t>
  </si>
  <si>
    <t>($/cliente)</t>
  </si>
  <si>
    <t>Contribución</t>
  </si>
  <si>
    <t>Capacidad [cte/hr]</t>
  </si>
  <si>
    <t>Madureira</t>
  </si>
  <si>
    <t>($/puesto-año)</t>
  </si>
  <si>
    <t>Bonos</t>
  </si>
  <si>
    <t>Requiere un incremento en el # de clientes de</t>
  </si>
  <si>
    <t>Total trabajadores</t>
  </si>
  <si>
    <t>Costo anual por puesto de trabajo</t>
  </si>
  <si>
    <t>Sueldo</t>
  </si>
  <si>
    <t>Tasa de flujo [cte/hr]</t>
  </si>
  <si>
    <t>Días</t>
  </si>
  <si>
    <t>Demanda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</si>
</sst>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%"/>
  </numFmts>
  <fonts count="11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4" fontId="9" fillId="0" borderId="0" applyFont="0" applyFill="0" applyBorder="0" applyAlignment="0" applyProtection="0"/>
  </cellStyleXfs>
  <cellXfs count="25">
    <xf numFmtId="0" fontId="0" fillId="0" borderId="0" xfId="0"/>
    <xf numFmtId="0" fontId="0" fillId="3" borderId="0" xfId="0" applyFill="1" applyBorder="1" applyAlignment="1">
      <alignment vertical="top"/>
    </xf>
    <xf numFmtId="0" fontId="1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/>
    </xf>
    <xf numFmtId="9" fontId="2" fillId="3" borderId="0" xfId="0" applyNumberFormat="1" applyFont="1" applyFill="1" applyBorder="1" applyAlignment="1">
      <alignment horizontal="center" vertical="center"/>
    </xf>
    <xf numFmtId="0" fontId="0" fillId="3" borderId="0" xfId="0" applyFill="1"/>
    <xf numFmtId="0" fontId="5" fillId="3" borderId="0" xfId="0" applyFont="1" applyFill="1"/>
    <xf numFmtId="164" fontId="0" fillId="3" borderId="0" xfId="3" applyFont="1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/>
    <xf numFmtId="164" fontId="4" fillId="2" borderId="1" xfId="3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ill="1" applyBorder="1"/>
    <xf numFmtId="164" fontId="0" fillId="3" borderId="1" xfId="3" applyFont="1" applyFill="1" applyBorder="1"/>
    <xf numFmtId="0" fontId="10" fillId="3" borderId="0" xfId="0" applyFont="1" applyFill="1"/>
    <xf numFmtId="0" fontId="10" fillId="0" borderId="0" xfId="0" applyFont="1" applyAlignment="1">
      <alignment horizontal="center"/>
    </xf>
  </cellXfs>
  <cellStyles count="4">
    <cellStyle name="Comma [0]" xfId="3" builtinId="6"/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showGridLines="0" zoomScale="120" zoomScaleNormal="120" zoomScalePageLayoutView="180" workbookViewId="0">
      <selection activeCell="B1" sqref="B1:B2"/>
    </sheetView>
  </sheetViews>
  <sheetFormatPr baseColWidth="10" defaultRowHeight="16" x14ac:dyDescent="0.2"/>
  <cols>
    <col min="1" max="1" width="4.1640625" customWidth="1"/>
    <col min="2" max="2" width="26" bestFit="1" customWidth="1"/>
  </cols>
  <sheetData>
    <row r="1" spans="2:7" x14ac:dyDescent="0.2">
      <c r="B1" t="s">
        <v>37</v>
      </c>
      <c r="C1" s="9" t="s">
        <v>0</v>
      </c>
      <c r="D1" s="9" t="s">
        <v>1</v>
      </c>
      <c r="E1" s="9" t="s">
        <v>2</v>
      </c>
      <c r="F1" s="9" t="s">
        <v>29</v>
      </c>
    </row>
    <row r="2" spans="2:7" x14ac:dyDescent="0.2">
      <c r="B2" t="s">
        <v>38</v>
      </c>
      <c r="C2" s="15"/>
      <c r="D2" s="15"/>
      <c r="E2" s="15"/>
      <c r="F2" s="15"/>
    </row>
    <row r="4" spans="2:7" ht="28" x14ac:dyDescent="0.2">
      <c r="B4" s="1"/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2:7" x14ac:dyDescent="0.2">
      <c r="B5" s="3" t="s">
        <v>8</v>
      </c>
      <c r="C5" s="10"/>
      <c r="D5" s="10"/>
      <c r="E5" s="10"/>
      <c r="F5" s="10"/>
      <c r="G5" s="10"/>
    </row>
    <row r="6" spans="2:7" x14ac:dyDescent="0.2">
      <c r="B6" s="3" t="s">
        <v>9</v>
      </c>
      <c r="C6" s="10"/>
      <c r="D6" s="10"/>
      <c r="E6" s="10"/>
      <c r="F6" s="10"/>
      <c r="G6" s="10"/>
    </row>
    <row r="7" spans="2:7" x14ac:dyDescent="0.2">
      <c r="B7" s="3" t="s">
        <v>28</v>
      </c>
      <c r="C7" s="10"/>
      <c r="D7" s="10"/>
      <c r="E7" s="10"/>
      <c r="F7" s="10"/>
      <c r="G7" s="10"/>
    </row>
    <row r="8" spans="2:7" x14ac:dyDescent="0.2">
      <c r="B8" s="3" t="s">
        <v>10</v>
      </c>
      <c r="C8" s="10"/>
      <c r="D8" s="1"/>
      <c r="E8" s="1"/>
      <c r="F8" s="1"/>
      <c r="G8" s="1"/>
    </row>
    <row r="9" spans="2:7" x14ac:dyDescent="0.2">
      <c r="B9" s="3" t="s">
        <v>11</v>
      </c>
      <c r="C9" s="10"/>
      <c r="D9" s="1"/>
      <c r="E9" s="1"/>
      <c r="F9" s="1"/>
      <c r="G9" s="1"/>
    </row>
    <row r="10" spans="2:7" x14ac:dyDescent="0.2">
      <c r="B10" s="1"/>
      <c r="C10" s="1"/>
      <c r="D10" s="1"/>
      <c r="E10" s="1"/>
      <c r="F10" s="1"/>
      <c r="G10" s="1"/>
    </row>
    <row r="11" spans="2:7" x14ac:dyDescent="0.2">
      <c r="B11" s="3" t="s">
        <v>12</v>
      </c>
      <c r="C11" s="10"/>
      <c r="D11" s="1"/>
      <c r="E11" s="1"/>
      <c r="F11" s="1"/>
      <c r="G11" s="1"/>
    </row>
    <row r="12" spans="2:7" x14ac:dyDescent="0.2">
      <c r="B12" s="3" t="s">
        <v>36</v>
      </c>
      <c r="C12" s="10"/>
      <c r="D12" s="1"/>
      <c r="E12" s="1"/>
      <c r="F12" s="1"/>
      <c r="G12" s="1"/>
    </row>
    <row r="13" spans="2:7" x14ac:dyDescent="0.2">
      <c r="B13" s="3" t="s">
        <v>13</v>
      </c>
      <c r="C13" s="11"/>
      <c r="D13" s="11"/>
      <c r="E13" s="11"/>
      <c r="F13" s="11"/>
      <c r="G13" s="11"/>
    </row>
    <row r="14" spans="2:7" x14ac:dyDescent="0.2">
      <c r="B14" s="1"/>
      <c r="C14" s="1"/>
      <c r="D14" s="1"/>
      <c r="E14" s="1"/>
      <c r="F14" s="1"/>
      <c r="G14" s="1"/>
    </row>
    <row r="15" spans="2:7" x14ac:dyDescent="0.2">
      <c r="B15" s="3" t="s">
        <v>14</v>
      </c>
      <c r="C15" s="10"/>
      <c r="D15" s="1"/>
      <c r="E15" s="1"/>
      <c r="F15" s="1"/>
      <c r="G15" s="1"/>
    </row>
    <row r="16" spans="2:7" x14ac:dyDescent="0.2">
      <c r="B16" s="3" t="s">
        <v>36</v>
      </c>
      <c r="C16" s="10"/>
      <c r="D16" s="1"/>
      <c r="E16" s="1"/>
      <c r="F16" s="1"/>
      <c r="G16" s="1"/>
    </row>
    <row r="17" spans="2:7" x14ac:dyDescent="0.2">
      <c r="B17" s="3" t="s">
        <v>13</v>
      </c>
      <c r="C17" s="11"/>
      <c r="D17" s="11"/>
      <c r="E17" s="11"/>
      <c r="F17" s="11"/>
      <c r="G17" s="11"/>
    </row>
    <row r="18" spans="2:7" x14ac:dyDescent="0.2">
      <c r="B18" s="1"/>
      <c r="C18" s="1"/>
      <c r="D18" s="1"/>
      <c r="E18" s="1"/>
      <c r="F18" s="1"/>
      <c r="G18" s="1"/>
    </row>
    <row r="19" spans="2:7" x14ac:dyDescent="0.2">
      <c r="B19" s="3" t="s">
        <v>15</v>
      </c>
      <c r="C19" s="14"/>
      <c r="D19" s="1"/>
      <c r="E19" s="1"/>
      <c r="F19" s="1"/>
      <c r="G19" s="1"/>
    </row>
    <row r="20" spans="2:7" x14ac:dyDescent="0.2">
      <c r="B20" s="3" t="s">
        <v>36</v>
      </c>
      <c r="C20" s="10"/>
      <c r="D20" s="1"/>
      <c r="E20" s="1"/>
      <c r="F20" s="1"/>
      <c r="G20" s="1"/>
    </row>
    <row r="21" spans="2:7" x14ac:dyDescent="0.2">
      <c r="B21" s="3" t="s">
        <v>13</v>
      </c>
      <c r="C21" s="11"/>
      <c r="D21" s="11"/>
      <c r="E21" s="11"/>
      <c r="F21" s="11"/>
      <c r="G21" s="11"/>
    </row>
    <row r="22" spans="2:7" x14ac:dyDescent="0.2">
      <c r="B22" s="1"/>
      <c r="C22" s="1"/>
      <c r="D22" s="1"/>
      <c r="E22" s="1"/>
      <c r="F22" s="1"/>
      <c r="G22" s="1"/>
    </row>
    <row r="23" spans="2:7" x14ac:dyDescent="0.2">
      <c r="B23" s="3" t="s">
        <v>16</v>
      </c>
      <c r="C23" s="12"/>
      <c r="D23" s="1"/>
      <c r="E23" s="1"/>
      <c r="F23" s="1"/>
      <c r="G23" s="1"/>
    </row>
    <row r="24" spans="2:7" x14ac:dyDescent="0.2">
      <c r="B24" s="3" t="s">
        <v>17</v>
      </c>
      <c r="C24" s="11"/>
      <c r="D24" s="11"/>
      <c r="E24" s="11"/>
      <c r="F24" s="11"/>
      <c r="G24" s="11"/>
    </row>
    <row r="25" spans="2:7" x14ac:dyDescent="0.2">
      <c r="B25" s="3" t="s">
        <v>18</v>
      </c>
      <c r="C25" s="13"/>
      <c r="D25" s="4"/>
      <c r="E25" s="4"/>
      <c r="F25" s="4"/>
      <c r="G25" s="4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5"/>
  <sheetViews>
    <sheetView showGridLines="0" tabSelected="1" zoomScale="120" zoomScaleNormal="120" zoomScalePageLayoutView="130" workbookViewId="0">
      <selection activeCell="E5" sqref="E5"/>
    </sheetView>
  </sheetViews>
  <sheetFormatPr baseColWidth="10" defaultRowHeight="16" x14ac:dyDescent="0.2"/>
  <cols>
    <col min="1" max="1" width="4" customWidth="1"/>
    <col min="2" max="2" width="26" bestFit="1" customWidth="1"/>
  </cols>
  <sheetData>
    <row r="1" spans="2:9" x14ac:dyDescent="0.2">
      <c r="B1" t="s">
        <v>37</v>
      </c>
      <c r="C1" s="24" t="s">
        <v>0</v>
      </c>
      <c r="D1" s="24" t="s">
        <v>1</v>
      </c>
      <c r="E1" s="24" t="s">
        <v>2</v>
      </c>
      <c r="F1" s="24" t="s">
        <v>29</v>
      </c>
    </row>
    <row r="2" spans="2:9" x14ac:dyDescent="0.2">
      <c r="B2" t="s">
        <v>38</v>
      </c>
      <c r="C2" s="19">
        <v>293</v>
      </c>
      <c r="D2" s="19">
        <v>396</v>
      </c>
      <c r="E2" s="19">
        <v>513</v>
      </c>
      <c r="F2" s="20"/>
    </row>
    <row r="3" spans="2:9" x14ac:dyDescent="0.2">
      <c r="F3" s="8"/>
    </row>
    <row r="4" spans="2:9" ht="28" x14ac:dyDescent="0.2">
      <c r="B4" s="1"/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2:9" x14ac:dyDescent="0.2">
      <c r="B5" s="3" t="s">
        <v>8</v>
      </c>
      <c r="C5" s="10">
        <v>2</v>
      </c>
      <c r="D5" s="10">
        <f>(10+15)/2</f>
        <v>12.5</v>
      </c>
      <c r="E5" s="10">
        <v>40</v>
      </c>
      <c r="F5" s="10">
        <v>8</v>
      </c>
      <c r="G5" s="10">
        <f>10+0.25*10+0.1*15</f>
        <v>14</v>
      </c>
      <c r="I5" t="s">
        <v>33</v>
      </c>
    </row>
    <row r="6" spans="2:9" x14ac:dyDescent="0.2">
      <c r="B6" s="3" t="s">
        <v>9</v>
      </c>
      <c r="C6" s="10">
        <v>2</v>
      </c>
      <c r="D6" s="10">
        <v>8</v>
      </c>
      <c r="E6" s="10">
        <v>18</v>
      </c>
      <c r="F6" s="10">
        <v>4</v>
      </c>
      <c r="G6" s="10">
        <v>9</v>
      </c>
      <c r="I6" s="15">
        <f>SUM(C6:G6)</f>
        <v>41</v>
      </c>
    </row>
    <row r="7" spans="2:9" x14ac:dyDescent="0.2">
      <c r="B7" s="3" t="s">
        <v>28</v>
      </c>
      <c r="C7" s="10">
        <f>C6*60/C5</f>
        <v>60</v>
      </c>
      <c r="D7" s="10">
        <f>D6*60/D5</f>
        <v>38.4</v>
      </c>
      <c r="E7" s="17">
        <f>E6*60/E5</f>
        <v>27</v>
      </c>
      <c r="F7" s="10">
        <f>F6*60/F5</f>
        <v>30</v>
      </c>
      <c r="G7" s="18">
        <f>G6*60/G5</f>
        <v>38.571428571428569</v>
      </c>
    </row>
    <row r="8" spans="2:9" x14ac:dyDescent="0.2">
      <c r="B8" s="3" t="s">
        <v>10</v>
      </c>
      <c r="C8" s="10">
        <f>1/E7*60</f>
        <v>2.2222222222222223</v>
      </c>
      <c r="D8" s="1"/>
      <c r="E8" s="1"/>
      <c r="F8" s="1"/>
      <c r="G8" s="1"/>
    </row>
    <row r="9" spans="2:9" x14ac:dyDescent="0.2">
      <c r="B9" s="3" t="s">
        <v>11</v>
      </c>
      <c r="C9" s="10">
        <f>1/C8*60</f>
        <v>26.999999999999996</v>
      </c>
      <c r="D9" s="1"/>
      <c r="E9" s="1"/>
      <c r="F9" s="1"/>
      <c r="G9" s="1"/>
    </row>
    <row r="10" spans="2:9" x14ac:dyDescent="0.2">
      <c r="B10" s="1"/>
      <c r="C10" s="1"/>
      <c r="D10" s="1"/>
      <c r="E10" s="1"/>
      <c r="F10" s="1"/>
      <c r="G10" s="1"/>
    </row>
    <row r="11" spans="2:9" x14ac:dyDescent="0.2">
      <c r="B11" s="3" t="s">
        <v>12</v>
      </c>
      <c r="C11" s="10">
        <f>E2/12</f>
        <v>42.75</v>
      </c>
      <c r="D11" s="1"/>
      <c r="E11" s="1"/>
      <c r="F11" s="1"/>
      <c r="G11" s="1"/>
    </row>
    <row r="12" spans="2:9" x14ac:dyDescent="0.2">
      <c r="B12" s="3" t="s">
        <v>36</v>
      </c>
      <c r="C12" s="10">
        <f>MIN($C$9,C11)</f>
        <v>26.999999999999996</v>
      </c>
      <c r="D12" s="1"/>
      <c r="E12" s="1"/>
      <c r="F12" s="1"/>
      <c r="G12" s="1"/>
    </row>
    <row r="13" spans="2:9" x14ac:dyDescent="0.2">
      <c r="B13" s="3" t="s">
        <v>13</v>
      </c>
      <c r="C13" s="11">
        <f>$C12/C$7</f>
        <v>0.44999999999999996</v>
      </c>
      <c r="D13" s="11">
        <f t="shared" ref="D13:G13" si="0">$C12/D$7</f>
        <v>0.70312499999999989</v>
      </c>
      <c r="E13" s="11">
        <f t="shared" si="0"/>
        <v>0.99999999999999989</v>
      </c>
      <c r="F13" s="11">
        <f t="shared" si="0"/>
        <v>0.89999999999999991</v>
      </c>
      <c r="G13" s="11">
        <f t="shared" si="0"/>
        <v>0.7</v>
      </c>
    </row>
    <row r="14" spans="2:9" x14ac:dyDescent="0.2">
      <c r="B14" s="1"/>
      <c r="C14" s="1"/>
      <c r="D14" s="1"/>
      <c r="E14" s="1"/>
      <c r="F14" s="1"/>
      <c r="G14" s="1"/>
    </row>
    <row r="15" spans="2:9" x14ac:dyDescent="0.2">
      <c r="B15" s="3" t="s">
        <v>14</v>
      </c>
      <c r="C15" s="10">
        <f>D2/12</f>
        <v>33</v>
      </c>
      <c r="D15" s="1"/>
      <c r="E15" s="1"/>
      <c r="F15" s="1"/>
      <c r="G15" s="1"/>
    </row>
    <row r="16" spans="2:9" x14ac:dyDescent="0.2">
      <c r="B16" s="3" t="s">
        <v>36</v>
      </c>
      <c r="C16" s="10">
        <f>MIN($C$9,C15)</f>
        <v>26.999999999999996</v>
      </c>
      <c r="D16" s="1"/>
      <c r="E16" s="1"/>
      <c r="F16" s="1"/>
      <c r="G16" s="1"/>
    </row>
    <row r="17" spans="2:7" x14ac:dyDescent="0.2">
      <c r="B17" s="3" t="s">
        <v>13</v>
      </c>
      <c r="C17" s="11">
        <f>$C16/C$7</f>
        <v>0.44999999999999996</v>
      </c>
      <c r="D17" s="11">
        <f t="shared" ref="D17" si="1">$C16/D$7</f>
        <v>0.70312499999999989</v>
      </c>
      <c r="E17" s="11">
        <f t="shared" ref="E17" si="2">$C16/E$7</f>
        <v>0.99999999999999989</v>
      </c>
      <c r="F17" s="11">
        <f t="shared" ref="F17" si="3">$C16/F$7</f>
        <v>0.89999999999999991</v>
      </c>
      <c r="G17" s="11">
        <f t="shared" ref="G17" si="4">$C16/G$7</f>
        <v>0.7</v>
      </c>
    </row>
    <row r="18" spans="2:7" x14ac:dyDescent="0.2">
      <c r="B18" s="1"/>
      <c r="C18" s="1"/>
      <c r="D18" s="1"/>
      <c r="E18" s="1"/>
      <c r="F18" s="1"/>
      <c r="G18" s="1"/>
    </row>
    <row r="19" spans="2:7" x14ac:dyDescent="0.2">
      <c r="B19" s="3" t="s">
        <v>15</v>
      </c>
      <c r="C19" s="10">
        <f>C2/12</f>
        <v>24.416666666666668</v>
      </c>
      <c r="D19" s="1"/>
      <c r="E19" s="1"/>
      <c r="F19" s="1"/>
      <c r="G19" s="1"/>
    </row>
    <row r="20" spans="2:7" x14ac:dyDescent="0.2">
      <c r="B20" s="3" t="s">
        <v>36</v>
      </c>
      <c r="C20" s="10">
        <f>MIN($C$9,C19)</f>
        <v>24.416666666666668</v>
      </c>
      <c r="D20" s="1"/>
      <c r="E20" s="1"/>
      <c r="F20" s="1"/>
      <c r="G20" s="1"/>
    </row>
    <row r="21" spans="2:7" x14ac:dyDescent="0.2">
      <c r="B21" s="3" t="s">
        <v>13</v>
      </c>
      <c r="C21" s="11">
        <f>$C20/C$7</f>
        <v>0.40694444444444444</v>
      </c>
      <c r="D21" s="11">
        <f t="shared" ref="D21" si="5">$C20/D$7</f>
        <v>0.63585069444444453</v>
      </c>
      <c r="E21" s="11">
        <f t="shared" ref="E21" si="6">$C20/E$7</f>
        <v>0.90432098765432101</v>
      </c>
      <c r="F21" s="11">
        <f t="shared" ref="F21" si="7">$C20/F$7</f>
        <v>0.81388888888888888</v>
      </c>
      <c r="G21" s="11">
        <f t="shared" ref="G21" si="8">$C20/G$7</f>
        <v>0.63302469135802475</v>
      </c>
    </row>
    <row r="22" spans="2:7" x14ac:dyDescent="0.2">
      <c r="B22" s="1"/>
      <c r="C22" s="1"/>
      <c r="D22" s="1"/>
      <c r="E22" s="1"/>
      <c r="F22" s="1"/>
      <c r="G22" s="1"/>
    </row>
    <row r="23" spans="2:7" x14ac:dyDescent="0.2">
      <c r="B23" s="3" t="s">
        <v>16</v>
      </c>
      <c r="C23" s="16">
        <f>(C12+C16+4*C20)*12</f>
        <v>1820</v>
      </c>
      <c r="D23" s="1"/>
      <c r="E23" s="1"/>
      <c r="F23" s="1"/>
      <c r="G23" s="1"/>
    </row>
    <row r="24" spans="2:7" x14ac:dyDescent="0.2">
      <c r="B24" s="3" t="s">
        <v>17</v>
      </c>
      <c r="C24" s="11">
        <f>(C13+C17+4*C21)/6</f>
        <v>0.42129629629629628</v>
      </c>
      <c r="D24" s="11">
        <f>(D13+D17+4*D21)/6</f>
        <v>0.65827546296296291</v>
      </c>
      <c r="E24" s="11">
        <f>(E13+E17+4*E21)/6</f>
        <v>0.93621399176954734</v>
      </c>
      <c r="F24" s="11">
        <f>(F13+F17+4*F21)/6</f>
        <v>0.84259259259259256</v>
      </c>
      <c r="G24" s="11">
        <f>(G13+G17+4*G21)/6</f>
        <v>0.65534979423868311</v>
      </c>
    </row>
    <row r="25" spans="2:7" x14ac:dyDescent="0.2">
      <c r="B25" s="3" t="s">
        <v>18</v>
      </c>
      <c r="C25" s="13">
        <f>SUMPRODUCT(C24:G24,C6:G6)/41</f>
        <v>0.78607723577235766</v>
      </c>
      <c r="D25" s="4"/>
      <c r="E25" s="4"/>
      <c r="F25" s="4"/>
      <c r="G2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showGridLines="0" zoomScale="125" zoomScaleNormal="125" zoomScalePageLayoutView="150" workbookViewId="0">
      <selection activeCell="A15" sqref="A15"/>
    </sheetView>
  </sheetViews>
  <sheetFormatPr baseColWidth="10" defaultRowHeight="16" x14ac:dyDescent="0.2"/>
  <cols>
    <col min="1" max="1" width="27.83203125" customWidth="1"/>
    <col min="3" max="3" width="13.5" bestFit="1" customWidth="1"/>
    <col min="4" max="4" width="15.33203125" customWidth="1"/>
  </cols>
  <sheetData>
    <row r="1" spans="1:9" x14ac:dyDescent="0.2">
      <c r="A1" s="23" t="s">
        <v>20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5"/>
      <c r="B2" s="5"/>
      <c r="C2" s="5"/>
      <c r="D2" s="5"/>
      <c r="E2" s="5"/>
      <c r="F2" s="5"/>
      <c r="G2" s="5"/>
      <c r="H2" s="5"/>
      <c r="I2" s="5"/>
    </row>
    <row r="3" spans="1:9" x14ac:dyDescent="0.2">
      <c r="A3" s="6" t="s">
        <v>34</v>
      </c>
      <c r="B3" s="5"/>
      <c r="C3" s="5"/>
      <c r="D3" s="6" t="s">
        <v>22</v>
      </c>
      <c r="E3" s="5"/>
      <c r="F3" s="5"/>
      <c r="G3" s="5"/>
      <c r="H3" s="5"/>
      <c r="I3" s="5"/>
    </row>
    <row r="4" spans="1:9" x14ac:dyDescent="0.2">
      <c r="A4" s="5" t="s">
        <v>35</v>
      </c>
      <c r="B4" s="21"/>
      <c r="C4" s="5"/>
      <c r="D4" s="5" t="s">
        <v>23</v>
      </c>
      <c r="E4" s="21"/>
      <c r="F4" s="5"/>
      <c r="G4" s="5"/>
      <c r="H4" s="5"/>
      <c r="I4" s="5"/>
    </row>
    <row r="5" spans="1:9" x14ac:dyDescent="0.2">
      <c r="A5" s="5" t="s">
        <v>21</v>
      </c>
      <c r="B5" s="21"/>
      <c r="C5" s="5"/>
      <c r="D5" s="5" t="s">
        <v>24</v>
      </c>
      <c r="E5" s="21"/>
      <c r="F5" s="5"/>
      <c r="G5" s="5"/>
      <c r="H5" s="5"/>
      <c r="I5" s="5"/>
    </row>
    <row r="6" spans="1:9" x14ac:dyDescent="0.2">
      <c r="A6" s="5" t="s">
        <v>31</v>
      </c>
      <c r="B6" s="21"/>
      <c r="C6" s="5"/>
      <c r="D6" s="5" t="s">
        <v>25</v>
      </c>
      <c r="E6" s="21"/>
      <c r="F6" s="5"/>
      <c r="G6" s="5"/>
      <c r="H6" s="5"/>
      <c r="I6" s="5"/>
    </row>
    <row r="7" spans="1:9" x14ac:dyDescent="0.2">
      <c r="A7" s="5"/>
      <c r="B7" s="5"/>
      <c r="C7" s="5"/>
      <c r="D7" s="5"/>
      <c r="E7" s="5"/>
      <c r="F7" s="5"/>
      <c r="G7" s="5"/>
      <c r="H7" s="5"/>
      <c r="I7" s="5"/>
    </row>
    <row r="8" spans="1:9" x14ac:dyDescent="0.2">
      <c r="A8" s="5" t="s">
        <v>19</v>
      </c>
      <c r="B8" s="21">
        <f>B4+B6-B5</f>
        <v>0</v>
      </c>
      <c r="C8" s="5" t="s">
        <v>30</v>
      </c>
      <c r="D8" s="5" t="s">
        <v>27</v>
      </c>
      <c r="E8" s="21">
        <f>E4+E6-E5</f>
        <v>0</v>
      </c>
      <c r="F8" s="5" t="s">
        <v>26</v>
      </c>
      <c r="G8" s="5"/>
      <c r="H8" s="5"/>
      <c r="I8" s="5"/>
    </row>
    <row r="9" spans="1:9" x14ac:dyDescent="0.2">
      <c r="A9" s="5"/>
      <c r="B9" s="5"/>
      <c r="C9" s="5"/>
      <c r="D9" s="5"/>
      <c r="E9" s="5"/>
      <c r="F9" s="5"/>
      <c r="G9" s="5"/>
      <c r="H9" s="5"/>
      <c r="I9" s="5"/>
    </row>
    <row r="10" spans="1:9" x14ac:dyDescent="0.2">
      <c r="A10" s="5" t="s">
        <v>32</v>
      </c>
      <c r="B10" s="5"/>
      <c r="C10" s="5"/>
      <c r="D10" s="21"/>
      <c r="E10" s="5"/>
      <c r="F10" s="5"/>
      <c r="G10" s="5"/>
      <c r="H10" s="5"/>
      <c r="I10" s="5"/>
    </row>
    <row r="11" spans="1:9" x14ac:dyDescent="0.2">
      <c r="A11" s="5"/>
      <c r="B11" s="5"/>
      <c r="C11" s="5"/>
      <c r="D11" s="5"/>
      <c r="E11" s="5"/>
      <c r="F11" s="5"/>
      <c r="G11" s="5"/>
      <c r="H11" s="5"/>
      <c r="I11" s="5"/>
    </row>
    <row r="12" spans="1:9" x14ac:dyDescent="0.2">
      <c r="A12" s="5"/>
      <c r="B12" s="5"/>
      <c r="C12" s="5"/>
      <c r="D12" s="5"/>
      <c r="E12" s="5"/>
      <c r="F12" s="5"/>
      <c r="G12" s="5"/>
      <c r="H12" s="5"/>
      <c r="I12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"/>
  <sheetViews>
    <sheetView showGridLines="0" zoomScale="125" zoomScaleNormal="150" zoomScalePageLayoutView="150" workbookViewId="0">
      <selection activeCell="A23" sqref="A23"/>
    </sheetView>
  </sheetViews>
  <sheetFormatPr baseColWidth="10" defaultRowHeight="16" x14ac:dyDescent="0.2"/>
  <cols>
    <col min="1" max="1" width="27.83203125" customWidth="1"/>
    <col min="3" max="3" width="13.5" bestFit="1" customWidth="1"/>
    <col min="4" max="4" width="15.33203125" customWidth="1"/>
  </cols>
  <sheetData>
    <row r="1" spans="1:9" x14ac:dyDescent="0.2">
      <c r="A1" s="23" t="s">
        <v>20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5"/>
      <c r="B2" s="5"/>
      <c r="C2" s="5"/>
      <c r="D2" s="5"/>
      <c r="E2" s="5"/>
      <c r="F2" s="5"/>
      <c r="G2" s="5"/>
      <c r="H2" s="5"/>
      <c r="I2" s="5"/>
    </row>
    <row r="3" spans="1:9" x14ac:dyDescent="0.2">
      <c r="A3" s="6" t="s">
        <v>34</v>
      </c>
      <c r="B3" s="5"/>
      <c r="C3" s="5"/>
      <c r="D3" s="6" t="s">
        <v>22</v>
      </c>
      <c r="E3" s="5"/>
      <c r="F3" s="5"/>
      <c r="G3" s="5"/>
      <c r="H3" s="5"/>
      <c r="I3" s="5"/>
    </row>
    <row r="4" spans="1:9" x14ac:dyDescent="0.2">
      <c r="A4" s="5" t="s">
        <v>35</v>
      </c>
      <c r="B4" s="22">
        <f>12*312*12</f>
        <v>44928</v>
      </c>
      <c r="C4" s="5"/>
      <c r="D4" s="5" t="s">
        <v>23</v>
      </c>
      <c r="E4" s="21">
        <v>65</v>
      </c>
      <c r="F4" s="5"/>
      <c r="G4" s="5"/>
      <c r="H4" s="5"/>
      <c r="I4" s="5"/>
    </row>
    <row r="5" spans="1:9" x14ac:dyDescent="0.2">
      <c r="A5" s="5" t="s">
        <v>21</v>
      </c>
      <c r="B5" s="22">
        <f>12*312*2</f>
        <v>7488</v>
      </c>
      <c r="C5" s="5"/>
      <c r="D5" s="5" t="s">
        <v>24</v>
      </c>
      <c r="E5" s="21">
        <v>4</v>
      </c>
      <c r="F5" s="5"/>
      <c r="G5" s="5"/>
      <c r="H5" s="5"/>
      <c r="I5" s="5"/>
    </row>
    <row r="6" spans="1:9" x14ac:dyDescent="0.2">
      <c r="A6" s="5" t="s">
        <v>31</v>
      </c>
      <c r="B6" s="22">
        <f>950*2</f>
        <v>1900</v>
      </c>
      <c r="C6" s="5"/>
      <c r="D6" s="5" t="s">
        <v>25</v>
      </c>
      <c r="E6" s="21">
        <f>65%*40*50%</f>
        <v>13</v>
      </c>
      <c r="F6" s="5"/>
      <c r="G6" s="5"/>
      <c r="H6" s="5"/>
      <c r="I6" s="5"/>
    </row>
    <row r="7" spans="1:9" x14ac:dyDescent="0.2">
      <c r="A7" s="5"/>
      <c r="B7" s="7"/>
      <c r="C7" s="5"/>
      <c r="D7" s="5"/>
      <c r="E7" s="5"/>
      <c r="F7" s="5"/>
      <c r="G7" s="5"/>
      <c r="H7" s="5"/>
      <c r="I7" s="5"/>
    </row>
    <row r="8" spans="1:9" x14ac:dyDescent="0.2">
      <c r="A8" s="5" t="s">
        <v>19</v>
      </c>
      <c r="B8" s="22">
        <f>SUM(B4:B6)</f>
        <v>54316</v>
      </c>
      <c r="C8" s="5" t="s">
        <v>30</v>
      </c>
      <c r="D8" s="5" t="s">
        <v>27</v>
      </c>
      <c r="E8" s="21">
        <f>E4+E6-E5</f>
        <v>74</v>
      </c>
      <c r="F8" s="5" t="s">
        <v>26</v>
      </c>
      <c r="G8" s="5"/>
      <c r="H8" s="5"/>
      <c r="I8" s="5"/>
    </row>
    <row r="9" spans="1:9" x14ac:dyDescent="0.2">
      <c r="A9" s="5"/>
      <c r="B9" s="5"/>
      <c r="C9" s="5"/>
      <c r="D9" s="5"/>
      <c r="E9" s="5"/>
      <c r="F9" s="5"/>
      <c r="G9" s="5"/>
      <c r="H9" s="5"/>
      <c r="I9" s="5"/>
    </row>
    <row r="10" spans="1:9" x14ac:dyDescent="0.2">
      <c r="A10" s="5" t="s">
        <v>32</v>
      </c>
      <c r="B10" s="5"/>
      <c r="C10" s="5"/>
      <c r="D10" s="21">
        <f>B8/E8</f>
        <v>734</v>
      </c>
      <c r="E10" s="5"/>
      <c r="F10" s="5"/>
      <c r="G10" s="5"/>
      <c r="H10" s="5"/>
      <c r="I10" s="5"/>
    </row>
    <row r="11" spans="1:9" x14ac:dyDescent="0.2">
      <c r="A11" s="5"/>
      <c r="B11" s="5"/>
      <c r="C11" s="5"/>
      <c r="D11" s="5"/>
      <c r="E11" s="5"/>
      <c r="F11" s="5"/>
      <c r="G11" s="5"/>
      <c r="H11" s="5"/>
      <c r="I11" s="5"/>
    </row>
    <row r="12" spans="1:9" x14ac:dyDescent="0.2">
      <c r="A12" s="5"/>
      <c r="B12" s="5"/>
      <c r="C12" s="5"/>
      <c r="D12" s="5"/>
      <c r="E12" s="5"/>
      <c r="F12" s="5"/>
      <c r="G12" s="5"/>
      <c r="H12" s="5"/>
      <c r="I1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Análisis del proceso</vt:lpstr>
      <vt:lpstr>Análisis del proceso sol</vt:lpstr>
      <vt:lpstr>Costo-Ben</vt:lpstr>
      <vt:lpstr>Costo-Ben sol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Francisco Tubino</cp:lastModifiedBy>
  <dcterms:created xsi:type="dcterms:W3CDTF">2018-08-23T21:24:18Z</dcterms:created>
  <dcterms:modified xsi:type="dcterms:W3CDTF">2022-12-02T12:37:20Z</dcterms:modified>
</cp:coreProperties>
</file>