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chile-my.sharepoint.com/personal/simon_diaz_uchile_cl/Documents/"/>
    </mc:Choice>
  </mc:AlternateContent>
  <xr:revisionPtr revIDLastSave="0" documentId="13_ncr:4000b_{CEBE956A-EB09-4E84-90CF-AAE08A3F748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uxiliar2_MCr_0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E3" i="1" l="1"/>
  <c r="BF3" i="1"/>
  <c r="BG3" i="1"/>
  <c r="BH3" i="1"/>
  <c r="BI3" i="1"/>
  <c r="BJ3" i="1"/>
  <c r="BK3" i="1"/>
  <c r="BL3" i="1"/>
  <c r="BE4" i="1"/>
  <c r="BF4" i="1"/>
  <c r="BG4" i="1"/>
  <c r="BH4" i="1"/>
  <c r="BI4" i="1"/>
  <c r="BJ4" i="1"/>
  <c r="BK4" i="1"/>
  <c r="BL4" i="1"/>
  <c r="BE5" i="1"/>
  <c r="BF5" i="1"/>
  <c r="BG5" i="1"/>
  <c r="BH5" i="1"/>
  <c r="BI5" i="1"/>
  <c r="BJ5" i="1"/>
  <c r="BK5" i="1"/>
  <c r="BL5" i="1"/>
  <c r="BE6" i="1"/>
  <c r="BF6" i="1"/>
  <c r="BG6" i="1"/>
  <c r="BH6" i="1"/>
  <c r="BI6" i="1"/>
  <c r="BJ6" i="1"/>
  <c r="BK6" i="1"/>
  <c r="BL6" i="1"/>
  <c r="BE7" i="1"/>
  <c r="BF7" i="1"/>
  <c r="BG7" i="1"/>
  <c r="BH7" i="1"/>
  <c r="BI7" i="1"/>
  <c r="BJ7" i="1"/>
  <c r="BK7" i="1"/>
  <c r="BL7" i="1"/>
  <c r="BE8" i="1"/>
  <c r="BF8" i="1"/>
  <c r="BG8" i="1"/>
  <c r="BH8" i="1"/>
  <c r="BI8" i="1"/>
  <c r="BJ8" i="1"/>
  <c r="BK8" i="1"/>
  <c r="BL8" i="1"/>
  <c r="BE9" i="1"/>
  <c r="BF9" i="1"/>
  <c r="BG9" i="1"/>
  <c r="BH9" i="1"/>
  <c r="BI9" i="1"/>
  <c r="BJ9" i="1"/>
  <c r="BK9" i="1"/>
  <c r="BL9" i="1"/>
  <c r="BE10" i="1"/>
  <c r="BF10" i="1"/>
  <c r="BG10" i="1"/>
  <c r="BH10" i="1"/>
  <c r="BI10" i="1"/>
  <c r="BJ10" i="1"/>
  <c r="BK10" i="1"/>
  <c r="BL10" i="1"/>
  <c r="BE11" i="1"/>
  <c r="BF11" i="1"/>
  <c r="BG11" i="1"/>
  <c r="BH11" i="1"/>
  <c r="BI11" i="1"/>
  <c r="BJ11" i="1"/>
  <c r="BK11" i="1"/>
  <c r="BL11" i="1"/>
  <c r="BE12" i="1"/>
  <c r="BF12" i="1"/>
  <c r="BG12" i="1"/>
  <c r="BH12" i="1"/>
  <c r="BI12" i="1"/>
  <c r="BJ12" i="1"/>
  <c r="BK12" i="1"/>
  <c r="BL12" i="1"/>
  <c r="BE13" i="1"/>
  <c r="BF13" i="1"/>
  <c r="BG13" i="1"/>
  <c r="BH13" i="1"/>
  <c r="BI13" i="1"/>
  <c r="BJ13" i="1"/>
  <c r="BK13" i="1"/>
  <c r="BL13" i="1"/>
  <c r="BE14" i="1"/>
  <c r="BF14" i="1"/>
  <c r="BG14" i="1"/>
  <c r="BH14" i="1"/>
  <c r="BI14" i="1"/>
  <c r="BJ14" i="1"/>
  <c r="BK14" i="1"/>
  <c r="BL14" i="1"/>
  <c r="BE15" i="1"/>
  <c r="BF15" i="1"/>
  <c r="BG15" i="1"/>
  <c r="BH15" i="1"/>
  <c r="BI15" i="1"/>
  <c r="BJ15" i="1"/>
  <c r="BK15" i="1"/>
  <c r="BL15" i="1"/>
  <c r="BE16" i="1"/>
  <c r="BF16" i="1"/>
  <c r="BG16" i="1"/>
  <c r="BH16" i="1"/>
  <c r="BI16" i="1"/>
  <c r="BJ16" i="1"/>
  <c r="BK16" i="1"/>
  <c r="BL16" i="1"/>
  <c r="BE17" i="1"/>
  <c r="BF17" i="1"/>
  <c r="BG17" i="1"/>
  <c r="BH17" i="1"/>
  <c r="BI17" i="1"/>
  <c r="BJ17" i="1"/>
  <c r="BK17" i="1"/>
  <c r="BL17" i="1"/>
  <c r="BE18" i="1"/>
  <c r="BF18" i="1"/>
  <c r="BG18" i="1"/>
  <c r="BH18" i="1"/>
  <c r="BI18" i="1"/>
  <c r="BJ18" i="1"/>
  <c r="BK18" i="1"/>
  <c r="BL18" i="1"/>
  <c r="BE19" i="1"/>
  <c r="BF19" i="1"/>
  <c r="BG19" i="1"/>
  <c r="BH19" i="1"/>
  <c r="BI19" i="1"/>
  <c r="BJ19" i="1"/>
  <c r="BK19" i="1"/>
  <c r="BL19" i="1"/>
  <c r="BE20" i="1"/>
  <c r="BF20" i="1"/>
  <c r="BG20" i="1"/>
  <c r="BH20" i="1"/>
  <c r="BI20" i="1"/>
  <c r="BJ20" i="1"/>
  <c r="BK20" i="1"/>
  <c r="BL20" i="1"/>
  <c r="BE21" i="1"/>
  <c r="BF21" i="1"/>
  <c r="BG21" i="1"/>
  <c r="BH21" i="1"/>
  <c r="BI21" i="1"/>
  <c r="BJ21" i="1"/>
  <c r="BK21" i="1"/>
  <c r="BL21" i="1"/>
  <c r="BE22" i="1"/>
  <c r="BF22" i="1"/>
  <c r="BG22" i="1"/>
  <c r="BH22" i="1"/>
  <c r="BI22" i="1"/>
  <c r="BJ22" i="1"/>
  <c r="BK22" i="1"/>
  <c r="BL22" i="1"/>
  <c r="BL2" i="1"/>
  <c r="BK2" i="1"/>
  <c r="BJ2" i="1"/>
  <c r="BI2" i="1"/>
  <c r="BH2" i="1"/>
  <c r="BG2" i="1"/>
  <c r="BF2" i="1"/>
  <c r="BE2" i="1"/>
  <c r="BM18" i="1" l="1"/>
  <c r="BM8" i="1"/>
  <c r="BM16" i="1"/>
  <c r="BM19" i="1"/>
  <c r="BM13" i="1"/>
  <c r="BM22" i="1"/>
  <c r="BM20" i="1"/>
  <c r="BM17" i="1"/>
  <c r="BM14" i="1"/>
  <c r="BM11" i="1"/>
  <c r="BM5" i="1"/>
  <c r="BM15" i="1"/>
  <c r="BM12" i="1"/>
  <c r="BM9" i="1"/>
  <c r="BM6" i="1"/>
  <c r="BM3" i="1"/>
  <c r="BM7" i="1"/>
  <c r="BM4" i="1"/>
  <c r="BM10" i="1"/>
  <c r="BM21" i="1"/>
  <c r="BM2" i="1"/>
</calcChain>
</file>

<file path=xl/sharedStrings.xml><?xml version="1.0" encoding="utf-8"?>
<sst xmlns="http://schemas.openxmlformats.org/spreadsheetml/2006/main" count="86" uniqueCount="67">
  <si>
    <t xml:space="preserve">         sim</t>
  </si>
  <si>
    <t xml:space="preserve">       state</t>
  </si>
  <si>
    <t xml:space="preserve">        soln</t>
  </si>
  <si>
    <t xml:space="preserve">      dist_x</t>
  </si>
  <si>
    <t xml:space="preserve">        time</t>
  </si>
  <si>
    <t xml:space="preserve">        step</t>
  </si>
  <si>
    <t xml:space="preserve">          pH</t>
  </si>
  <si>
    <t xml:space="preserve">          pe</t>
  </si>
  <si>
    <t xml:space="preserve">        temp</t>
  </si>
  <si>
    <t xml:space="preserve">    mass_H2O</t>
  </si>
  <si>
    <t xml:space="preserve">          Na</t>
  </si>
  <si>
    <t xml:space="preserve">           K</t>
  </si>
  <si>
    <t xml:space="preserve">          Li</t>
  </si>
  <si>
    <t xml:space="preserve">          Cl</t>
  </si>
  <si>
    <t xml:space="preserve">          Ca</t>
  </si>
  <si>
    <t xml:space="preserve">          Mg</t>
  </si>
  <si>
    <t xml:space="preserve">           S</t>
  </si>
  <si>
    <t xml:space="preserve">       m_Na+</t>
  </si>
  <si>
    <t xml:space="preserve">        m_K+</t>
  </si>
  <si>
    <t xml:space="preserve">       m_Li+</t>
  </si>
  <si>
    <t xml:space="preserve">       m_Cl-</t>
  </si>
  <si>
    <t xml:space="preserve">      m_Ca+2</t>
  </si>
  <si>
    <t xml:space="preserve">      m_Mg+2</t>
  </si>
  <si>
    <t xml:space="preserve">     m_SO4-2</t>
  </si>
  <si>
    <t xml:space="preserve">      Halite</t>
  </si>
  <si>
    <t xml:space="preserve">    d_Halite</t>
  </si>
  <si>
    <t xml:space="preserve">     Sylvite</t>
  </si>
  <si>
    <t xml:space="preserve">   d_Sylvite</t>
  </si>
  <si>
    <t xml:space="preserve">  Carnallite</t>
  </si>
  <si>
    <t>d_Carnallite</t>
  </si>
  <si>
    <t xml:space="preserve">  Bischofite</t>
  </si>
  <si>
    <t>d_Bischofite</t>
  </si>
  <si>
    <t xml:space="preserve">  Thenardite</t>
  </si>
  <si>
    <t>d_Thenardite</t>
  </si>
  <si>
    <t xml:space="preserve">  Mirabilite</t>
  </si>
  <si>
    <t>d_Mirabilite</t>
  </si>
  <si>
    <t xml:space="preserve">    Arcanite</t>
  </si>
  <si>
    <t xml:space="preserve">  d_Arcanite</t>
  </si>
  <si>
    <t xml:space="preserve">   Glaserite</t>
  </si>
  <si>
    <t xml:space="preserve"> d_Glaserite</t>
  </si>
  <si>
    <t xml:space="preserve">      Gypsum</t>
  </si>
  <si>
    <t xml:space="preserve">    d_Gypsum</t>
  </si>
  <si>
    <t xml:space="preserve">   Anhydrite</t>
  </si>
  <si>
    <t xml:space="preserve"> d_Anhydrite</t>
  </si>
  <si>
    <t xml:space="preserve">   si_Halite</t>
  </si>
  <si>
    <t xml:space="preserve">  si_Sylvite</t>
  </si>
  <si>
    <t>si_Carnallite</t>
  </si>
  <si>
    <t>si_Bischofite</t>
  </si>
  <si>
    <t>si_Thenardite</t>
  </si>
  <si>
    <t>si_Mirabilite</t>
  </si>
  <si>
    <t xml:space="preserve"> si_Arcanite</t>
  </si>
  <si>
    <t>si_Glaserite</t>
  </si>
  <si>
    <t xml:space="preserve">   si_Gypsum</t>
  </si>
  <si>
    <t>si_Anhydrite</t>
  </si>
  <si>
    <t xml:space="preserve">         RHO</t>
  </si>
  <si>
    <t xml:space="preserve">    SOLN_VOL</t>
  </si>
  <si>
    <t xml:space="preserve">      i_soln</t>
  </si>
  <si>
    <t xml:space="preserve">       react</t>
  </si>
  <si>
    <t>%EvH2O</t>
  </si>
  <si>
    <t>%p/p_Na+</t>
  </si>
  <si>
    <t>%p/p_K+</t>
  </si>
  <si>
    <t>%p/p_Li+</t>
  </si>
  <si>
    <t>%p/p_Cl-</t>
  </si>
  <si>
    <t>%p/p_Ca+2</t>
  </si>
  <si>
    <t>%p/p_Mg+2</t>
  </si>
  <si>
    <t>%p/p_SO4-2</t>
  </si>
  <si>
    <t>%ppH2O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</si>
</sst>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11" fontId="0" fillId="0" borderId="0" xfId="0" applyNumberFormat="1"/>
    <xf numFmtId="164" fontId="0" fillId="0" borderId="0" xfId="0" applyNumberFormat="1"/>
    <xf numFmtId="0" fontId="0" fillId="33" borderId="0" xfId="0" applyFill="1"/>
    <xf numFmtId="164" fontId="0" fillId="33" borderId="0" xfId="0" applyNumberFormat="1" applyFill="1"/>
    <xf numFmtId="11" fontId="0" fillId="33" borderId="0" xfId="0" applyNumberFormat="1" applyFill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M22"/>
  <sheetViews>
    <sheetView tabSelected="1" topLeftCell="W1" workbookViewId="0">
      <selection activeCell="AF21" sqref="AF21"/>
    </sheetView>
  </sheetViews>
  <sheetFormatPr baseColWidth="10" defaultRowHeight="15" x14ac:dyDescent="0.25"/>
  <sheetData>
    <row r="1" spans="1:6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58</v>
      </c>
      <c r="BF1" t="s">
        <v>59</v>
      </c>
      <c r="BG1" t="s">
        <v>60</v>
      </c>
      <c r="BH1" t="s">
        <v>61</v>
      </c>
      <c r="BI1" t="s">
        <v>62</v>
      </c>
      <c r="BJ1" t="s">
        <v>63</v>
      </c>
      <c r="BK1" t="s">
        <v>64</v>
      </c>
      <c r="BL1" t="s">
        <v>65</v>
      </c>
      <c r="BM1" t="s">
        <v>66</v>
      </c>
    </row>
    <row r="2" spans="1:65" x14ac:dyDescent="0.25">
      <c r="A2">
        <v>1</v>
      </c>
      <c r="B2" t="s">
        <v>56</v>
      </c>
      <c r="C2">
        <v>1</v>
      </c>
      <c r="D2">
        <v>-99</v>
      </c>
      <c r="E2">
        <v>-99</v>
      </c>
      <c r="F2">
        <v>-99</v>
      </c>
      <c r="G2">
        <v>6.49</v>
      </c>
      <c r="H2">
        <v>4</v>
      </c>
      <c r="I2">
        <v>20</v>
      </c>
      <c r="J2">
        <v>1</v>
      </c>
      <c r="K2" s="1">
        <v>4.6630000000000003</v>
      </c>
      <c r="L2" s="1">
        <v>0.27906999999999998</v>
      </c>
      <c r="M2" s="1">
        <v>0.21615000000000001</v>
      </c>
      <c r="N2" s="1">
        <v>6.7976999999999999</v>
      </c>
      <c r="O2" s="1">
        <v>4.7641000000000003E-2</v>
      </c>
      <c r="P2" s="1">
        <v>5.0504E-2</v>
      </c>
      <c r="Q2" s="1">
        <v>1.4197999999999999E-3</v>
      </c>
      <c r="R2" s="1">
        <v>4.6630000000000003</v>
      </c>
      <c r="S2" s="1">
        <v>0.27906999999999998</v>
      </c>
      <c r="T2" s="1">
        <v>0.21615000000000001</v>
      </c>
      <c r="U2" s="1">
        <v>6.7976999999999999</v>
      </c>
      <c r="V2" s="1">
        <v>4.7641000000000003E-2</v>
      </c>
      <c r="W2" s="1">
        <v>5.0501999999999998E-2</v>
      </c>
      <c r="X2" s="1">
        <v>1.4197999999999999E-3</v>
      </c>
      <c r="Y2" s="1">
        <v>0</v>
      </c>
      <c r="Z2" s="1">
        <v>0</v>
      </c>
      <c r="AA2" s="1">
        <v>0</v>
      </c>
      <c r="AB2" s="1">
        <v>0</v>
      </c>
      <c r="AC2" s="1">
        <v>0</v>
      </c>
      <c r="AD2" s="1">
        <v>0</v>
      </c>
      <c r="AE2" s="1">
        <v>0</v>
      </c>
      <c r="AF2" s="1">
        <v>0</v>
      </c>
      <c r="AG2" s="1">
        <v>0</v>
      </c>
      <c r="AH2" s="1">
        <v>0</v>
      </c>
      <c r="AI2" s="1">
        <v>0</v>
      </c>
      <c r="AJ2" s="1">
        <v>0</v>
      </c>
      <c r="AK2" s="1">
        <v>0</v>
      </c>
      <c r="AL2" s="1">
        <v>0</v>
      </c>
      <c r="AM2" s="1">
        <v>0</v>
      </c>
      <c r="AN2" s="1">
        <v>0</v>
      </c>
      <c r="AO2" s="1">
        <v>0</v>
      </c>
      <c r="AP2" s="1">
        <v>0</v>
      </c>
      <c r="AQ2" s="1">
        <v>0</v>
      </c>
      <c r="AR2" s="1">
        <v>0</v>
      </c>
      <c r="AS2">
        <v>-6.4899999999999999E-2</v>
      </c>
      <c r="AT2">
        <v>-0.86899999999999999</v>
      </c>
      <c r="AU2">
        <v>-4.2709000000000001</v>
      </c>
      <c r="AV2">
        <v>-4.4993999999999996</v>
      </c>
      <c r="AW2">
        <v>-2.9645999999999999</v>
      </c>
      <c r="AX2">
        <v>-2.9940000000000002</v>
      </c>
      <c r="AY2">
        <v>-4.3507999999999996</v>
      </c>
      <c r="AZ2">
        <v>-7.1914999999999996</v>
      </c>
      <c r="BA2">
        <v>-1.3234999999999999</v>
      </c>
      <c r="BB2">
        <v>-1.4916</v>
      </c>
      <c r="BC2" s="1">
        <v>1.1911</v>
      </c>
      <c r="BD2" s="1">
        <v>1.1451</v>
      </c>
      <c r="BE2">
        <f>+($J$2-J2)*100/$J$2</f>
        <v>0</v>
      </c>
      <c r="BF2" s="2">
        <f>+$J2*R2*22.9*100/($BC2*$BD2*1000)</f>
        <v>7.8290534575706268</v>
      </c>
      <c r="BG2" s="2">
        <f>+$J2*S2*39*100/($BC2*$BD2*1000)</f>
        <v>0.79796918403229322</v>
      </c>
      <c r="BH2" s="2">
        <f>+$J2*T2*6.9*100/($BC2*$BD2*1000)</f>
        <v>0.10934846509305204</v>
      </c>
      <c r="BI2" s="2">
        <f>+$J2*U2*35.4*100/($BC2*$BD2*1000)</f>
        <v>17.643048047800683</v>
      </c>
      <c r="BJ2" s="2">
        <f>+$J2*V2*40*100/($BC2*$BD2*1000)</f>
        <v>0.13971699002633281</v>
      </c>
      <c r="BK2" s="2">
        <f>+$J2*W2*24.3*100/($BC2*$BD2*1000)</f>
        <v>8.9975281037619689E-2</v>
      </c>
      <c r="BL2" s="2">
        <f>+$J2*X2*96*100/($BC2*$BD2*1000)</f>
        <v>9.9932503065538001E-3</v>
      </c>
      <c r="BM2" s="2">
        <f>100-SUM(BF2:BL2)</f>
        <v>73.380895324132837</v>
      </c>
    </row>
    <row r="3" spans="1:65" x14ac:dyDescent="0.25">
      <c r="A3">
        <v>1</v>
      </c>
      <c r="B3" t="s">
        <v>57</v>
      </c>
      <c r="C3">
        <v>1</v>
      </c>
      <c r="D3">
        <v>-99</v>
      </c>
      <c r="E3">
        <v>0</v>
      </c>
      <c r="F3">
        <v>1</v>
      </c>
      <c r="G3">
        <v>6.3962300000000001</v>
      </c>
      <c r="H3">
        <v>4</v>
      </c>
      <c r="I3">
        <v>20</v>
      </c>
      <c r="J3">
        <v>0.95225800000000005</v>
      </c>
      <c r="K3" s="1">
        <v>4.8451000000000004</v>
      </c>
      <c r="L3" s="1">
        <v>0.29305999999999999</v>
      </c>
      <c r="M3" s="1">
        <v>0.22697999999999999</v>
      </c>
      <c r="N3" s="1">
        <v>7.0869</v>
      </c>
      <c r="O3" s="1">
        <v>5.0028999999999997E-2</v>
      </c>
      <c r="P3" s="1">
        <v>5.3036E-2</v>
      </c>
      <c r="Q3" s="1">
        <v>1.4909000000000001E-3</v>
      </c>
      <c r="R3" s="1">
        <v>4.8451000000000004</v>
      </c>
      <c r="S3" s="1">
        <v>0.29305999999999999</v>
      </c>
      <c r="T3" s="1">
        <v>0.22697999999999999</v>
      </c>
      <c r="U3" s="1">
        <v>7.0869</v>
      </c>
      <c r="V3" s="1">
        <v>5.0028999999999997E-2</v>
      </c>
      <c r="W3" s="1">
        <v>5.3033999999999998E-2</v>
      </c>
      <c r="X3" s="1">
        <v>1.4909000000000001E-3</v>
      </c>
      <c r="Y3" s="1">
        <v>4.9166000000000001E-2</v>
      </c>
      <c r="Z3" s="1">
        <v>4.9166000000000001E-2</v>
      </c>
      <c r="AA3" s="1">
        <v>0</v>
      </c>
      <c r="AB3" s="1">
        <v>0</v>
      </c>
      <c r="AC3" s="1">
        <v>0</v>
      </c>
      <c r="AD3" s="1">
        <v>0</v>
      </c>
      <c r="AE3" s="1">
        <v>0</v>
      </c>
      <c r="AF3" s="1">
        <v>0</v>
      </c>
      <c r="AG3" s="1">
        <v>0</v>
      </c>
      <c r="AH3" s="1">
        <v>0</v>
      </c>
      <c r="AI3" s="1">
        <v>0</v>
      </c>
      <c r="AJ3" s="1">
        <v>0</v>
      </c>
      <c r="AK3" s="1">
        <v>0</v>
      </c>
      <c r="AL3" s="1">
        <v>0</v>
      </c>
      <c r="AM3" s="1">
        <v>0</v>
      </c>
      <c r="AN3" s="1">
        <v>0</v>
      </c>
      <c r="AO3" s="1">
        <v>0</v>
      </c>
      <c r="AP3" s="1">
        <v>0</v>
      </c>
      <c r="AQ3" s="1">
        <v>0</v>
      </c>
      <c r="AR3" s="1">
        <v>0</v>
      </c>
      <c r="AS3">
        <v>0</v>
      </c>
      <c r="AT3">
        <v>-0.81430000000000002</v>
      </c>
      <c r="AU3">
        <v>-4.1058000000000003</v>
      </c>
      <c r="AV3">
        <v>-4.3891</v>
      </c>
      <c r="AW3">
        <v>-2.8862999999999999</v>
      </c>
      <c r="AX3">
        <v>-2.9885999999999999</v>
      </c>
      <c r="AY3">
        <v>-4.2927</v>
      </c>
      <c r="AZ3">
        <v>-7.0651999999999999</v>
      </c>
      <c r="BA3">
        <v>-1.2517</v>
      </c>
      <c r="BB3">
        <v>-1.4051</v>
      </c>
      <c r="BC3" s="1">
        <v>1.1973</v>
      </c>
      <c r="BD3" s="1">
        <v>1.0968</v>
      </c>
      <c r="BE3">
        <f t="shared" ref="BE3:BE22" si="0">+($J$2-J3)*100/$J$2</f>
        <v>4.7741999999999951</v>
      </c>
      <c r="BF3" s="2">
        <f t="shared" ref="BF3:BF22" si="1">+$J3*R3*22.9*100/($BC3*$BD3*1000)</f>
        <v>8.0456740268798939</v>
      </c>
      <c r="BG3" s="2">
        <f t="shared" ref="BG3:BG22" si="2">+$J3*S3*39*100/($BC3*$BD3*1000)</f>
        <v>0.82879163275100554</v>
      </c>
      <c r="BH3" s="2">
        <f t="shared" ref="BH3:BH22" si="3">+$J3*T3*6.9*100/($BC3*$BD3*1000)</f>
        <v>0.11356928406474744</v>
      </c>
      <c r="BI3" s="2">
        <f t="shared" ref="BI3:BI22" si="4">+$J3*U3*35.4*100/($BC3*$BD3*1000)</f>
        <v>18.192139278721761</v>
      </c>
      <c r="BJ3" s="2">
        <f t="shared" ref="BJ3:BJ22" si="5">+$J3*V3*40*100/($BC3*$BD3*1000)</f>
        <v>0.14511289923967632</v>
      </c>
      <c r="BK3" s="2">
        <f t="shared" ref="BK3:BK22" si="6">+$J3*W3*24.3*100/($BC3*$BD3*1000)</f>
        <v>9.3451195910437435E-2</v>
      </c>
      <c r="BL3" s="2">
        <f t="shared" ref="BL3:BL22" si="7">+$J3*X3*96*100/($BC3*$BD3*1000)</f>
        <v>1.0378723771081578E-2</v>
      </c>
      <c r="BM3">
        <f t="shared" ref="BM3:BM22" si="8">100-SUM(BF3:BL3)</f>
        <v>72.5708829586614</v>
      </c>
    </row>
    <row r="4" spans="1:65" x14ac:dyDescent="0.25">
      <c r="A4">
        <v>1</v>
      </c>
      <c r="B4" t="s">
        <v>57</v>
      </c>
      <c r="C4">
        <v>1</v>
      </c>
      <c r="D4">
        <v>-99</v>
      </c>
      <c r="E4">
        <v>0</v>
      </c>
      <c r="F4">
        <v>2</v>
      </c>
      <c r="G4">
        <v>6.3794599999999999</v>
      </c>
      <c r="H4">
        <v>4</v>
      </c>
      <c r="I4">
        <v>20</v>
      </c>
      <c r="J4">
        <v>0.90451499999999996</v>
      </c>
      <c r="K4" s="1">
        <v>4.7817999999999996</v>
      </c>
      <c r="L4" s="1">
        <v>0.30853000000000003</v>
      </c>
      <c r="M4" s="1">
        <v>0.23896000000000001</v>
      </c>
      <c r="N4" s="1">
        <v>7.1418999999999997</v>
      </c>
      <c r="O4" s="1">
        <v>5.2670000000000002E-2</v>
      </c>
      <c r="P4" s="1">
        <v>5.5835000000000003E-2</v>
      </c>
      <c r="Q4" s="1">
        <v>1.5696E-3</v>
      </c>
      <c r="R4" s="1">
        <v>4.7817999999999996</v>
      </c>
      <c r="S4" s="1">
        <v>0.30853000000000003</v>
      </c>
      <c r="T4" s="1">
        <v>0.23896000000000001</v>
      </c>
      <c r="U4" s="1">
        <v>7.1418999999999997</v>
      </c>
      <c r="V4" s="1">
        <v>5.2670000000000002E-2</v>
      </c>
      <c r="W4" s="1">
        <v>5.5833000000000001E-2</v>
      </c>
      <c r="X4" s="1">
        <v>1.5696E-3</v>
      </c>
      <c r="Y4" s="1">
        <v>0.33774999999999999</v>
      </c>
      <c r="Z4" s="1">
        <v>0.33774999999999999</v>
      </c>
      <c r="AA4" s="1">
        <v>0</v>
      </c>
      <c r="AB4" s="1">
        <v>0</v>
      </c>
      <c r="AC4" s="1">
        <v>0</v>
      </c>
      <c r="AD4" s="1">
        <v>0</v>
      </c>
      <c r="AE4" s="1">
        <v>0</v>
      </c>
      <c r="AF4" s="1">
        <v>0</v>
      </c>
      <c r="AG4" s="1">
        <v>0</v>
      </c>
      <c r="AH4" s="1">
        <v>0</v>
      </c>
      <c r="AI4" s="1">
        <v>0</v>
      </c>
      <c r="AJ4" s="1">
        <v>0</v>
      </c>
      <c r="AK4" s="1">
        <v>0</v>
      </c>
      <c r="AL4" s="1">
        <v>0</v>
      </c>
      <c r="AM4" s="1">
        <v>0</v>
      </c>
      <c r="AN4" s="1">
        <v>0</v>
      </c>
      <c r="AO4" s="1">
        <v>0</v>
      </c>
      <c r="AP4" s="1">
        <v>0</v>
      </c>
      <c r="AQ4" s="1">
        <v>0</v>
      </c>
      <c r="AR4" s="1">
        <v>0</v>
      </c>
      <c r="AS4">
        <v>0</v>
      </c>
      <c r="AT4">
        <v>-0.78769999999999996</v>
      </c>
      <c r="AU4">
        <v>-4.0373000000000001</v>
      </c>
      <c r="AV4">
        <v>-4.3471000000000002</v>
      </c>
      <c r="AW4">
        <v>-2.8719999999999999</v>
      </c>
      <c r="AX4">
        <v>-2.9784000000000002</v>
      </c>
      <c r="AY4">
        <v>-4.2252000000000001</v>
      </c>
      <c r="AZ4">
        <v>-6.9566999999999997</v>
      </c>
      <c r="BA4">
        <v>-1.1978</v>
      </c>
      <c r="BB4">
        <v>-1.3504</v>
      </c>
      <c r="BC4" s="1">
        <v>1.1973</v>
      </c>
      <c r="BD4" s="1">
        <v>1.0428999999999999</v>
      </c>
      <c r="BE4">
        <f t="shared" si="0"/>
        <v>9.5485000000000042</v>
      </c>
      <c r="BF4" s="2">
        <f t="shared" si="1"/>
        <v>7.9322613251808134</v>
      </c>
      <c r="BG4" s="2">
        <f t="shared" si="2"/>
        <v>0.87162991992074235</v>
      </c>
      <c r="BH4" s="2">
        <f t="shared" si="3"/>
        <v>0.11943852287841336</v>
      </c>
      <c r="BI4" s="2">
        <f t="shared" si="4"/>
        <v>18.314166171589594</v>
      </c>
      <c r="BJ4" s="2">
        <f t="shared" si="5"/>
        <v>0.15261366889385483</v>
      </c>
      <c r="BK4" s="2">
        <f t="shared" si="6"/>
        <v>9.8280500807394852E-2</v>
      </c>
      <c r="BL4" s="2">
        <f t="shared" si="7"/>
        <v>1.0915166038919816E-2</v>
      </c>
      <c r="BM4">
        <f t="shared" si="8"/>
        <v>72.500694724690263</v>
      </c>
    </row>
    <row r="5" spans="1:65" x14ac:dyDescent="0.25">
      <c r="A5">
        <v>1</v>
      </c>
      <c r="B5" t="s">
        <v>57</v>
      </c>
      <c r="C5">
        <v>1</v>
      </c>
      <c r="D5">
        <v>-99</v>
      </c>
      <c r="E5">
        <v>0</v>
      </c>
      <c r="F5">
        <v>3</v>
      </c>
      <c r="G5">
        <v>6.3605900000000002</v>
      </c>
      <c r="H5">
        <v>4</v>
      </c>
      <c r="I5">
        <v>20</v>
      </c>
      <c r="J5">
        <v>0.85677300000000001</v>
      </c>
      <c r="K5" s="1">
        <v>4.7119</v>
      </c>
      <c r="L5" s="1">
        <v>0.32572000000000001</v>
      </c>
      <c r="M5" s="1">
        <v>0.25228</v>
      </c>
      <c r="N5" s="1">
        <v>7.2035</v>
      </c>
      <c r="O5" s="1">
        <v>5.5605000000000002E-2</v>
      </c>
      <c r="P5" s="1">
        <v>5.8946999999999999E-2</v>
      </c>
      <c r="Q5" s="1">
        <v>1.6570999999999999E-3</v>
      </c>
      <c r="R5" s="1">
        <v>4.7119</v>
      </c>
      <c r="S5" s="1">
        <v>0.32572000000000001</v>
      </c>
      <c r="T5" s="1">
        <v>0.25228</v>
      </c>
      <c r="U5" s="1">
        <v>7.2035</v>
      </c>
      <c r="V5" s="1">
        <v>5.5605000000000002E-2</v>
      </c>
      <c r="W5" s="1">
        <v>5.8944999999999997E-2</v>
      </c>
      <c r="X5" s="1">
        <v>1.6570999999999999E-3</v>
      </c>
      <c r="Y5" s="1">
        <v>0.62595999999999996</v>
      </c>
      <c r="Z5" s="1">
        <v>0.62595999999999996</v>
      </c>
      <c r="AA5" s="1">
        <v>0</v>
      </c>
      <c r="AB5" s="1">
        <v>0</v>
      </c>
      <c r="AC5" s="1">
        <v>0</v>
      </c>
      <c r="AD5" s="1">
        <v>0</v>
      </c>
      <c r="AE5" s="1">
        <v>0</v>
      </c>
      <c r="AF5" s="1">
        <v>0</v>
      </c>
      <c r="AG5" s="1">
        <v>0</v>
      </c>
      <c r="AH5" s="1">
        <v>0</v>
      </c>
      <c r="AI5" s="1">
        <v>0</v>
      </c>
      <c r="AJ5" s="1">
        <v>0</v>
      </c>
      <c r="AK5" s="1">
        <v>0</v>
      </c>
      <c r="AL5" s="1">
        <v>0</v>
      </c>
      <c r="AM5" s="1">
        <v>0</v>
      </c>
      <c r="AN5" s="1">
        <v>0</v>
      </c>
      <c r="AO5" s="1">
        <v>0</v>
      </c>
      <c r="AP5" s="1">
        <v>0</v>
      </c>
      <c r="AQ5" s="1">
        <v>0</v>
      </c>
      <c r="AR5" s="1">
        <v>0</v>
      </c>
      <c r="AS5">
        <v>0</v>
      </c>
      <c r="AT5">
        <v>-0.75939999999999996</v>
      </c>
      <c r="AU5">
        <v>-3.9634999999999998</v>
      </c>
      <c r="AV5">
        <v>-4.3017000000000003</v>
      </c>
      <c r="AW5">
        <v>-2.8573</v>
      </c>
      <c r="AX5">
        <v>-2.9685999999999999</v>
      </c>
      <c r="AY5">
        <v>-4.1539999999999999</v>
      </c>
      <c r="AZ5">
        <v>-6.8426</v>
      </c>
      <c r="BA5">
        <v>-1.1403000000000001</v>
      </c>
      <c r="BB5">
        <v>-1.292</v>
      </c>
      <c r="BC5" s="1">
        <v>1.1972</v>
      </c>
      <c r="BD5" s="1">
        <v>0.98899999999999999</v>
      </c>
      <c r="BE5">
        <f>+($J$2-J5)*100/$J$2</f>
        <v>14.322699999999999</v>
      </c>
      <c r="BF5" s="2">
        <f t="shared" si="1"/>
        <v>7.8079013823145491</v>
      </c>
      <c r="BG5" s="2">
        <f t="shared" si="2"/>
        <v>0.91920378767511801</v>
      </c>
      <c r="BH5" s="2">
        <f t="shared" si="3"/>
        <v>0.12596058969378163</v>
      </c>
      <c r="BI5" s="2">
        <f t="shared" si="4"/>
        <v>18.452261243094352</v>
      </c>
      <c r="BJ5" s="2">
        <f t="shared" si="5"/>
        <v>0.16094467361828763</v>
      </c>
      <c r="BK5" s="2">
        <f t="shared" si="6"/>
        <v>0.10364682852722243</v>
      </c>
      <c r="BL5" s="2">
        <f t="shared" si="7"/>
        <v>1.1511256267725468E-2</v>
      </c>
      <c r="BM5">
        <f t="shared" si="8"/>
        <v>72.418570238808968</v>
      </c>
    </row>
    <row r="6" spans="1:65" x14ac:dyDescent="0.25">
      <c r="A6">
        <v>1</v>
      </c>
      <c r="B6" t="s">
        <v>57</v>
      </c>
      <c r="C6">
        <v>1</v>
      </c>
      <c r="D6">
        <v>-99</v>
      </c>
      <c r="E6">
        <v>0</v>
      </c>
      <c r="F6">
        <v>4</v>
      </c>
      <c r="G6">
        <v>6.3391999999999999</v>
      </c>
      <c r="H6">
        <v>4</v>
      </c>
      <c r="I6">
        <v>20</v>
      </c>
      <c r="J6">
        <v>0.80903000000000003</v>
      </c>
      <c r="K6" s="1">
        <v>4.6342999999999996</v>
      </c>
      <c r="L6" s="1">
        <v>0.34494000000000002</v>
      </c>
      <c r="M6" s="1">
        <v>0.26717000000000002</v>
      </c>
      <c r="N6" s="1">
        <v>7.2728999999999999</v>
      </c>
      <c r="O6" s="1">
        <v>5.8886000000000001E-2</v>
      </c>
      <c r="P6" s="1">
        <v>6.2425000000000001E-2</v>
      </c>
      <c r="Q6" s="1">
        <v>1.7549E-3</v>
      </c>
      <c r="R6" s="1">
        <v>4.6342999999999996</v>
      </c>
      <c r="S6" s="1">
        <v>0.34494000000000002</v>
      </c>
      <c r="T6" s="1">
        <v>0.26717000000000002</v>
      </c>
      <c r="U6" s="1">
        <v>7.2728999999999999</v>
      </c>
      <c r="V6" s="1">
        <v>5.8886000000000001E-2</v>
      </c>
      <c r="W6" s="1">
        <v>6.2422999999999999E-2</v>
      </c>
      <c r="X6" s="1">
        <v>1.7549E-3</v>
      </c>
      <c r="Y6" s="1">
        <v>0.91371999999999998</v>
      </c>
      <c r="Z6" s="1">
        <v>0.91371999999999998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>
        <v>0</v>
      </c>
      <c r="AT6">
        <v>-0.72919999999999996</v>
      </c>
      <c r="AU6">
        <v>-3.8837999999999999</v>
      </c>
      <c r="AV6">
        <v>-4.2522000000000002</v>
      </c>
      <c r="AW6">
        <v>-2.8424999999999998</v>
      </c>
      <c r="AX6">
        <v>-2.9592000000000001</v>
      </c>
      <c r="AY6">
        <v>-4.0785999999999998</v>
      </c>
      <c r="AZ6">
        <v>-6.7221000000000002</v>
      </c>
      <c r="BA6">
        <v>-1.0789</v>
      </c>
      <c r="BB6">
        <v>-1.2295</v>
      </c>
      <c r="BC6" s="1">
        <v>1.1972</v>
      </c>
      <c r="BD6" s="1">
        <v>0.93508999999999998</v>
      </c>
      <c r="BE6">
        <f t="shared" si="0"/>
        <v>19.096999999999998</v>
      </c>
      <c r="BF6" s="2">
        <f t="shared" si="1"/>
        <v>7.6694484382272323</v>
      </c>
      <c r="BG6" s="2">
        <f t="shared" si="2"/>
        <v>0.9721934067948248</v>
      </c>
      <c r="BH6" s="2">
        <f t="shared" si="3"/>
        <v>0.13322363727354117</v>
      </c>
      <c r="BI6" s="2">
        <f t="shared" si="4"/>
        <v>18.6061014075316</v>
      </c>
      <c r="BJ6" s="2">
        <f t="shared" si="5"/>
        <v>0.17022233804324216</v>
      </c>
      <c r="BK6" s="2">
        <f t="shared" si="6"/>
        <v>0.10962141803079735</v>
      </c>
      <c r="BL6" s="2">
        <f t="shared" si="7"/>
        <v>1.2174975961637836E-2</v>
      </c>
      <c r="BM6">
        <f t="shared" si="8"/>
        <v>72.327014378137122</v>
      </c>
    </row>
    <row r="7" spans="1:65" x14ac:dyDescent="0.25">
      <c r="A7">
        <v>1</v>
      </c>
      <c r="B7" t="s">
        <v>57</v>
      </c>
      <c r="C7">
        <v>1</v>
      </c>
      <c r="D7">
        <v>-99</v>
      </c>
      <c r="E7">
        <v>0</v>
      </c>
      <c r="F7">
        <v>5</v>
      </c>
      <c r="G7">
        <v>6.3147599999999997</v>
      </c>
      <c r="H7">
        <v>4</v>
      </c>
      <c r="I7">
        <v>20</v>
      </c>
      <c r="J7">
        <v>0.76128799999999996</v>
      </c>
      <c r="K7" s="1">
        <v>4.5476000000000001</v>
      </c>
      <c r="L7" s="1">
        <v>0.36657000000000001</v>
      </c>
      <c r="M7" s="1">
        <v>0.28392000000000001</v>
      </c>
      <c r="N7" s="1">
        <v>7.3517000000000001</v>
      </c>
      <c r="O7" s="1">
        <v>6.2578999999999996E-2</v>
      </c>
      <c r="P7" s="1">
        <v>6.6339999999999996E-2</v>
      </c>
      <c r="Q7" s="1">
        <v>1.8649999999999999E-3</v>
      </c>
      <c r="R7" s="1">
        <v>4.5476000000000001</v>
      </c>
      <c r="S7" s="1">
        <v>0.36657000000000001</v>
      </c>
      <c r="T7" s="1">
        <v>0.28392000000000001</v>
      </c>
      <c r="U7" s="1">
        <v>7.3517000000000001</v>
      </c>
      <c r="V7" s="1">
        <v>6.2578999999999996E-2</v>
      </c>
      <c r="W7" s="1">
        <v>6.6337999999999994E-2</v>
      </c>
      <c r="X7" s="1">
        <v>1.8649999999999999E-3</v>
      </c>
      <c r="Y7" s="1">
        <v>1.2009000000000001</v>
      </c>
      <c r="Z7" s="1">
        <v>1.2009000000000001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>
        <v>0</v>
      </c>
      <c r="AT7">
        <v>-0.69669999999999999</v>
      </c>
      <c r="AU7">
        <v>-3.7970999999999999</v>
      </c>
      <c r="AV7">
        <v>-4.1980000000000004</v>
      </c>
      <c r="AW7">
        <v>-2.8273999999999999</v>
      </c>
      <c r="AX7">
        <v>-2.9504999999999999</v>
      </c>
      <c r="AY7">
        <v>-3.9986000000000002</v>
      </c>
      <c r="AZ7">
        <v>-6.5945</v>
      </c>
      <c r="BA7">
        <v>-1.0128999999999999</v>
      </c>
      <c r="BB7">
        <v>-1.1621999999999999</v>
      </c>
      <c r="BC7" s="1">
        <v>1.1972</v>
      </c>
      <c r="BD7" s="1">
        <v>0.88119999999999998</v>
      </c>
      <c r="BE7">
        <f t="shared" si="0"/>
        <v>23.871200000000002</v>
      </c>
      <c r="BF7" s="2">
        <f t="shared" si="1"/>
        <v>7.5149401762229573</v>
      </c>
      <c r="BG7" s="2">
        <f t="shared" si="2"/>
        <v>1.0316427110602604</v>
      </c>
      <c r="BH7" s="2">
        <f t="shared" si="3"/>
        <v>0.14136856988291185</v>
      </c>
      <c r="BI7" s="2">
        <f t="shared" si="4"/>
        <v>18.780140026365043</v>
      </c>
      <c r="BJ7" s="2">
        <f t="shared" si="5"/>
        <v>0.18063271006535295</v>
      </c>
      <c r="BK7" s="2">
        <f t="shared" si="6"/>
        <v>0.11632590369918976</v>
      </c>
      <c r="BL7" s="2">
        <f t="shared" si="7"/>
        <v>1.2919861459155945E-2</v>
      </c>
      <c r="BM7">
        <f t="shared" si="8"/>
        <v>72.222030041245119</v>
      </c>
    </row>
    <row r="8" spans="1:65" x14ac:dyDescent="0.25">
      <c r="A8">
        <v>1</v>
      </c>
      <c r="B8" t="s">
        <v>57</v>
      </c>
      <c r="C8">
        <v>1</v>
      </c>
      <c r="D8">
        <v>-99</v>
      </c>
      <c r="E8">
        <v>0</v>
      </c>
      <c r="F8">
        <v>6</v>
      </c>
      <c r="G8">
        <v>6.2866200000000001</v>
      </c>
      <c r="H8">
        <v>4</v>
      </c>
      <c r="I8">
        <v>20</v>
      </c>
      <c r="J8">
        <v>0.71354600000000001</v>
      </c>
      <c r="K8" s="1">
        <v>4.4503000000000004</v>
      </c>
      <c r="L8" s="1">
        <v>0.3911</v>
      </c>
      <c r="M8" s="1">
        <v>0.30292000000000002</v>
      </c>
      <c r="N8" s="1">
        <v>7.4420000000000002</v>
      </c>
      <c r="O8" s="1">
        <v>6.6766000000000006E-2</v>
      </c>
      <c r="P8" s="1">
        <v>7.0778999999999995E-2</v>
      </c>
      <c r="Q8" s="1">
        <v>1.9897000000000001E-3</v>
      </c>
      <c r="R8" s="1">
        <v>4.4503000000000004</v>
      </c>
      <c r="S8" s="1">
        <v>0.3911</v>
      </c>
      <c r="T8" s="1">
        <v>0.30292000000000002</v>
      </c>
      <c r="U8" s="1">
        <v>7.4420000000000002</v>
      </c>
      <c r="V8" s="1">
        <v>6.6766000000000006E-2</v>
      </c>
      <c r="W8" s="1">
        <v>7.0776000000000006E-2</v>
      </c>
      <c r="X8" s="1">
        <v>1.9897000000000001E-3</v>
      </c>
      <c r="Y8" s="1">
        <v>1.4875</v>
      </c>
      <c r="Z8" s="1">
        <v>1.4875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>
        <v>0</v>
      </c>
      <c r="AT8">
        <v>-0.66159999999999997</v>
      </c>
      <c r="AU8">
        <v>-3.7021000000000002</v>
      </c>
      <c r="AV8">
        <v>-4.1380999999999997</v>
      </c>
      <c r="AW8">
        <v>-2.8123</v>
      </c>
      <c r="AX8">
        <v>-2.9428000000000001</v>
      </c>
      <c r="AY8">
        <v>-3.9133</v>
      </c>
      <c r="AZ8">
        <v>-6.4591000000000003</v>
      </c>
      <c r="BA8">
        <v>-0.94159999999999999</v>
      </c>
      <c r="BB8">
        <v>-1.0893999999999999</v>
      </c>
      <c r="BC8" s="1">
        <v>1.1972</v>
      </c>
      <c r="BD8" s="1">
        <v>0.82733000000000001</v>
      </c>
      <c r="BE8">
        <f t="shared" si="0"/>
        <v>28.645399999999999</v>
      </c>
      <c r="BF8" s="2">
        <f t="shared" si="1"/>
        <v>7.3417782955676305</v>
      </c>
      <c r="BG8" s="2">
        <f t="shared" si="2"/>
        <v>1.0988259774299451</v>
      </c>
      <c r="BH8" s="2">
        <f t="shared" si="3"/>
        <v>0.15057522956770486</v>
      </c>
      <c r="BI8" s="2">
        <f t="shared" si="4"/>
        <v>18.978829436421357</v>
      </c>
      <c r="BJ8" s="2">
        <f t="shared" si="5"/>
        <v>0.19239414199027785</v>
      </c>
      <c r="BK8" s="2">
        <f t="shared" si="6"/>
        <v>0.1238992800909688</v>
      </c>
      <c r="BL8" s="2">
        <f t="shared" si="7"/>
        <v>1.3760535277885958E-2</v>
      </c>
      <c r="BM8">
        <f t="shared" si="8"/>
        <v>72.099937103654227</v>
      </c>
    </row>
    <row r="9" spans="1:65" x14ac:dyDescent="0.25">
      <c r="A9">
        <v>1</v>
      </c>
      <c r="B9" t="s">
        <v>57</v>
      </c>
      <c r="C9">
        <v>1</v>
      </c>
      <c r="D9">
        <v>-99</v>
      </c>
      <c r="E9">
        <v>0</v>
      </c>
      <c r="F9">
        <v>7</v>
      </c>
      <c r="G9">
        <v>6.2538799999999997</v>
      </c>
      <c r="H9">
        <v>4</v>
      </c>
      <c r="I9">
        <v>20</v>
      </c>
      <c r="J9">
        <v>0.66580300000000003</v>
      </c>
      <c r="K9" s="1">
        <v>4.3402000000000003</v>
      </c>
      <c r="L9" s="1">
        <v>0.41914000000000001</v>
      </c>
      <c r="M9" s="1">
        <v>0.32463999999999998</v>
      </c>
      <c r="N9" s="1">
        <v>7.5464000000000002</v>
      </c>
      <c r="O9" s="1">
        <v>7.1554000000000006E-2</v>
      </c>
      <c r="P9" s="1">
        <v>7.5854000000000005E-2</v>
      </c>
      <c r="Q9" s="1">
        <v>2.1324E-3</v>
      </c>
      <c r="R9" s="1">
        <v>4.3402000000000003</v>
      </c>
      <c r="S9" s="1">
        <v>0.41914000000000001</v>
      </c>
      <c r="T9" s="1">
        <v>0.32463999999999998</v>
      </c>
      <c r="U9" s="1">
        <v>7.5464000000000002</v>
      </c>
      <c r="V9" s="1">
        <v>7.1554000000000006E-2</v>
      </c>
      <c r="W9" s="1">
        <v>7.5852000000000003E-2</v>
      </c>
      <c r="X9" s="1">
        <v>2.1324E-3</v>
      </c>
      <c r="Y9" s="1">
        <v>1.7733000000000001</v>
      </c>
      <c r="Z9" s="1">
        <v>1.7733000000000001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>
        <v>0</v>
      </c>
      <c r="AT9">
        <v>-0.62350000000000005</v>
      </c>
      <c r="AU9">
        <v>-3.5975000000000001</v>
      </c>
      <c r="AV9">
        <v>-4.0715000000000003</v>
      </c>
      <c r="AW9">
        <v>-2.7972000000000001</v>
      </c>
      <c r="AX9">
        <v>-2.9365999999999999</v>
      </c>
      <c r="AY9">
        <v>-3.8220999999999998</v>
      </c>
      <c r="AZ9">
        <v>-6.3147000000000002</v>
      </c>
      <c r="BA9">
        <v>-0.86399999999999999</v>
      </c>
      <c r="BB9">
        <v>-1.01</v>
      </c>
      <c r="BC9" s="1">
        <v>1.1972</v>
      </c>
      <c r="BD9" s="1">
        <v>0.77349000000000001</v>
      </c>
      <c r="BE9">
        <f t="shared" si="0"/>
        <v>33.419699999999999</v>
      </c>
      <c r="BF9" s="2">
        <f t="shared" si="1"/>
        <v>7.1461077644607043</v>
      </c>
      <c r="BG9" s="2">
        <f t="shared" si="2"/>
        <v>1.1752981492556571</v>
      </c>
      <c r="BH9" s="2">
        <f t="shared" si="3"/>
        <v>0.16105546149460251</v>
      </c>
      <c r="BI9" s="2">
        <f t="shared" si="4"/>
        <v>19.20734864646035</v>
      </c>
      <c r="BJ9" s="2">
        <f t="shared" si="5"/>
        <v>0.20578714601654252</v>
      </c>
      <c r="BK9" s="2">
        <f t="shared" si="6"/>
        <v>0.13252494911934232</v>
      </c>
      <c r="BL9" s="2">
        <f t="shared" si="7"/>
        <v>1.4718523414450912E-2</v>
      </c>
      <c r="BM9">
        <f t="shared" si="8"/>
        <v>71.957159359778345</v>
      </c>
    </row>
    <row r="10" spans="1:65" x14ac:dyDescent="0.25">
      <c r="A10">
        <v>1</v>
      </c>
      <c r="B10" t="s">
        <v>57</v>
      </c>
      <c r="C10">
        <v>1</v>
      </c>
      <c r="D10">
        <v>-99</v>
      </c>
      <c r="E10">
        <v>0</v>
      </c>
      <c r="F10">
        <v>8</v>
      </c>
      <c r="G10">
        <v>6.2153400000000003</v>
      </c>
      <c r="H10">
        <v>4</v>
      </c>
      <c r="I10">
        <v>20</v>
      </c>
      <c r="J10">
        <v>0.61806099999999997</v>
      </c>
      <c r="K10" s="1">
        <v>4.2146999999999997</v>
      </c>
      <c r="L10" s="1">
        <v>0.45151999999999998</v>
      </c>
      <c r="M10" s="1">
        <v>0.34971999999999998</v>
      </c>
      <c r="N10" s="1">
        <v>7.6685999999999996</v>
      </c>
      <c r="O10" s="1">
        <v>7.7080999999999997E-2</v>
      </c>
      <c r="P10" s="1">
        <v>8.1712999999999994E-2</v>
      </c>
      <c r="Q10" s="1">
        <v>2.2970999999999998E-3</v>
      </c>
      <c r="R10" s="1">
        <v>4.2146999999999997</v>
      </c>
      <c r="S10" s="1">
        <v>0.45151999999999998</v>
      </c>
      <c r="T10" s="1">
        <v>0.34971999999999998</v>
      </c>
      <c r="U10" s="1">
        <v>7.6685999999999996</v>
      </c>
      <c r="V10" s="1">
        <v>7.7080999999999997E-2</v>
      </c>
      <c r="W10" s="1">
        <v>8.1711000000000006E-2</v>
      </c>
      <c r="X10" s="1">
        <v>2.2970999999999998E-3</v>
      </c>
      <c r="Y10" s="1">
        <v>2.0579999999999998</v>
      </c>
      <c r="Z10" s="1">
        <v>2.0579999999999998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>
        <v>0</v>
      </c>
      <c r="AT10">
        <v>-0.58189999999999997</v>
      </c>
      <c r="AU10">
        <v>-3.4811000000000001</v>
      </c>
      <c r="AV10">
        <v>-3.9967999999999999</v>
      </c>
      <c r="AW10">
        <v>-2.7824</v>
      </c>
      <c r="AX10">
        <v>-2.9323999999999999</v>
      </c>
      <c r="AY10">
        <v>-3.7239</v>
      </c>
      <c r="AZ10">
        <v>-6.16</v>
      </c>
      <c r="BA10">
        <v>-0.77900000000000003</v>
      </c>
      <c r="BB10">
        <v>-0.92290000000000005</v>
      </c>
      <c r="BC10" s="1">
        <v>1.1974</v>
      </c>
      <c r="BD10" s="1">
        <v>0.71963999999999995</v>
      </c>
      <c r="BE10">
        <f t="shared" si="0"/>
        <v>38.193899999999999</v>
      </c>
      <c r="BF10" s="2">
        <f t="shared" si="1"/>
        <v>6.9227546672430078</v>
      </c>
      <c r="BG10" s="2">
        <f t="shared" si="2"/>
        <v>1.2630437397864902</v>
      </c>
      <c r="BH10" s="2">
        <f t="shared" si="3"/>
        <v>0.17307978696909282</v>
      </c>
      <c r="BI10" s="2">
        <f t="shared" si="4"/>
        <v>19.471353382512198</v>
      </c>
      <c r="BJ10" s="2">
        <f t="shared" si="5"/>
        <v>0.22114856372658612</v>
      </c>
      <c r="BK10" s="2">
        <f t="shared" si="6"/>
        <v>0.14241757633629326</v>
      </c>
      <c r="BL10" s="2">
        <f t="shared" si="7"/>
        <v>1.5817138824966184E-2</v>
      </c>
      <c r="BM10">
        <f t="shared" si="8"/>
        <v>71.790385144601359</v>
      </c>
    </row>
    <row r="11" spans="1:65" x14ac:dyDescent="0.25">
      <c r="A11">
        <v>1</v>
      </c>
      <c r="B11" t="s">
        <v>57</v>
      </c>
      <c r="C11">
        <v>1</v>
      </c>
      <c r="D11">
        <v>-99</v>
      </c>
      <c r="E11">
        <v>0</v>
      </c>
      <c r="F11">
        <v>9</v>
      </c>
      <c r="G11">
        <v>6.1693899999999999</v>
      </c>
      <c r="H11">
        <v>4</v>
      </c>
      <c r="I11">
        <v>20</v>
      </c>
      <c r="J11">
        <v>0.57031799999999999</v>
      </c>
      <c r="K11" s="1">
        <v>4.0705</v>
      </c>
      <c r="L11" s="1">
        <v>0.48931999999999998</v>
      </c>
      <c r="M11" s="1">
        <v>0.37898999999999999</v>
      </c>
      <c r="N11" s="1">
        <v>7.8135000000000003</v>
      </c>
      <c r="O11" s="1">
        <v>8.3532999999999996E-2</v>
      </c>
      <c r="P11" s="1">
        <v>8.8553999999999994E-2</v>
      </c>
      <c r="Q11" s="1">
        <v>2.4894000000000001E-3</v>
      </c>
      <c r="R11" s="1">
        <v>4.0705</v>
      </c>
      <c r="S11" s="1">
        <v>0.48931999999999998</v>
      </c>
      <c r="T11" s="1">
        <v>0.37898999999999999</v>
      </c>
      <c r="U11" s="1">
        <v>7.8135000000000003</v>
      </c>
      <c r="V11" s="1">
        <v>8.3532999999999996E-2</v>
      </c>
      <c r="W11" s="1">
        <v>8.8551000000000005E-2</v>
      </c>
      <c r="X11" s="1">
        <v>2.4894000000000001E-3</v>
      </c>
      <c r="Y11" s="1">
        <v>2.3414999999999999</v>
      </c>
      <c r="Z11" s="1">
        <v>2.3414999999999999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>
        <v>0</v>
      </c>
      <c r="AT11">
        <v>-0.53590000000000004</v>
      </c>
      <c r="AU11">
        <v>-3.3502000000000001</v>
      </c>
      <c r="AV11">
        <v>-3.9119000000000002</v>
      </c>
      <c r="AW11">
        <v>-2.7681</v>
      </c>
      <c r="AX11">
        <v>-2.9312</v>
      </c>
      <c r="AY11">
        <v>-3.6177999999999999</v>
      </c>
      <c r="AZ11">
        <v>-5.9935999999999998</v>
      </c>
      <c r="BA11">
        <v>-0.68510000000000004</v>
      </c>
      <c r="BB11">
        <v>-0.82640000000000002</v>
      </c>
      <c r="BC11" s="1">
        <v>1.1975</v>
      </c>
      <c r="BD11" s="1">
        <v>0.66583999999999999</v>
      </c>
      <c r="BE11">
        <f t="shared" si="0"/>
        <v>42.968200000000003</v>
      </c>
      <c r="BF11" s="2">
        <f t="shared" si="1"/>
        <v>6.6673755241593522</v>
      </c>
      <c r="BG11" s="2">
        <f t="shared" si="2"/>
        <v>1.3649893065697913</v>
      </c>
      <c r="BH11" s="2">
        <f t="shared" si="3"/>
        <v>0.18704603936747954</v>
      </c>
      <c r="BI11" s="2">
        <f t="shared" si="4"/>
        <v>19.784293835278497</v>
      </c>
      <c r="BJ11" s="2">
        <f t="shared" si="5"/>
        <v>0.23899551181586251</v>
      </c>
      <c r="BK11" s="2">
        <f t="shared" si="6"/>
        <v>0.15391162327265767</v>
      </c>
      <c r="BL11" s="2">
        <f t="shared" si="7"/>
        <v>1.7093759652766927E-2</v>
      </c>
      <c r="BM11">
        <f t="shared" si="8"/>
        <v>71.586294399883599</v>
      </c>
    </row>
    <row r="12" spans="1:65" x14ac:dyDescent="0.25">
      <c r="A12">
        <v>1</v>
      </c>
      <c r="B12" t="s">
        <v>57</v>
      </c>
      <c r="C12">
        <v>1</v>
      </c>
      <c r="D12">
        <v>-99</v>
      </c>
      <c r="E12">
        <v>0</v>
      </c>
      <c r="F12">
        <v>10</v>
      </c>
      <c r="G12">
        <v>6.1136999999999997</v>
      </c>
      <c r="H12">
        <v>4</v>
      </c>
      <c r="I12">
        <v>20</v>
      </c>
      <c r="J12">
        <v>0.52257600000000004</v>
      </c>
      <c r="K12" s="1">
        <v>3.9030999999999998</v>
      </c>
      <c r="L12" s="1">
        <v>0.53402000000000005</v>
      </c>
      <c r="M12" s="1">
        <v>0.41361999999999999</v>
      </c>
      <c r="N12" s="1">
        <v>7.9880000000000004</v>
      </c>
      <c r="O12" s="1">
        <v>9.1164999999999996E-2</v>
      </c>
      <c r="P12" s="1">
        <v>9.6643999999999994E-2</v>
      </c>
      <c r="Q12" s="1">
        <v>2.7169E-3</v>
      </c>
      <c r="R12" s="1">
        <v>3.9030999999999998</v>
      </c>
      <c r="S12" s="1">
        <v>0.53402000000000005</v>
      </c>
      <c r="T12" s="1">
        <v>0.41361999999999999</v>
      </c>
      <c r="U12" s="1">
        <v>7.9880000000000004</v>
      </c>
      <c r="V12" s="1">
        <v>9.1164999999999996E-2</v>
      </c>
      <c r="W12" s="1">
        <v>9.6641000000000005E-2</v>
      </c>
      <c r="X12" s="1">
        <v>2.7169E-3</v>
      </c>
      <c r="Y12" s="1">
        <v>2.6234000000000002</v>
      </c>
      <c r="Z12" s="1">
        <v>2.6234000000000002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>
        <v>0</v>
      </c>
      <c r="AT12">
        <v>-0.48470000000000002</v>
      </c>
      <c r="AU12">
        <v>-3.2014</v>
      </c>
      <c r="AV12">
        <v>-3.8142</v>
      </c>
      <c r="AW12">
        <v>-2.7547999999999999</v>
      </c>
      <c r="AX12">
        <v>-2.9342999999999999</v>
      </c>
      <c r="AY12">
        <v>-3.5021</v>
      </c>
      <c r="AZ12">
        <v>-5.8135000000000003</v>
      </c>
      <c r="BA12">
        <v>-0.58020000000000005</v>
      </c>
      <c r="BB12">
        <v>-0.71819999999999995</v>
      </c>
      <c r="BC12" s="1">
        <v>1.1978</v>
      </c>
      <c r="BD12" s="1">
        <v>0.61207999999999996</v>
      </c>
      <c r="BE12">
        <f t="shared" si="0"/>
        <v>47.742399999999996</v>
      </c>
      <c r="BF12" s="2">
        <f t="shared" si="1"/>
        <v>6.3709195835418129</v>
      </c>
      <c r="BG12" s="2">
        <f t="shared" si="2"/>
        <v>1.4844962062303964</v>
      </c>
      <c r="BH12" s="2">
        <f t="shared" si="3"/>
        <v>0.20342652650409779</v>
      </c>
      <c r="BI12" s="2">
        <f t="shared" si="4"/>
        <v>20.155718340331131</v>
      </c>
      <c r="BJ12" s="2">
        <f t="shared" si="5"/>
        <v>0.25992322700099402</v>
      </c>
      <c r="BK12" s="2">
        <f t="shared" si="6"/>
        <v>0.16738812760068406</v>
      </c>
      <c r="BL12" s="2">
        <f t="shared" si="7"/>
        <v>1.8590961411217043E-2</v>
      </c>
      <c r="BM12">
        <f t="shared" si="8"/>
        <v>71.339537027379663</v>
      </c>
    </row>
    <row r="13" spans="1:65" x14ac:dyDescent="0.25">
      <c r="A13">
        <v>1</v>
      </c>
      <c r="B13" t="s">
        <v>57</v>
      </c>
      <c r="C13">
        <v>1</v>
      </c>
      <c r="D13">
        <v>-99</v>
      </c>
      <c r="E13">
        <v>0</v>
      </c>
      <c r="F13">
        <v>11</v>
      </c>
      <c r="G13">
        <v>6.0449299999999999</v>
      </c>
      <c r="H13">
        <v>4</v>
      </c>
      <c r="I13">
        <v>20</v>
      </c>
      <c r="J13">
        <v>0.47483399999999998</v>
      </c>
      <c r="K13" s="1">
        <v>3.7065000000000001</v>
      </c>
      <c r="L13" s="1">
        <v>0.58772000000000002</v>
      </c>
      <c r="M13" s="1">
        <v>0.45519999999999999</v>
      </c>
      <c r="N13" s="1">
        <v>8.2021999999999995</v>
      </c>
      <c r="O13" s="1">
        <v>0.10033</v>
      </c>
      <c r="P13" s="1">
        <v>0.10636</v>
      </c>
      <c r="Q13" s="1">
        <v>2.99E-3</v>
      </c>
      <c r="R13" s="1">
        <v>3.7065000000000001</v>
      </c>
      <c r="S13" s="1">
        <v>0.58772000000000002</v>
      </c>
      <c r="T13" s="1">
        <v>0.45519999999999999</v>
      </c>
      <c r="U13" s="1">
        <v>8.2021999999999995</v>
      </c>
      <c r="V13" s="1">
        <v>0.10033</v>
      </c>
      <c r="W13" s="1">
        <v>0.10636</v>
      </c>
      <c r="X13" s="1">
        <v>2.99E-3</v>
      </c>
      <c r="Y13" s="1">
        <v>2.903</v>
      </c>
      <c r="Z13" s="1">
        <v>2.903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>
        <v>0</v>
      </c>
      <c r="AT13">
        <v>-0.42699999999999999</v>
      </c>
      <c r="AU13">
        <v>-3.0295000000000001</v>
      </c>
      <c r="AV13">
        <v>-3.7000999999999999</v>
      </c>
      <c r="AW13">
        <v>-2.7433999999999998</v>
      </c>
      <c r="AX13">
        <v>-2.9439000000000002</v>
      </c>
      <c r="AY13">
        <v>-3.3752</v>
      </c>
      <c r="AZ13">
        <v>-5.6173999999999999</v>
      </c>
      <c r="BA13">
        <v>-0.46160000000000001</v>
      </c>
      <c r="BB13">
        <v>-0.59550000000000003</v>
      </c>
      <c r="BC13" s="1">
        <v>1.1981999999999999</v>
      </c>
      <c r="BD13" s="1">
        <v>0.55837999999999999</v>
      </c>
      <c r="BE13">
        <f t="shared" si="0"/>
        <v>52.516600000000004</v>
      </c>
      <c r="BF13" s="2">
        <f t="shared" si="1"/>
        <v>6.0239606429146564</v>
      </c>
      <c r="BG13" s="2">
        <f t="shared" si="2"/>
        <v>1.6267383902243997</v>
      </c>
      <c r="BH13" s="2">
        <f t="shared" si="3"/>
        <v>0.22291227442546388</v>
      </c>
      <c r="BI13" s="2">
        <f t="shared" si="4"/>
        <v>20.607070447822235</v>
      </c>
      <c r="BJ13" s="2">
        <f t="shared" si="5"/>
        <v>0.28482194153366946</v>
      </c>
      <c r="BK13" s="2">
        <f t="shared" si="6"/>
        <v>0.18342868019210665</v>
      </c>
      <c r="BL13" s="2">
        <f t="shared" si="7"/>
        <v>2.0371596256808649E-2</v>
      </c>
      <c r="BM13">
        <f t="shared" si="8"/>
        <v>71.030696026630665</v>
      </c>
    </row>
    <row r="14" spans="1:65" x14ac:dyDescent="0.25">
      <c r="A14">
        <v>1</v>
      </c>
      <c r="B14" t="s">
        <v>57</v>
      </c>
      <c r="C14">
        <v>1</v>
      </c>
      <c r="D14">
        <v>-99</v>
      </c>
      <c r="E14">
        <v>0</v>
      </c>
      <c r="F14">
        <v>12</v>
      </c>
      <c r="G14">
        <v>5.9579700000000004</v>
      </c>
      <c r="H14">
        <v>4</v>
      </c>
      <c r="I14">
        <v>20</v>
      </c>
      <c r="J14">
        <v>0.427091</v>
      </c>
      <c r="K14" s="1">
        <v>3.4731000000000001</v>
      </c>
      <c r="L14" s="1">
        <v>0.65341000000000005</v>
      </c>
      <c r="M14" s="1">
        <v>0.50609000000000004</v>
      </c>
      <c r="N14" s="1">
        <v>8.4712999999999994</v>
      </c>
      <c r="O14" s="1">
        <v>0.11155</v>
      </c>
      <c r="P14" s="1">
        <v>0.11824999999999999</v>
      </c>
      <c r="Q14" s="1">
        <v>3.3243000000000001E-3</v>
      </c>
      <c r="R14" s="1">
        <v>3.4731000000000001</v>
      </c>
      <c r="S14" s="1">
        <v>0.65341000000000005</v>
      </c>
      <c r="T14" s="1">
        <v>0.50609000000000004</v>
      </c>
      <c r="U14" s="1">
        <v>8.4712999999999994</v>
      </c>
      <c r="V14" s="1">
        <v>0.11155</v>
      </c>
      <c r="W14" s="1">
        <v>0.11824999999999999</v>
      </c>
      <c r="X14" s="1">
        <v>3.3243000000000001E-3</v>
      </c>
      <c r="Y14" s="1">
        <v>3.1797</v>
      </c>
      <c r="Z14" s="1">
        <v>3.1797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>
        <v>0</v>
      </c>
      <c r="AT14">
        <v>-0.36080000000000001</v>
      </c>
      <c r="AU14">
        <v>-2.8273000000000001</v>
      </c>
      <c r="AV14">
        <v>-3.5642</v>
      </c>
      <c r="AW14">
        <v>-2.7351000000000001</v>
      </c>
      <c r="AX14">
        <v>-2.9632999999999998</v>
      </c>
      <c r="AY14">
        <v>-3.2343999999999999</v>
      </c>
      <c r="AZ14">
        <v>-5.4020000000000001</v>
      </c>
      <c r="BA14">
        <v>-0.32540000000000002</v>
      </c>
      <c r="BB14">
        <v>-0.45369999999999999</v>
      </c>
      <c r="BC14" s="1">
        <v>1.1989000000000001</v>
      </c>
      <c r="BD14" s="1">
        <v>0.50473999999999997</v>
      </c>
      <c r="BE14">
        <f t="shared" si="0"/>
        <v>57.290900000000001</v>
      </c>
      <c r="BF14" s="2">
        <f t="shared" si="1"/>
        <v>5.6133549708361024</v>
      </c>
      <c r="BG14" s="2">
        <f t="shared" si="2"/>
        <v>1.7985400781259275</v>
      </c>
      <c r="BH14" s="2">
        <f t="shared" si="3"/>
        <v>0.24646007874889797</v>
      </c>
      <c r="BI14" s="2">
        <f t="shared" si="4"/>
        <v>21.165233308945187</v>
      </c>
      <c r="BJ14" s="2">
        <f t="shared" si="5"/>
        <v>0.31491931789000766</v>
      </c>
      <c r="BK14" s="2">
        <f t="shared" si="6"/>
        <v>0.20280430008381664</v>
      </c>
      <c r="BL14" s="2">
        <f t="shared" si="7"/>
        <v>2.2523774919840485E-2</v>
      </c>
      <c r="BM14">
        <f t="shared" si="8"/>
        <v>70.636164170450215</v>
      </c>
    </row>
    <row r="15" spans="1:65" x14ac:dyDescent="0.25">
      <c r="A15">
        <v>1</v>
      </c>
      <c r="B15" t="s">
        <v>57</v>
      </c>
      <c r="C15">
        <v>1</v>
      </c>
      <c r="D15">
        <v>-99</v>
      </c>
      <c r="E15">
        <v>0</v>
      </c>
      <c r="F15">
        <v>13</v>
      </c>
      <c r="G15">
        <v>5.8447699999999996</v>
      </c>
      <c r="H15">
        <v>4</v>
      </c>
      <c r="I15">
        <v>20</v>
      </c>
      <c r="J15">
        <v>0.37934899999999999</v>
      </c>
      <c r="K15" s="1">
        <v>3.1920000000000002</v>
      </c>
      <c r="L15" s="1">
        <v>0.73565000000000003</v>
      </c>
      <c r="M15" s="1">
        <v>0.56977999999999995</v>
      </c>
      <c r="N15" s="1">
        <v>8.8192000000000004</v>
      </c>
      <c r="O15" s="1">
        <v>0.12559000000000001</v>
      </c>
      <c r="P15" s="1">
        <v>0.13313</v>
      </c>
      <c r="Q15" s="1">
        <v>3.7426E-3</v>
      </c>
      <c r="R15" s="1">
        <v>3.1920000000000002</v>
      </c>
      <c r="S15" s="1">
        <v>0.73565000000000003</v>
      </c>
      <c r="T15" s="1">
        <v>0.56977999999999995</v>
      </c>
      <c r="U15" s="1">
        <v>8.8192000000000004</v>
      </c>
      <c r="V15" s="1">
        <v>0.12559000000000001</v>
      </c>
      <c r="W15" s="1">
        <v>0.13313</v>
      </c>
      <c r="X15" s="1">
        <v>3.7426E-3</v>
      </c>
      <c r="Y15" s="1">
        <v>3.4521000000000002</v>
      </c>
      <c r="Z15" s="1">
        <v>3.4521000000000002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>
        <v>0</v>
      </c>
      <c r="AT15">
        <v>-0.2833</v>
      </c>
      <c r="AU15">
        <v>-2.5840999999999998</v>
      </c>
      <c r="AV15">
        <v>-3.3982999999999999</v>
      </c>
      <c r="AW15">
        <v>-2.7319</v>
      </c>
      <c r="AX15">
        <v>-2.9984999999999999</v>
      </c>
      <c r="AY15">
        <v>-3.0764</v>
      </c>
      <c r="AZ15">
        <v>-5.1635</v>
      </c>
      <c r="BA15">
        <v>-0.1658</v>
      </c>
      <c r="BB15">
        <v>-0.28649999999999998</v>
      </c>
      <c r="BC15" s="1">
        <v>1.2000999999999999</v>
      </c>
      <c r="BD15" s="1">
        <v>0.45121</v>
      </c>
      <c r="BE15">
        <f t="shared" si="0"/>
        <v>62.065100000000008</v>
      </c>
      <c r="BF15" s="2">
        <f t="shared" si="1"/>
        <v>5.1208394112957798</v>
      </c>
      <c r="BG15" s="2">
        <f t="shared" si="2"/>
        <v>2.0099193809287121</v>
      </c>
      <c r="BH15" s="2">
        <f t="shared" si="3"/>
        <v>0.27542228894288062</v>
      </c>
      <c r="BI15" s="2">
        <f t="shared" si="4"/>
        <v>21.871332610154361</v>
      </c>
      <c r="BJ15" s="2">
        <f t="shared" si="5"/>
        <v>0.35193125918761808</v>
      </c>
      <c r="BK15" s="2">
        <f t="shared" si="6"/>
        <v>0.22663396516765597</v>
      </c>
      <c r="BL15" s="2">
        <f t="shared" si="7"/>
        <v>2.5170244713157024E-2</v>
      </c>
      <c r="BM15">
        <f t="shared" si="8"/>
        <v>70.118750839609831</v>
      </c>
    </row>
    <row r="16" spans="1:65" x14ac:dyDescent="0.25">
      <c r="A16">
        <v>1</v>
      </c>
      <c r="B16" t="s">
        <v>57</v>
      </c>
      <c r="C16">
        <v>1</v>
      </c>
      <c r="D16">
        <v>-99</v>
      </c>
      <c r="E16">
        <v>0</v>
      </c>
      <c r="F16">
        <v>14</v>
      </c>
      <c r="G16">
        <v>5.6918499999999996</v>
      </c>
      <c r="H16">
        <v>4</v>
      </c>
      <c r="I16">
        <v>20</v>
      </c>
      <c r="J16">
        <v>0.33160299999999998</v>
      </c>
      <c r="K16" s="1">
        <v>2.8487</v>
      </c>
      <c r="L16" s="1">
        <v>0.84157000000000004</v>
      </c>
      <c r="M16" s="1">
        <v>0.65181999999999995</v>
      </c>
      <c r="N16" s="1">
        <v>9.2861999999999991</v>
      </c>
      <c r="O16" s="1">
        <v>0.14341999999999999</v>
      </c>
      <c r="P16" s="1">
        <v>0.15229999999999999</v>
      </c>
      <c r="Q16" s="1">
        <v>4.0355E-3</v>
      </c>
      <c r="R16" s="1">
        <v>2.8487</v>
      </c>
      <c r="S16" s="1">
        <v>0.84157000000000004</v>
      </c>
      <c r="T16" s="1">
        <v>0.65181999999999995</v>
      </c>
      <c r="U16" s="1">
        <v>9.2861999999999991</v>
      </c>
      <c r="V16" s="1">
        <v>0.14341999999999999</v>
      </c>
      <c r="W16" s="1">
        <v>0.15229999999999999</v>
      </c>
      <c r="X16" s="1">
        <v>4.0355E-3</v>
      </c>
      <c r="Y16" s="1">
        <v>3.7183999999999999</v>
      </c>
      <c r="Z16" s="1">
        <v>3.7183999999999999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8.1578999999999999E-5</v>
      </c>
      <c r="AP16" s="1">
        <v>8.1578999999999999E-5</v>
      </c>
      <c r="AQ16" s="1">
        <v>0</v>
      </c>
      <c r="AR16" s="1">
        <v>0</v>
      </c>
      <c r="AS16">
        <v>0</v>
      </c>
      <c r="AT16">
        <v>-0.19040000000000001</v>
      </c>
      <c r="AU16">
        <v>-2.2825000000000002</v>
      </c>
      <c r="AV16">
        <v>-3.1896</v>
      </c>
      <c r="AW16">
        <v>-2.7633000000000001</v>
      </c>
      <c r="AX16">
        <v>-3.0851999999999999</v>
      </c>
      <c r="AY16">
        <v>-2.9218999999999999</v>
      </c>
      <c r="AZ16">
        <v>-4.9474999999999998</v>
      </c>
      <c r="BA16">
        <v>0</v>
      </c>
      <c r="BB16">
        <v>-0.1096</v>
      </c>
      <c r="BC16" s="1">
        <v>1.2019</v>
      </c>
      <c r="BD16" s="1">
        <v>0.39783000000000002</v>
      </c>
      <c r="BE16">
        <f t="shared" si="0"/>
        <v>66.839700000000008</v>
      </c>
      <c r="BF16" s="2">
        <f t="shared" si="1"/>
        <v>4.5241269592862015</v>
      </c>
      <c r="BG16" s="2">
        <f t="shared" si="2"/>
        <v>2.2761843788997611</v>
      </c>
      <c r="BH16" s="2">
        <f t="shared" si="3"/>
        <v>0.31191004306650449</v>
      </c>
      <c r="BI16" s="2">
        <f t="shared" si="4"/>
        <v>22.797849429427202</v>
      </c>
      <c r="BJ16" s="2">
        <f t="shared" si="5"/>
        <v>0.39785268696121834</v>
      </c>
      <c r="BK16" s="2">
        <f t="shared" si="6"/>
        <v>0.25666033862918408</v>
      </c>
      <c r="BL16" s="2">
        <f t="shared" si="7"/>
        <v>2.6867123439944168E-2</v>
      </c>
      <c r="BM16">
        <f t="shared" si="8"/>
        <v>69.408549040289984</v>
      </c>
    </row>
    <row r="17" spans="1:65" x14ac:dyDescent="0.25">
      <c r="A17">
        <v>1</v>
      </c>
      <c r="B17" t="s">
        <v>57</v>
      </c>
      <c r="C17">
        <v>1</v>
      </c>
      <c r="D17">
        <v>-99</v>
      </c>
      <c r="E17">
        <v>0</v>
      </c>
      <c r="F17">
        <v>15</v>
      </c>
      <c r="G17">
        <v>5.4747300000000001</v>
      </c>
      <c r="H17">
        <v>4</v>
      </c>
      <c r="I17">
        <v>20</v>
      </c>
      <c r="J17">
        <v>0.28384100000000001</v>
      </c>
      <c r="K17" s="1">
        <v>2.4245000000000001</v>
      </c>
      <c r="L17" s="1">
        <v>0.98318000000000005</v>
      </c>
      <c r="M17" s="1">
        <v>0.76151000000000002</v>
      </c>
      <c r="N17" s="1">
        <v>9.9451999999999998</v>
      </c>
      <c r="O17" s="1">
        <v>0.16558</v>
      </c>
      <c r="P17" s="1">
        <v>0.17793</v>
      </c>
      <c r="Q17" s="1">
        <v>2.7345E-3</v>
      </c>
      <c r="R17" s="1">
        <v>2.4245000000000001</v>
      </c>
      <c r="S17" s="1">
        <v>0.98318000000000005</v>
      </c>
      <c r="T17" s="1">
        <v>0.76151000000000002</v>
      </c>
      <c r="U17" s="1">
        <v>9.9451999999999998</v>
      </c>
      <c r="V17" s="1">
        <v>0.16558</v>
      </c>
      <c r="W17" s="1">
        <v>0.17791999999999999</v>
      </c>
      <c r="X17" s="1">
        <v>2.7345E-3</v>
      </c>
      <c r="Y17" s="1">
        <v>3.9748000000000001</v>
      </c>
      <c r="Z17" s="1">
        <v>3.9748000000000001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6.4360000000000003E-4</v>
      </c>
      <c r="AP17" s="1">
        <v>6.4360000000000003E-4</v>
      </c>
      <c r="AQ17" s="1">
        <v>0</v>
      </c>
      <c r="AR17" s="1">
        <v>0</v>
      </c>
      <c r="AS17">
        <v>0</v>
      </c>
      <c r="AT17">
        <v>-7.4700000000000003E-2</v>
      </c>
      <c r="AU17">
        <v>-1.8931</v>
      </c>
      <c r="AV17">
        <v>-2.9161000000000001</v>
      </c>
      <c r="AW17">
        <v>-3.0205000000000002</v>
      </c>
      <c r="AX17">
        <v>-3.4276</v>
      </c>
      <c r="AY17">
        <v>-2.9476</v>
      </c>
      <c r="AZ17">
        <v>-5.1146000000000003</v>
      </c>
      <c r="BA17">
        <v>0</v>
      </c>
      <c r="BB17">
        <v>-9.2499999999999999E-2</v>
      </c>
      <c r="BC17" s="1">
        <v>1.2051000000000001</v>
      </c>
      <c r="BD17" s="1">
        <v>0.34466000000000002</v>
      </c>
      <c r="BE17">
        <f t="shared" si="0"/>
        <v>71.615899999999996</v>
      </c>
      <c r="BF17" s="2">
        <f t="shared" si="1"/>
        <v>3.7941878491512133</v>
      </c>
      <c r="BG17" s="2">
        <f t="shared" si="2"/>
        <v>2.6203469633879606</v>
      </c>
      <c r="BH17" s="2">
        <f t="shared" si="3"/>
        <v>0.35907557087175535</v>
      </c>
      <c r="BI17" s="2">
        <f t="shared" si="4"/>
        <v>24.059020456335102</v>
      </c>
      <c r="BJ17" s="2">
        <f t="shared" si="5"/>
        <v>0.45261508855647214</v>
      </c>
      <c r="BK17" s="2">
        <f t="shared" si="6"/>
        <v>0.29545558345059952</v>
      </c>
      <c r="BL17" s="2">
        <f t="shared" si="7"/>
        <v>1.7939499354864205E-2</v>
      </c>
      <c r="BM17">
        <f t="shared" si="8"/>
        <v>68.401358988892042</v>
      </c>
    </row>
    <row r="18" spans="1:65" x14ac:dyDescent="0.25">
      <c r="A18">
        <v>1</v>
      </c>
      <c r="B18" t="s">
        <v>57</v>
      </c>
      <c r="C18">
        <v>1</v>
      </c>
      <c r="D18">
        <v>-99</v>
      </c>
      <c r="E18">
        <v>0</v>
      </c>
      <c r="F18">
        <v>16</v>
      </c>
      <c r="G18">
        <v>5.1637599999999999</v>
      </c>
      <c r="H18">
        <v>4</v>
      </c>
      <c r="I18">
        <v>20</v>
      </c>
      <c r="J18">
        <v>0.23608399999999999</v>
      </c>
      <c r="K18" s="1">
        <v>1.9417</v>
      </c>
      <c r="L18" s="1">
        <v>1.0098</v>
      </c>
      <c r="M18" s="1">
        <v>0.91554999999999997</v>
      </c>
      <c r="N18" s="1">
        <v>10.811999999999999</v>
      </c>
      <c r="O18" s="1">
        <v>0.19733999999999999</v>
      </c>
      <c r="P18" s="1">
        <v>0.21392</v>
      </c>
      <c r="Q18" s="1">
        <v>1.5579000000000001E-3</v>
      </c>
      <c r="R18" s="1">
        <v>1.9417</v>
      </c>
      <c r="S18" s="1">
        <v>1.0098</v>
      </c>
      <c r="T18" s="1">
        <v>0.91554999999999997</v>
      </c>
      <c r="U18" s="1">
        <v>10.811999999999999</v>
      </c>
      <c r="V18" s="1">
        <v>0.19733999999999999</v>
      </c>
      <c r="W18" s="1">
        <v>0.21392</v>
      </c>
      <c r="X18" s="1">
        <v>1.5579000000000001E-3</v>
      </c>
      <c r="Y18" s="1">
        <v>4.2046000000000001</v>
      </c>
      <c r="Z18" s="1">
        <v>4.2046000000000001</v>
      </c>
      <c r="AA18" s="1">
        <v>4.0674000000000002E-2</v>
      </c>
      <c r="AB18" s="1">
        <v>4.0674000000000002E-2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1.052E-3</v>
      </c>
      <c r="AP18" s="1">
        <v>1.052E-3</v>
      </c>
      <c r="AQ18" s="1">
        <v>0</v>
      </c>
      <c r="AR18" s="1">
        <v>0</v>
      </c>
      <c r="AS18">
        <v>0</v>
      </c>
      <c r="AT18">
        <v>0</v>
      </c>
      <c r="AU18">
        <v>-1.4444999999999999</v>
      </c>
      <c r="AV18">
        <v>-2.5421</v>
      </c>
      <c r="AW18">
        <v>-3.3814000000000002</v>
      </c>
      <c r="AX18">
        <v>-3.9068999999999998</v>
      </c>
      <c r="AY18">
        <v>-3.1591999999999998</v>
      </c>
      <c r="AZ18">
        <v>-5.6124999999999998</v>
      </c>
      <c r="BA18">
        <v>0</v>
      </c>
      <c r="BB18">
        <v>-6.88E-2</v>
      </c>
      <c r="BC18" s="1">
        <v>1.2076</v>
      </c>
      <c r="BD18" s="1">
        <v>0.29071000000000002</v>
      </c>
      <c r="BE18">
        <f t="shared" si="0"/>
        <v>76.391600000000011</v>
      </c>
      <c r="BF18" s="2">
        <f t="shared" si="1"/>
        <v>2.9902058881233415</v>
      </c>
      <c r="BG18" s="2">
        <f t="shared" si="2"/>
        <v>2.6483992289485454</v>
      </c>
      <c r="BH18" s="2">
        <f t="shared" si="3"/>
        <v>0.42482947136118598</v>
      </c>
      <c r="BI18" s="2">
        <f t="shared" si="4"/>
        <v>25.739065699835592</v>
      </c>
      <c r="BJ18" s="2">
        <f t="shared" si="5"/>
        <v>0.53083383238184356</v>
      </c>
      <c r="BK18" s="2">
        <f t="shared" si="6"/>
        <v>0.34957562508638801</v>
      </c>
      <c r="BL18" s="2">
        <f t="shared" si="7"/>
        <v>1.0057598388174813E-2</v>
      </c>
      <c r="BM18">
        <f t="shared" si="8"/>
        <v>67.307032655874934</v>
      </c>
    </row>
    <row r="19" spans="1:65" x14ac:dyDescent="0.25">
      <c r="A19">
        <v>1</v>
      </c>
      <c r="B19" t="s">
        <v>57</v>
      </c>
      <c r="C19">
        <v>1</v>
      </c>
      <c r="D19">
        <v>-99</v>
      </c>
      <c r="E19">
        <v>0</v>
      </c>
      <c r="F19">
        <v>17</v>
      </c>
      <c r="G19">
        <v>4.6763199999999996</v>
      </c>
      <c r="H19">
        <v>4</v>
      </c>
      <c r="I19">
        <v>20</v>
      </c>
      <c r="J19">
        <v>0.188332</v>
      </c>
      <c r="K19" s="1">
        <v>1.3855</v>
      </c>
      <c r="L19" s="1">
        <v>0.81989999999999996</v>
      </c>
      <c r="M19" s="1">
        <v>1.1476999999999999</v>
      </c>
      <c r="N19" s="1">
        <v>12.058</v>
      </c>
      <c r="O19" s="1">
        <v>0.24607000000000001</v>
      </c>
      <c r="P19" s="1">
        <v>0.26816000000000001</v>
      </c>
      <c r="Q19" s="1">
        <v>6.5127000000000002E-4</v>
      </c>
      <c r="R19" s="1">
        <v>1.3855</v>
      </c>
      <c r="S19" s="1">
        <v>0.81989999999999996</v>
      </c>
      <c r="T19" s="1">
        <v>1.1476999999999999</v>
      </c>
      <c r="U19" s="1">
        <v>12.058</v>
      </c>
      <c r="V19" s="1">
        <v>0.24607000000000001</v>
      </c>
      <c r="W19" s="1">
        <v>0.26815</v>
      </c>
      <c r="X19" s="1">
        <v>6.5125000000000003E-4</v>
      </c>
      <c r="Y19" s="1">
        <v>4.4020999999999999</v>
      </c>
      <c r="Z19" s="1">
        <v>4.4020999999999999</v>
      </c>
      <c r="AA19" s="1">
        <v>0.12465</v>
      </c>
      <c r="AB19" s="1">
        <v>0.12465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1.2971E-3</v>
      </c>
      <c r="AP19" s="1">
        <v>1.2971E-3</v>
      </c>
      <c r="AQ19" s="1">
        <v>0</v>
      </c>
      <c r="AR19" s="1">
        <v>0</v>
      </c>
      <c r="AS19">
        <v>0</v>
      </c>
      <c r="AT19">
        <v>0</v>
      </c>
      <c r="AU19">
        <v>-0.89070000000000005</v>
      </c>
      <c r="AV19">
        <v>-1.9883</v>
      </c>
      <c r="AW19">
        <v>-3.9319999999999999</v>
      </c>
      <c r="AX19">
        <v>-4.6475999999999997</v>
      </c>
      <c r="AY19">
        <v>-3.7098</v>
      </c>
      <c r="AZ19">
        <v>-6.7135999999999996</v>
      </c>
      <c r="BA19">
        <v>0</v>
      </c>
      <c r="BB19">
        <v>-3.0800000000000001E-2</v>
      </c>
      <c r="BC19" s="1">
        <v>1.2096</v>
      </c>
      <c r="BD19" s="1">
        <v>0.23601</v>
      </c>
      <c r="BE19">
        <f t="shared" si="0"/>
        <v>81.166800000000009</v>
      </c>
      <c r="BF19" s="2">
        <f t="shared" si="1"/>
        <v>2.0931191343929019</v>
      </c>
      <c r="BG19" s="2">
        <f t="shared" si="2"/>
        <v>2.1094897953779195</v>
      </c>
      <c r="BH19" s="2">
        <f t="shared" si="3"/>
        <v>0.52243156367634414</v>
      </c>
      <c r="BI19" s="2">
        <f t="shared" si="4"/>
        <v>28.159859067378775</v>
      </c>
      <c r="BJ19" s="2">
        <f t="shared" si="5"/>
        <v>0.64933766650547731</v>
      </c>
      <c r="BK19" s="2">
        <f t="shared" si="6"/>
        <v>0.42986888437687271</v>
      </c>
      <c r="BL19" s="2">
        <f t="shared" si="7"/>
        <v>4.1244961707971751E-3</v>
      </c>
      <c r="BM19">
        <f t="shared" si="8"/>
        <v>66.031769392120907</v>
      </c>
    </row>
    <row r="20" spans="1:65" x14ac:dyDescent="0.25">
      <c r="A20">
        <v>1</v>
      </c>
      <c r="B20" t="s">
        <v>57</v>
      </c>
      <c r="C20">
        <v>1</v>
      </c>
      <c r="D20">
        <v>-99</v>
      </c>
      <c r="E20">
        <v>0</v>
      </c>
      <c r="F20">
        <v>18</v>
      </c>
      <c r="G20">
        <v>3.7926799999999998</v>
      </c>
      <c r="H20">
        <v>4</v>
      </c>
      <c r="I20">
        <v>20</v>
      </c>
      <c r="J20">
        <v>0.14011699999999999</v>
      </c>
      <c r="K20" s="1">
        <v>0.72299000000000002</v>
      </c>
      <c r="L20" s="1">
        <v>0.55576999999999999</v>
      </c>
      <c r="M20" s="1">
        <v>1.5426</v>
      </c>
      <c r="N20" s="1">
        <v>14.454000000000001</v>
      </c>
      <c r="O20" s="1">
        <v>0.33</v>
      </c>
      <c r="P20" s="1">
        <v>0.32611000000000001</v>
      </c>
      <c r="Q20" s="1">
        <v>1.3082999999999999E-4</v>
      </c>
      <c r="R20" s="1">
        <v>0.72299000000000002</v>
      </c>
      <c r="S20" s="1">
        <v>0.55576999999999999</v>
      </c>
      <c r="T20" s="1">
        <v>1.5426</v>
      </c>
      <c r="U20" s="1">
        <v>14.454000000000001</v>
      </c>
      <c r="V20" s="1">
        <v>0.33</v>
      </c>
      <c r="W20" s="1">
        <v>0.3261</v>
      </c>
      <c r="X20" s="1">
        <v>1.3081E-4</v>
      </c>
      <c r="Y20" s="1">
        <v>4.5617000000000001</v>
      </c>
      <c r="Z20" s="1">
        <v>4.5617000000000001</v>
      </c>
      <c r="AA20" s="1">
        <v>0.19639000000000001</v>
      </c>
      <c r="AB20" s="1">
        <v>0.19639000000000001</v>
      </c>
      <c r="AC20" s="1">
        <v>4.8097000000000001E-3</v>
      </c>
      <c r="AD20" s="1">
        <v>4.8097000000000001E-3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1.4013999999999999E-3</v>
      </c>
      <c r="AR20" s="1">
        <v>1.4013999999999999E-3</v>
      </c>
      <c r="AS20">
        <v>0</v>
      </c>
      <c r="AT20">
        <v>0</v>
      </c>
      <c r="AU20">
        <v>0</v>
      </c>
      <c r="AV20">
        <v>-1.0975999999999999</v>
      </c>
      <c r="AW20">
        <v>-4.9513999999999996</v>
      </c>
      <c r="AX20">
        <v>-6.1157000000000004</v>
      </c>
      <c r="AY20">
        <v>-4.7291999999999996</v>
      </c>
      <c r="AZ20">
        <v>-8.7523999999999997</v>
      </c>
      <c r="BA20">
        <v>-5.8900000000000001E-2</v>
      </c>
      <c r="BB20">
        <v>0</v>
      </c>
      <c r="BC20" s="1">
        <v>1.2192000000000001</v>
      </c>
      <c r="BD20" s="1">
        <v>0.18189</v>
      </c>
      <c r="BE20">
        <f t="shared" si="0"/>
        <v>85.988299999999995</v>
      </c>
      <c r="BF20" s="2">
        <f t="shared" si="1"/>
        <v>1.0461039115835742</v>
      </c>
      <c r="BG20" s="2">
        <f t="shared" si="2"/>
        <v>1.3695148964227535</v>
      </c>
      <c r="BH20" s="2">
        <f t="shared" si="3"/>
        <v>0.67252660718947121</v>
      </c>
      <c r="BI20" s="2">
        <f t="shared" si="4"/>
        <v>32.329453674410814</v>
      </c>
      <c r="BJ20" s="2">
        <f t="shared" si="5"/>
        <v>0.83402867875063369</v>
      </c>
      <c r="BK20" s="2">
        <f t="shared" si="6"/>
        <v>0.50068447553152529</v>
      </c>
      <c r="BL20" s="2">
        <f t="shared" si="7"/>
        <v>7.9344939248996642E-4</v>
      </c>
      <c r="BM20">
        <f t="shared" si="8"/>
        <v>63.246894306718737</v>
      </c>
    </row>
    <row r="21" spans="1:65" s="3" customFormat="1" x14ac:dyDescent="0.25">
      <c r="A21" s="3">
        <v>1</v>
      </c>
      <c r="B21" s="3" t="s">
        <v>57</v>
      </c>
      <c r="C21" s="3">
        <v>1</v>
      </c>
      <c r="D21" s="3">
        <v>-99</v>
      </c>
      <c r="E21" s="3">
        <v>0</v>
      </c>
      <c r="F21" s="3">
        <v>19</v>
      </c>
      <c r="G21" s="3">
        <v>3.2993899999999998</v>
      </c>
      <c r="H21" s="3">
        <v>4</v>
      </c>
      <c r="I21" s="3">
        <v>20</v>
      </c>
      <c r="J21" s="3">
        <v>8.7480799999999997E-2</v>
      </c>
      <c r="K21" s="5">
        <v>0.15834999999999999</v>
      </c>
      <c r="L21" s="5">
        <v>0.22461999999999999</v>
      </c>
      <c r="M21" s="5">
        <v>2.4708000000000001</v>
      </c>
      <c r="N21" s="5">
        <v>20.45</v>
      </c>
      <c r="O21" s="5">
        <v>0.52836000000000005</v>
      </c>
      <c r="P21" s="5">
        <v>4.8244999999999998E-3</v>
      </c>
      <c r="Q21" s="5">
        <v>2.7207999999999999E-6</v>
      </c>
      <c r="R21" s="5">
        <v>0.15834999999999999</v>
      </c>
      <c r="S21" s="5">
        <v>0.22461999999999999</v>
      </c>
      <c r="T21" s="5">
        <v>2.4708000000000001</v>
      </c>
      <c r="U21" s="5">
        <v>20.45</v>
      </c>
      <c r="V21" s="5">
        <v>0.52836000000000005</v>
      </c>
      <c r="W21" s="5">
        <v>4.8050999999999996E-3</v>
      </c>
      <c r="X21" s="5">
        <v>2.7198000000000002E-6</v>
      </c>
      <c r="Y21" s="5">
        <v>4.6490999999999998</v>
      </c>
      <c r="Z21" s="5">
        <v>4.6490999999999998</v>
      </c>
      <c r="AA21" s="5">
        <v>0.20934</v>
      </c>
      <c r="AB21" s="5">
        <v>0.20934</v>
      </c>
      <c r="AC21" s="5">
        <v>5.0082000000000002E-2</v>
      </c>
      <c r="AD21" s="5">
        <v>5.0082000000000002E-2</v>
      </c>
      <c r="AE21" s="5">
        <v>0</v>
      </c>
      <c r="AF21" s="5">
        <v>0</v>
      </c>
      <c r="AG21" s="5">
        <v>0</v>
      </c>
      <c r="AH21" s="5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5">
        <v>0</v>
      </c>
      <c r="AP21" s="5">
        <v>0</v>
      </c>
      <c r="AQ21" s="5">
        <v>1.4195E-3</v>
      </c>
      <c r="AR21" s="5">
        <v>1.4195E-3</v>
      </c>
      <c r="AS21" s="3">
        <v>0</v>
      </c>
      <c r="AT21" s="3">
        <v>0</v>
      </c>
      <c r="AU21" s="3">
        <v>0</v>
      </c>
      <c r="AV21" s="3">
        <v>-1.0975999999999999</v>
      </c>
      <c r="AW21" s="3">
        <v>-7.3026999999999997</v>
      </c>
      <c r="AX21" s="3">
        <v>-9.6243999999999996</v>
      </c>
      <c r="AY21" s="3">
        <v>-7.0804999999999998</v>
      </c>
      <c r="AZ21" s="3">
        <v>-13.455</v>
      </c>
      <c r="BA21" s="3">
        <v>-0.29039999999999999</v>
      </c>
      <c r="BB21" s="3">
        <v>0</v>
      </c>
      <c r="BC21" s="5">
        <v>1.2462</v>
      </c>
      <c r="BD21" s="5">
        <v>0.12467</v>
      </c>
      <c r="BE21" s="3">
        <f t="shared" si="0"/>
        <v>91.251919999999998</v>
      </c>
      <c r="BF21" s="4">
        <f t="shared" si="1"/>
        <v>0.20418159384331042</v>
      </c>
      <c r="BG21" s="4">
        <f t="shared" si="2"/>
        <v>0.49326019410164351</v>
      </c>
      <c r="BH21" s="4">
        <f t="shared" si="3"/>
        <v>0.9599524535278674</v>
      </c>
      <c r="BI21" s="4">
        <f t="shared" si="4"/>
        <v>40.762387566922456</v>
      </c>
      <c r="BJ21" s="4">
        <f t="shared" si="5"/>
        <v>1.1900164432947469</v>
      </c>
      <c r="BK21" s="4">
        <f t="shared" si="6"/>
        <v>6.5746364544873193E-3</v>
      </c>
      <c r="BL21" s="4">
        <f t="shared" si="7"/>
        <v>1.4701824767081776E-5</v>
      </c>
      <c r="BM21" s="3">
        <f t="shared" si="8"/>
        <v>56.383612410030722</v>
      </c>
    </row>
    <row r="22" spans="1:65" x14ac:dyDescent="0.25">
      <c r="A22">
        <v>1</v>
      </c>
      <c r="B22" t="s">
        <v>57</v>
      </c>
      <c r="C22">
        <v>1</v>
      </c>
      <c r="D22">
        <v>-99</v>
      </c>
      <c r="E22">
        <v>0</v>
      </c>
      <c r="F22">
        <v>20</v>
      </c>
      <c r="G22">
        <v>-2.1445500000000002</v>
      </c>
      <c r="H22">
        <v>4</v>
      </c>
      <c r="I22">
        <v>20</v>
      </c>
      <c r="J22">
        <v>3.9692999999999999E-2</v>
      </c>
      <c r="K22" s="1">
        <v>8.7414E-5</v>
      </c>
      <c r="L22" s="1">
        <v>7.2489E-3</v>
      </c>
      <c r="M22" s="1">
        <v>5.4455</v>
      </c>
      <c r="N22" s="1">
        <v>44.212000000000003</v>
      </c>
      <c r="O22" s="1">
        <v>1.1645000000000001</v>
      </c>
      <c r="P22" s="1">
        <v>5.1656000000000001E-5</v>
      </c>
      <c r="Q22" s="1">
        <v>1.1609E-11</v>
      </c>
      <c r="R22" s="1">
        <v>8.7414E-5</v>
      </c>
      <c r="S22" s="1">
        <v>7.2489E-3</v>
      </c>
      <c r="T22" s="1">
        <v>5.4455</v>
      </c>
      <c r="U22" s="1">
        <v>44.212000000000003</v>
      </c>
      <c r="V22" s="1">
        <v>1.1645000000000001</v>
      </c>
      <c r="W22" s="1">
        <v>1.4964999999999999E-7</v>
      </c>
      <c r="X22" s="1">
        <v>3.1554000000000001E-12</v>
      </c>
      <c r="Y22" s="1">
        <v>4.6630000000000003</v>
      </c>
      <c r="Z22" s="1">
        <v>4.6630000000000003</v>
      </c>
      <c r="AA22" s="1">
        <v>0.22828000000000001</v>
      </c>
      <c r="AB22" s="1">
        <v>0.22828000000000001</v>
      </c>
      <c r="AC22" s="1">
        <v>5.0501999999999998E-2</v>
      </c>
      <c r="AD22" s="1">
        <v>5.0501999999999998E-2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1.4197999999999999E-3</v>
      </c>
      <c r="AR22" s="1">
        <v>1.4197999999999999E-3</v>
      </c>
      <c r="AS22">
        <v>0</v>
      </c>
      <c r="AT22">
        <v>0</v>
      </c>
      <c r="AU22">
        <v>0</v>
      </c>
      <c r="AV22">
        <v>-1.0975999999999999</v>
      </c>
      <c r="AW22">
        <v>-16.511800000000001</v>
      </c>
      <c r="AX22">
        <v>-30.103200000000001</v>
      </c>
      <c r="AY22">
        <v>-16.2896</v>
      </c>
      <c r="AZ22">
        <v>-31.873200000000001</v>
      </c>
      <c r="BA22">
        <v>-2.5444</v>
      </c>
      <c r="BB22">
        <v>0</v>
      </c>
      <c r="BC22" s="1">
        <v>1.3542000000000001</v>
      </c>
      <c r="BD22" s="1">
        <v>7.7739000000000003E-2</v>
      </c>
      <c r="BE22">
        <f t="shared" si="0"/>
        <v>96.030699999999996</v>
      </c>
      <c r="BF22" s="2">
        <f t="shared" si="1"/>
        <v>7.5475959186289835E-5</v>
      </c>
      <c r="BG22" s="2">
        <f t="shared" si="2"/>
        <v>1.0659304791581234E-2</v>
      </c>
      <c r="BH22" s="2">
        <f t="shared" si="3"/>
        <v>1.4167036670590651</v>
      </c>
      <c r="BI22" s="2">
        <f t="shared" si="4"/>
        <v>59.01135519400394</v>
      </c>
      <c r="BJ22" s="2">
        <f t="shared" si="5"/>
        <v>1.7562714809492013</v>
      </c>
      <c r="BK22" s="2">
        <f t="shared" si="6"/>
        <v>1.3711190337300055E-7</v>
      </c>
      <c r="BL22" s="2">
        <f t="shared" si="7"/>
        <v>1.1421359960814996E-11</v>
      </c>
      <c r="BM22">
        <f t="shared" si="8"/>
        <v>37.804934740113701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auxiliar2_MCr_01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Simón Diego Díaz Quezada (simon.diaz)</cp:lastModifiedBy>
  <dcterms:created xsi:type="dcterms:W3CDTF">2023-11-30T04:15:07Z</dcterms:created>
  <dcterms:modified xsi:type="dcterms:W3CDTF">2023-11-30T17:19:31Z</dcterms:modified>
</cp:coreProperties>
</file>