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0" documentId="13_ncr:4000b_{BC29546F-C878-4E4B-B23B-0B3C1D99A0AD}" xr6:coauthVersionLast="47" xr6:coauthVersionMax="47" xr10:uidLastSave="{00000000-0000-0000-0000-000000000000}"/>
  <bookViews>
    <workbookView xWindow="-120" yWindow="-120" windowWidth="29040" windowHeight="15720"/>
  </bookViews>
  <sheets>
    <sheet name="auxiliar2_MD_01" sheetId="1" r:id="rId1"/>
  </sheets>
  <calcPr calcId="0"/>
</workbook>
</file>

<file path=xl/calcChain.xml><?xml version="1.0" encoding="utf-8"?>
<calcChain xmlns="http://schemas.openxmlformats.org/spreadsheetml/2006/main">
  <c r="BI3" i="1" l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" i="1"/>
  <c r="BM2" i="1" s="1"/>
  <c r="BF22" i="1"/>
  <c r="BF21" i="1"/>
  <c r="BF20" i="1"/>
  <c r="BF19" i="1"/>
  <c r="BF18" i="1"/>
  <c r="BF17" i="1"/>
  <c r="BF16" i="1"/>
  <c r="BF15" i="1"/>
  <c r="BF14" i="1"/>
  <c r="BF13" i="1"/>
  <c r="BM13" i="1" s="1"/>
  <c r="BF12" i="1"/>
  <c r="BF11" i="1"/>
  <c r="BF10" i="1"/>
  <c r="BF9" i="1"/>
  <c r="BF8" i="1"/>
  <c r="BF7" i="1"/>
  <c r="BM7" i="1" s="1"/>
  <c r="BF6" i="1"/>
  <c r="BF5" i="1"/>
  <c r="BF4" i="1"/>
  <c r="BF3" i="1"/>
  <c r="BF2" i="1"/>
  <c r="BE5" i="1"/>
  <c r="BE3" i="1"/>
  <c r="BG3" i="1"/>
  <c r="BH3" i="1"/>
  <c r="BJ3" i="1"/>
  <c r="BM3" i="1" s="1"/>
  <c r="BK3" i="1"/>
  <c r="BL3" i="1"/>
  <c r="BE4" i="1"/>
  <c r="BG4" i="1"/>
  <c r="BH4" i="1"/>
  <c r="BM4" i="1"/>
  <c r="BJ4" i="1"/>
  <c r="BK4" i="1"/>
  <c r="BL4" i="1"/>
  <c r="BG5" i="1"/>
  <c r="BH5" i="1"/>
  <c r="BM5" i="1" s="1"/>
  <c r="BJ5" i="1"/>
  <c r="BK5" i="1"/>
  <c r="BL5" i="1"/>
  <c r="BE6" i="1"/>
  <c r="BG6" i="1"/>
  <c r="BM6" i="1" s="1"/>
  <c r="BH6" i="1"/>
  <c r="BJ6" i="1"/>
  <c r="BK6" i="1"/>
  <c r="BL6" i="1"/>
  <c r="BE7" i="1"/>
  <c r="BG7" i="1"/>
  <c r="BH7" i="1"/>
  <c r="BJ7" i="1"/>
  <c r="BK7" i="1"/>
  <c r="BL7" i="1"/>
  <c r="BE8" i="1"/>
  <c r="BG8" i="1"/>
  <c r="BH8" i="1"/>
  <c r="BJ8" i="1"/>
  <c r="BK8" i="1"/>
  <c r="BL8" i="1"/>
  <c r="BE9" i="1"/>
  <c r="BG9" i="1"/>
  <c r="BH9" i="1"/>
  <c r="BJ9" i="1"/>
  <c r="BK9" i="1"/>
  <c r="BL9" i="1"/>
  <c r="BE10" i="1"/>
  <c r="BG10" i="1"/>
  <c r="BH10" i="1"/>
  <c r="BJ10" i="1"/>
  <c r="BK10" i="1"/>
  <c r="BL10" i="1"/>
  <c r="BE11" i="1"/>
  <c r="BG11" i="1"/>
  <c r="BH11" i="1"/>
  <c r="BM11" i="1" s="1"/>
  <c r="BJ11" i="1"/>
  <c r="BK11" i="1"/>
  <c r="BL11" i="1"/>
  <c r="BE12" i="1"/>
  <c r="BG12" i="1"/>
  <c r="BM12" i="1" s="1"/>
  <c r="BH12" i="1"/>
  <c r="BJ12" i="1"/>
  <c r="BK12" i="1"/>
  <c r="BL12" i="1"/>
  <c r="BE13" i="1"/>
  <c r="BG13" i="1"/>
  <c r="BH13" i="1"/>
  <c r="BJ13" i="1"/>
  <c r="BK13" i="1"/>
  <c r="BL13" i="1"/>
  <c r="BE14" i="1"/>
  <c r="BG14" i="1"/>
  <c r="BM14" i="1" s="1"/>
  <c r="BH14" i="1"/>
  <c r="BJ14" i="1"/>
  <c r="BK14" i="1"/>
  <c r="BL14" i="1"/>
  <c r="BE15" i="1"/>
  <c r="BM15" i="1"/>
  <c r="BG15" i="1"/>
  <c r="BH15" i="1"/>
  <c r="BJ15" i="1"/>
  <c r="BK15" i="1"/>
  <c r="BL15" i="1"/>
  <c r="BE16" i="1"/>
  <c r="BG16" i="1"/>
  <c r="BH16" i="1"/>
  <c r="BJ16" i="1"/>
  <c r="BK16" i="1"/>
  <c r="BL16" i="1"/>
  <c r="BE17" i="1"/>
  <c r="BG17" i="1"/>
  <c r="BH17" i="1"/>
  <c r="BJ17" i="1"/>
  <c r="BK17" i="1"/>
  <c r="BL17" i="1"/>
  <c r="BE18" i="1"/>
  <c r="BG18" i="1"/>
  <c r="BH18" i="1"/>
  <c r="BJ18" i="1"/>
  <c r="BK18" i="1"/>
  <c r="BL18" i="1"/>
  <c r="BE19" i="1"/>
  <c r="BG19" i="1"/>
  <c r="BM19" i="1" s="1"/>
  <c r="BH19" i="1"/>
  <c r="BJ19" i="1"/>
  <c r="BK19" i="1"/>
  <c r="BL19" i="1"/>
  <c r="BE20" i="1"/>
  <c r="BM20" i="1"/>
  <c r="BG20" i="1"/>
  <c r="BH20" i="1"/>
  <c r="BJ20" i="1"/>
  <c r="BK20" i="1"/>
  <c r="BL20" i="1"/>
  <c r="BE21" i="1"/>
  <c r="BM21" i="1"/>
  <c r="BG21" i="1"/>
  <c r="BH21" i="1"/>
  <c r="BJ21" i="1"/>
  <c r="BK21" i="1"/>
  <c r="BL21" i="1"/>
  <c r="BE22" i="1"/>
  <c r="BG22" i="1"/>
  <c r="BM22" i="1" s="1"/>
  <c r="BH22" i="1"/>
  <c r="BJ22" i="1"/>
  <c r="BK22" i="1"/>
  <c r="BL22" i="1"/>
  <c r="BL2" i="1"/>
  <c r="BK2" i="1"/>
  <c r="BJ2" i="1"/>
  <c r="BH2" i="1"/>
  <c r="BG2" i="1"/>
  <c r="BE2" i="1"/>
  <c r="BM9" i="1" l="1"/>
  <c r="BM17" i="1"/>
  <c r="BM10" i="1"/>
  <c r="BM18" i="1"/>
  <c r="BM16" i="1"/>
  <c r="BM8" i="1"/>
</calcChain>
</file>

<file path=xl/sharedStrings.xml><?xml version="1.0" encoding="utf-8"?>
<sst xmlns="http://schemas.openxmlformats.org/spreadsheetml/2006/main" count="86" uniqueCount="67">
  <si>
    <t xml:space="preserve">         sim</t>
  </si>
  <si>
    <t xml:space="preserve">       state</t>
  </si>
  <si>
    <t xml:space="preserve">        soln</t>
  </si>
  <si>
    <t xml:space="preserve">      dist_x</t>
  </si>
  <si>
    <t xml:space="preserve">        time</t>
  </si>
  <si>
    <t xml:space="preserve">        step</t>
  </si>
  <si>
    <t xml:space="preserve">          pH</t>
  </si>
  <si>
    <t xml:space="preserve">          pe</t>
  </si>
  <si>
    <t xml:space="preserve">        temp</t>
  </si>
  <si>
    <t xml:space="preserve">    mass_H2O</t>
  </si>
  <si>
    <t xml:space="preserve">          Na</t>
  </si>
  <si>
    <t xml:space="preserve">           K</t>
  </si>
  <si>
    <t xml:space="preserve">          Li</t>
  </si>
  <si>
    <t xml:space="preserve">          Cl</t>
  </si>
  <si>
    <t xml:space="preserve">          Ca</t>
  </si>
  <si>
    <t xml:space="preserve">          Mg</t>
  </si>
  <si>
    <t xml:space="preserve">           S</t>
  </si>
  <si>
    <t xml:space="preserve">       m_Na+</t>
  </si>
  <si>
    <t xml:space="preserve">        m_K+</t>
  </si>
  <si>
    <t xml:space="preserve">       m_Cl-</t>
  </si>
  <si>
    <t xml:space="preserve">       m_Li+</t>
  </si>
  <si>
    <t xml:space="preserve">      m_Ca+2</t>
  </si>
  <si>
    <t xml:space="preserve">      m_Mg+2</t>
  </si>
  <si>
    <t xml:space="preserve">     m_SO4-2</t>
  </si>
  <si>
    <t xml:space="preserve">      Halite</t>
  </si>
  <si>
    <t xml:space="preserve">    d_Halite</t>
  </si>
  <si>
    <t xml:space="preserve">     Sylvite</t>
  </si>
  <si>
    <t xml:space="preserve">   d_Sylvite</t>
  </si>
  <si>
    <t xml:space="preserve">  Carnallite</t>
  </si>
  <si>
    <t>d_Carnallite</t>
  </si>
  <si>
    <t xml:space="preserve">  Bischofite</t>
  </si>
  <si>
    <t>d_Bischofite</t>
  </si>
  <si>
    <t xml:space="preserve">  Thenardite</t>
  </si>
  <si>
    <t>d_Thenardite</t>
  </si>
  <si>
    <t xml:space="preserve">  Mirabilite</t>
  </si>
  <si>
    <t>d_Mirabilite</t>
  </si>
  <si>
    <t xml:space="preserve">    Arcanite</t>
  </si>
  <si>
    <t xml:space="preserve">  d_Arcanite</t>
  </si>
  <si>
    <t xml:space="preserve">   Glaserite</t>
  </si>
  <si>
    <t xml:space="preserve"> d_Glaserite</t>
  </si>
  <si>
    <t xml:space="preserve">      Gypsum</t>
  </si>
  <si>
    <t xml:space="preserve">    d_Gypsum</t>
  </si>
  <si>
    <t xml:space="preserve">   Anhydrite</t>
  </si>
  <si>
    <t xml:space="preserve"> d_Anhydrite</t>
  </si>
  <si>
    <t xml:space="preserve">   si_Halite</t>
  </si>
  <si>
    <t xml:space="preserve">  si_Sylvite</t>
  </si>
  <si>
    <t>si_Carnallite</t>
  </si>
  <si>
    <t>si_Bischofite</t>
  </si>
  <si>
    <t>si_Thenardite</t>
  </si>
  <si>
    <t>si_Mirabilite</t>
  </si>
  <si>
    <t xml:space="preserve"> si_Arcanite</t>
  </si>
  <si>
    <t>si_Glaserite</t>
  </si>
  <si>
    <t xml:space="preserve">   si_Gypsum</t>
  </si>
  <si>
    <t>si_Anhydrite</t>
  </si>
  <si>
    <t xml:space="preserve">         RHO</t>
  </si>
  <si>
    <t xml:space="preserve">    SOLN_VOL</t>
  </si>
  <si>
    <t xml:space="preserve">      i_soln</t>
  </si>
  <si>
    <t xml:space="preserve">       react</t>
  </si>
  <si>
    <t>%EvH2O</t>
  </si>
  <si>
    <t>%p/p_Na+</t>
  </si>
  <si>
    <t>%p/p_K+</t>
  </si>
  <si>
    <t>%p/p_Mg+2</t>
  </si>
  <si>
    <t>%p/p_Li+</t>
  </si>
  <si>
    <t>%p/p_SO4-2</t>
  </si>
  <si>
    <t>%p/p_Cl-</t>
  </si>
  <si>
    <t>%ppH2O</t>
  </si>
  <si>
    <t>%p/p_Ca+2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</si>
</sst>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0" fillId="33" borderId="0" xfId="0" applyFill="1"/>
    <xf numFmtId="11" fontId="0" fillId="33" borderId="0" xfId="0" applyNumberFormat="1" applyFill="1"/>
    <xf numFmtId="169" fontId="0" fillId="0" borderId="0" xfId="0" applyNumberFormat="1"/>
    <xf numFmtId="169" fontId="0" fillId="33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2"/>
  <sheetViews>
    <sheetView tabSelected="1" topLeftCell="AR1" workbookViewId="0">
      <selection activeCell="BB18" sqref="BB18"/>
    </sheetView>
  </sheetViews>
  <sheetFormatPr baseColWidth="10" defaultRowHeight="15" x14ac:dyDescent="0.25"/>
  <sheetData>
    <row r="1" spans="1:6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20</v>
      </c>
      <c r="U1" t="s">
        <v>19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58</v>
      </c>
      <c r="BF1" t="s">
        <v>59</v>
      </c>
      <c r="BG1" t="s">
        <v>60</v>
      </c>
      <c r="BH1" t="s">
        <v>62</v>
      </c>
      <c r="BI1" t="s">
        <v>64</v>
      </c>
      <c r="BJ1" t="s">
        <v>66</v>
      </c>
      <c r="BK1" t="s">
        <v>61</v>
      </c>
      <c r="BL1" t="s">
        <v>63</v>
      </c>
      <c r="BM1" t="s">
        <v>65</v>
      </c>
    </row>
    <row r="2" spans="1:65" x14ac:dyDescent="0.25">
      <c r="A2">
        <v>1</v>
      </c>
      <c r="B2" t="s">
        <v>56</v>
      </c>
      <c r="C2">
        <v>1</v>
      </c>
      <c r="D2">
        <v>-99</v>
      </c>
      <c r="E2">
        <v>-99</v>
      </c>
      <c r="F2">
        <v>-99</v>
      </c>
      <c r="G2">
        <v>6.49</v>
      </c>
      <c r="H2">
        <v>4</v>
      </c>
      <c r="I2">
        <v>20</v>
      </c>
      <c r="J2">
        <v>1</v>
      </c>
      <c r="K2" s="1">
        <v>3.5470999999999999</v>
      </c>
      <c r="L2" s="1">
        <v>0.21215999999999999</v>
      </c>
      <c r="M2" s="1">
        <v>0.16547000000000001</v>
      </c>
      <c r="N2" s="1">
        <v>5.1546000000000003</v>
      </c>
      <c r="O2" s="1">
        <v>3.5024E-2</v>
      </c>
      <c r="P2" s="1">
        <v>3.6754000000000002E-2</v>
      </c>
      <c r="Q2" s="1">
        <v>1.3284E-3</v>
      </c>
      <c r="R2" s="1">
        <v>3.5470999999999999</v>
      </c>
      <c r="S2" s="1">
        <v>0.21215999999999999</v>
      </c>
      <c r="T2" s="1">
        <v>0.16547000000000001</v>
      </c>
      <c r="U2" s="1">
        <v>5.1546000000000003</v>
      </c>
      <c r="V2" s="1">
        <v>3.5024E-2</v>
      </c>
      <c r="W2" s="1">
        <v>3.6754000000000002E-2</v>
      </c>
      <c r="X2" s="1">
        <v>1.3284E-3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>
        <v>-0.46350000000000002</v>
      </c>
      <c r="AT2">
        <v>-1.1874</v>
      </c>
      <c r="AU2">
        <v>-5.2645</v>
      </c>
      <c r="AV2">
        <v>-5.1746999999999996</v>
      </c>
      <c r="AW2">
        <v>-3.327</v>
      </c>
      <c r="AX2">
        <v>-2.9739</v>
      </c>
      <c r="AY2">
        <v>-4.5526</v>
      </c>
      <c r="AZ2">
        <v>-7.6753</v>
      </c>
      <c r="BA2">
        <v>-1.629</v>
      </c>
      <c r="BB2">
        <v>-1.8734999999999999</v>
      </c>
      <c r="BC2" s="1">
        <v>1.1520999999999999</v>
      </c>
      <c r="BD2" s="1">
        <v>1.1076999999999999</v>
      </c>
      <c r="BE2">
        <f>+($J$2-J2)*100/$J$2</f>
        <v>0</v>
      </c>
      <c r="BF2" s="4">
        <f>+$J2*R2*22.9*100/($BC2*$BD2*1000)</f>
        <v>6.364973242788091</v>
      </c>
      <c r="BG2" s="4">
        <f>+$J2*S2*39*100/($BC2*$BD2*1000)</f>
        <v>0.64835935480853391</v>
      </c>
      <c r="BH2" s="4">
        <f>+$J2*T2*6.9*100/($BC2*$BD2*1000)</f>
        <v>8.9465588964927317E-2</v>
      </c>
      <c r="BI2" s="4">
        <f>+$J2*U2*35.4*100/($BC2*$BD2*1000)</f>
        <v>14.298349191282929</v>
      </c>
      <c r="BJ2" s="4">
        <f>+$J2*V2*40*100/($BC2*$BD2*1000)</f>
        <v>0.10977751693358712</v>
      </c>
      <c r="BK2" s="4">
        <f>+$J2*W2*24.3*100/($BC2*$BD2*1000)</f>
        <v>6.9983966304721465E-2</v>
      </c>
      <c r="BL2" s="4">
        <f>+$J2*X2*96*100/($BC2*$BD2*1000)</f>
        <v>9.9928131677416918E-3</v>
      </c>
      <c r="BM2" s="4">
        <f>100-SUM(BF2:BL2)</f>
        <v>78.409098325749468</v>
      </c>
    </row>
    <row r="3" spans="1:65" x14ac:dyDescent="0.25">
      <c r="A3">
        <v>1</v>
      </c>
      <c r="B3" t="s">
        <v>57</v>
      </c>
      <c r="C3">
        <v>1</v>
      </c>
      <c r="D3">
        <v>-99</v>
      </c>
      <c r="E3">
        <v>0</v>
      </c>
      <c r="F3">
        <v>1</v>
      </c>
      <c r="G3">
        <v>6.43086</v>
      </c>
      <c r="H3">
        <v>4</v>
      </c>
      <c r="I3">
        <v>20</v>
      </c>
      <c r="J3">
        <v>0.95946399999999998</v>
      </c>
      <c r="K3" s="1">
        <v>3.6968999999999999</v>
      </c>
      <c r="L3" s="1">
        <v>0.22112000000000001</v>
      </c>
      <c r="M3" s="1">
        <v>0.17246</v>
      </c>
      <c r="N3" s="1">
        <v>5.3723999999999998</v>
      </c>
      <c r="O3" s="1">
        <v>3.6504000000000002E-2</v>
      </c>
      <c r="P3" s="1">
        <v>3.8307000000000001E-2</v>
      </c>
      <c r="Q3" s="1">
        <v>1.3845999999999999E-3</v>
      </c>
      <c r="R3" s="1">
        <v>3.6968999999999999</v>
      </c>
      <c r="S3" s="1">
        <v>0.22112000000000001</v>
      </c>
      <c r="T3" s="1">
        <v>0.17246</v>
      </c>
      <c r="U3" s="1">
        <v>5.3723999999999998</v>
      </c>
      <c r="V3" s="1">
        <v>3.6504000000000002E-2</v>
      </c>
      <c r="W3" s="1">
        <v>3.8307000000000001E-2</v>
      </c>
      <c r="X3" s="1">
        <v>1.3845999999999999E-3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>
        <v>-0.40789999999999998</v>
      </c>
      <c r="AT3">
        <v>-1.1419999999999999</v>
      </c>
      <c r="AU3">
        <v>-5.1265999999999998</v>
      </c>
      <c r="AV3">
        <v>-5.0820999999999996</v>
      </c>
      <c r="AW3">
        <v>-3.2646999999999999</v>
      </c>
      <c r="AX3">
        <v>-2.9586000000000001</v>
      </c>
      <c r="AY3">
        <v>-4.5107999999999997</v>
      </c>
      <c r="AZ3">
        <v>-7.5814000000000004</v>
      </c>
      <c r="BA3">
        <v>-1.5768</v>
      </c>
      <c r="BB3">
        <v>-1.8120000000000001</v>
      </c>
      <c r="BC3" s="1">
        <v>1.1575</v>
      </c>
      <c r="BD3" s="1">
        <v>1.0674999999999999</v>
      </c>
      <c r="BE3">
        <f t="shared" ref="BE3:BE22" si="0">+($J$2-J3)*100/$J$2</f>
        <v>4.0536000000000012</v>
      </c>
      <c r="BF3" s="4">
        <f t="shared" ref="BF3:BF22" si="1">+$J3*R3*22.9*100/($BC3*$BD3*1000)</f>
        <v>6.5737470115489556</v>
      </c>
      <c r="BG3" s="4">
        <f t="shared" ref="BG3:BG22" si="2">+$J3*S3*39*100/($BC3*$BD3*1000)</f>
        <v>0.66962619369816057</v>
      </c>
      <c r="BH3" s="4">
        <f t="shared" ref="BH3:BH22" si="3">+$J3*T3*6.9*100/($BC3*$BD3*1000)</f>
        <v>9.240112808218473E-2</v>
      </c>
      <c r="BI3" s="4">
        <f t="shared" ref="BI3:BI22" si="4">+$J3*U3*35.4*100/($BC3*$BD3*1000)</f>
        <v>14.767650424302557</v>
      </c>
      <c r="BJ3" s="4">
        <f t="shared" ref="BJ3:BJ22" si="5">+$J3*V3*40*100/($BC3*$BD3*1000)</f>
        <v>0.1133809908287768</v>
      </c>
      <c r="BK3" s="4">
        <f t="shared" ref="BK3:BK22" si="6">+$J3*W3*24.3*100/($BC3*$BD3*1000)</f>
        <v>7.2281010615942262E-2</v>
      </c>
      <c r="BL3" s="4">
        <f t="shared" ref="BL3:BL22" si="7">+$J3*X3*96*100/($BC3*$BD3*1000)</f>
        <v>1.0321322807463798E-2</v>
      </c>
      <c r="BM3">
        <f t="shared" ref="BM3:BM22" si="8">100-SUM(BF3:BL3)</f>
        <v>77.700591918115961</v>
      </c>
    </row>
    <row r="4" spans="1:65" x14ac:dyDescent="0.25">
      <c r="A4">
        <v>1</v>
      </c>
      <c r="B4" t="s">
        <v>57</v>
      </c>
      <c r="C4">
        <v>1</v>
      </c>
      <c r="D4">
        <v>-99</v>
      </c>
      <c r="E4">
        <v>0</v>
      </c>
      <c r="F4">
        <v>2</v>
      </c>
      <c r="G4">
        <v>6.3644800000000004</v>
      </c>
      <c r="H4">
        <v>4</v>
      </c>
      <c r="I4">
        <v>20</v>
      </c>
      <c r="J4">
        <v>0.91892799999999997</v>
      </c>
      <c r="K4" s="1">
        <v>3.86</v>
      </c>
      <c r="L4" s="1">
        <v>0.23088</v>
      </c>
      <c r="M4" s="1">
        <v>0.18007000000000001</v>
      </c>
      <c r="N4" s="1">
        <v>5.6093999999999999</v>
      </c>
      <c r="O4" s="1">
        <v>3.8114000000000002E-2</v>
      </c>
      <c r="P4" s="1">
        <v>3.9996999999999998E-2</v>
      </c>
      <c r="Q4" s="1">
        <v>1.4457000000000001E-3</v>
      </c>
      <c r="R4" s="1">
        <v>3.86</v>
      </c>
      <c r="S4" s="1">
        <v>0.23088</v>
      </c>
      <c r="T4" s="1">
        <v>0.18007000000000001</v>
      </c>
      <c r="U4" s="1">
        <v>5.6093999999999999</v>
      </c>
      <c r="V4" s="1">
        <v>3.8114000000000002E-2</v>
      </c>
      <c r="W4" s="1">
        <v>3.9996999999999998E-2</v>
      </c>
      <c r="X4" s="1">
        <v>1.4456E-3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>
        <v>-0.34839999999999999</v>
      </c>
      <c r="AT4">
        <v>-1.0938000000000001</v>
      </c>
      <c r="AU4">
        <v>-4.9798</v>
      </c>
      <c r="AV4">
        <v>-4.9835000000000003</v>
      </c>
      <c r="AW4">
        <v>-3.1976</v>
      </c>
      <c r="AX4">
        <v>-2.9441000000000002</v>
      </c>
      <c r="AY4">
        <v>-4.4663000000000004</v>
      </c>
      <c r="AZ4">
        <v>-7.4812000000000003</v>
      </c>
      <c r="BA4">
        <v>-1.5205</v>
      </c>
      <c r="BB4">
        <v>-1.7452000000000001</v>
      </c>
      <c r="BC4" s="1">
        <v>1.1633</v>
      </c>
      <c r="BD4" s="1">
        <v>1.0273000000000001</v>
      </c>
      <c r="BE4">
        <f t="shared" si="0"/>
        <v>8.1072000000000024</v>
      </c>
      <c r="BF4" s="4">
        <f t="shared" si="1"/>
        <v>6.7969684747291232</v>
      </c>
      <c r="BG4" s="4">
        <f t="shared" si="2"/>
        <v>0.69237820639831826</v>
      </c>
      <c r="BH4" s="4">
        <f t="shared" si="3"/>
        <v>9.5539491157622322E-2</v>
      </c>
      <c r="BI4" s="4">
        <f t="shared" si="4"/>
        <v>15.269054343733199</v>
      </c>
      <c r="BJ4" s="4">
        <f t="shared" si="5"/>
        <v>0.11722952075743868</v>
      </c>
      <c r="BK4" s="4">
        <f t="shared" si="6"/>
        <v>7.4735365052321423E-2</v>
      </c>
      <c r="BL4" s="4">
        <f t="shared" si="7"/>
        <v>1.0671165149202078E-2</v>
      </c>
      <c r="BM4">
        <f t="shared" si="8"/>
        <v>76.943423433022772</v>
      </c>
    </row>
    <row r="5" spans="1:65" x14ac:dyDescent="0.25">
      <c r="A5">
        <v>1</v>
      </c>
      <c r="B5" t="s">
        <v>57</v>
      </c>
      <c r="C5">
        <v>1</v>
      </c>
      <c r="D5">
        <v>-99</v>
      </c>
      <c r="E5">
        <v>0</v>
      </c>
      <c r="F5">
        <v>3</v>
      </c>
      <c r="G5">
        <v>6.2899099999999999</v>
      </c>
      <c r="H5">
        <v>4</v>
      </c>
      <c r="I5">
        <v>20</v>
      </c>
      <c r="J5">
        <v>0.87839199999999995</v>
      </c>
      <c r="K5" s="1">
        <v>4.0381999999999998</v>
      </c>
      <c r="L5" s="1">
        <v>0.24152999999999999</v>
      </c>
      <c r="M5" s="1">
        <v>0.18837999999999999</v>
      </c>
      <c r="N5" s="1">
        <v>5.8681999999999999</v>
      </c>
      <c r="O5" s="1">
        <v>3.9872999999999999E-2</v>
      </c>
      <c r="P5" s="1">
        <v>4.1842999999999998E-2</v>
      </c>
      <c r="Q5" s="1">
        <v>1.5123999999999999E-3</v>
      </c>
      <c r="R5" s="1">
        <v>4.0381999999999998</v>
      </c>
      <c r="S5" s="1">
        <v>0.24152999999999999</v>
      </c>
      <c r="T5" s="1">
        <v>0.18837999999999999</v>
      </c>
      <c r="U5" s="1">
        <v>5.8681999999999999</v>
      </c>
      <c r="V5" s="1">
        <v>3.9872999999999999E-2</v>
      </c>
      <c r="W5" s="1">
        <v>4.1841999999999997E-2</v>
      </c>
      <c r="X5" s="1">
        <v>1.5123999999999999E-3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>
        <v>-0.28460000000000002</v>
      </c>
      <c r="AT5">
        <v>-1.0425</v>
      </c>
      <c r="AU5">
        <v>-4.8231000000000002</v>
      </c>
      <c r="AV5">
        <v>-4.8781999999999996</v>
      </c>
      <c r="AW5">
        <v>-3.1252</v>
      </c>
      <c r="AX5">
        <v>-2.9306000000000001</v>
      </c>
      <c r="AY5">
        <v>-4.4188000000000001</v>
      </c>
      <c r="AZ5">
        <v>-7.3737000000000004</v>
      </c>
      <c r="BA5">
        <v>-1.4597</v>
      </c>
      <c r="BB5">
        <v>-1.6725000000000001</v>
      </c>
      <c r="BC5" s="1">
        <v>1.1696</v>
      </c>
      <c r="BD5" s="1">
        <v>0.98714000000000002</v>
      </c>
      <c r="BE5">
        <f>+($J$2-J5)*100/$J$2</f>
        <v>12.160800000000005</v>
      </c>
      <c r="BF5" s="4">
        <f t="shared" si="1"/>
        <v>7.0355097395321886</v>
      </c>
      <c r="BG5" s="4">
        <f t="shared" si="2"/>
        <v>0.71665139433885838</v>
      </c>
      <c r="BH5" s="4">
        <f t="shared" si="3"/>
        <v>9.8890858033489876E-2</v>
      </c>
      <c r="BI5" s="4">
        <f t="shared" si="4"/>
        <v>15.804487993101542</v>
      </c>
      <c r="BJ5" s="4">
        <f t="shared" si="5"/>
        <v>0.12134200474739902</v>
      </c>
      <c r="BK5" s="4">
        <f t="shared" si="6"/>
        <v>7.7355459554189737E-2</v>
      </c>
      <c r="BL5" s="4">
        <f t="shared" si="7"/>
        <v>1.1046130342635846E-2</v>
      </c>
      <c r="BM5">
        <f t="shared" si="8"/>
        <v>76.13471642034969</v>
      </c>
    </row>
    <row r="6" spans="1:65" x14ac:dyDescent="0.25">
      <c r="A6">
        <v>1</v>
      </c>
      <c r="B6" t="s">
        <v>57</v>
      </c>
      <c r="C6">
        <v>1</v>
      </c>
      <c r="D6">
        <v>-99</v>
      </c>
      <c r="E6">
        <v>0</v>
      </c>
      <c r="F6">
        <v>4</v>
      </c>
      <c r="G6">
        <v>6.2061000000000002</v>
      </c>
      <c r="H6">
        <v>4</v>
      </c>
      <c r="I6">
        <v>20</v>
      </c>
      <c r="J6">
        <v>0.83785600000000005</v>
      </c>
      <c r="K6" s="1">
        <v>4.2335000000000003</v>
      </c>
      <c r="L6" s="1">
        <v>0.25322</v>
      </c>
      <c r="M6" s="1">
        <v>0.19750000000000001</v>
      </c>
      <c r="N6" s="1">
        <v>6.1520999999999999</v>
      </c>
      <c r="O6" s="1">
        <v>4.1801999999999999E-2</v>
      </c>
      <c r="P6" s="1">
        <v>4.3867000000000003E-2</v>
      </c>
      <c r="Q6" s="1">
        <v>1.5855000000000001E-3</v>
      </c>
      <c r="R6" s="1">
        <v>4.2335000000000003</v>
      </c>
      <c r="S6" s="1">
        <v>0.25322</v>
      </c>
      <c r="T6" s="1">
        <v>0.19750000000000001</v>
      </c>
      <c r="U6" s="1">
        <v>6.1520999999999999</v>
      </c>
      <c r="V6" s="1">
        <v>4.1801999999999999E-2</v>
      </c>
      <c r="W6" s="1">
        <v>4.3867000000000003E-2</v>
      </c>
      <c r="X6" s="1">
        <v>1.5855000000000001E-3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>
        <v>-0.2157</v>
      </c>
      <c r="AT6">
        <v>-0.98760000000000003</v>
      </c>
      <c r="AU6">
        <v>-4.6551999999999998</v>
      </c>
      <c r="AV6">
        <v>-4.7652999999999999</v>
      </c>
      <c r="AW6">
        <v>-3.0465</v>
      </c>
      <c r="AX6">
        <v>-2.9184000000000001</v>
      </c>
      <c r="AY6">
        <v>-4.3678999999999997</v>
      </c>
      <c r="AZ6">
        <v>-7.2580999999999998</v>
      </c>
      <c r="BA6">
        <v>-1.3935999999999999</v>
      </c>
      <c r="BB6">
        <v>-1.5931</v>
      </c>
      <c r="BC6" s="1">
        <v>1.1762999999999999</v>
      </c>
      <c r="BD6" s="1">
        <v>0.94701999999999997</v>
      </c>
      <c r="BE6">
        <f t="shared" si="0"/>
        <v>16.214399999999994</v>
      </c>
      <c r="BF6" s="4">
        <f t="shared" si="1"/>
        <v>7.2916729726976195</v>
      </c>
      <c r="BG6" s="4">
        <f t="shared" si="2"/>
        <v>0.74277067222412574</v>
      </c>
      <c r="BH6" s="4">
        <f t="shared" si="3"/>
        <v>0.10249633272915892</v>
      </c>
      <c r="BI6" s="4">
        <f t="shared" si="4"/>
        <v>16.380184315421229</v>
      </c>
      <c r="BJ6" s="4">
        <f t="shared" si="5"/>
        <v>0.12576192847534182</v>
      </c>
      <c r="BK6" s="4">
        <f t="shared" si="6"/>
        <v>8.0174515543033842E-2</v>
      </c>
      <c r="BL6" s="4">
        <f t="shared" si="7"/>
        <v>1.1447999862072884E-2</v>
      </c>
      <c r="BM6">
        <f t="shared" si="8"/>
        <v>75.265491263047409</v>
      </c>
    </row>
    <row r="7" spans="1:65" x14ac:dyDescent="0.25">
      <c r="A7">
        <v>1</v>
      </c>
      <c r="B7" t="s">
        <v>57</v>
      </c>
      <c r="C7">
        <v>1</v>
      </c>
      <c r="D7">
        <v>-99</v>
      </c>
      <c r="E7">
        <v>0</v>
      </c>
      <c r="F7">
        <v>5</v>
      </c>
      <c r="G7">
        <v>6.1118199999999998</v>
      </c>
      <c r="H7">
        <v>4</v>
      </c>
      <c r="I7">
        <v>20</v>
      </c>
      <c r="J7">
        <v>0.79732000000000003</v>
      </c>
      <c r="K7" s="1">
        <v>4.4488000000000003</v>
      </c>
      <c r="L7" s="1">
        <v>0.26608999999999999</v>
      </c>
      <c r="M7" s="1">
        <v>0.20754</v>
      </c>
      <c r="N7" s="1">
        <v>6.4649000000000001</v>
      </c>
      <c r="O7" s="1">
        <v>4.3928000000000002E-2</v>
      </c>
      <c r="P7" s="1">
        <v>4.6096999999999999E-2</v>
      </c>
      <c r="Q7" s="1">
        <v>1.6661E-3</v>
      </c>
      <c r="R7" s="1">
        <v>4.4488000000000003</v>
      </c>
      <c r="S7" s="1">
        <v>0.26608999999999999</v>
      </c>
      <c r="T7" s="1">
        <v>0.20754</v>
      </c>
      <c r="U7" s="1">
        <v>6.4649000000000001</v>
      </c>
      <c r="V7" s="1">
        <v>4.3928000000000002E-2</v>
      </c>
      <c r="W7" s="1">
        <v>4.6096999999999999E-2</v>
      </c>
      <c r="X7" s="1">
        <v>1.6661E-3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>
        <v>-0.1411</v>
      </c>
      <c r="AT7">
        <v>-0.92859999999999998</v>
      </c>
      <c r="AU7">
        <v>-4.4748999999999999</v>
      </c>
      <c r="AV7">
        <v>-4.6439000000000004</v>
      </c>
      <c r="AW7">
        <v>-2.9605000000000001</v>
      </c>
      <c r="AX7">
        <v>-2.9081000000000001</v>
      </c>
      <c r="AY7">
        <v>-4.3132000000000001</v>
      </c>
      <c r="AZ7">
        <v>-7.133</v>
      </c>
      <c r="BA7">
        <v>-1.3216000000000001</v>
      </c>
      <c r="BB7">
        <v>-1.506</v>
      </c>
      <c r="BC7" s="1">
        <v>1.1836</v>
      </c>
      <c r="BD7" s="1">
        <v>0.90695000000000003</v>
      </c>
      <c r="BE7">
        <f t="shared" si="0"/>
        <v>20.267999999999997</v>
      </c>
      <c r="BF7" s="4">
        <f t="shared" si="1"/>
        <v>7.5669823481138225</v>
      </c>
      <c r="BG7" s="4">
        <f t="shared" si="2"/>
        <v>0.77079256530169427</v>
      </c>
      <c r="BH7" s="4">
        <f t="shared" si="3"/>
        <v>0.10636414651671974</v>
      </c>
      <c r="BI7" s="4">
        <f t="shared" si="4"/>
        <v>16.998454222817411</v>
      </c>
      <c r="BJ7" s="4">
        <f t="shared" si="5"/>
        <v>0.13051059766195489</v>
      </c>
      <c r="BK7" s="4">
        <f t="shared" si="6"/>
        <v>8.3199993509994852E-2</v>
      </c>
      <c r="BL7" s="4">
        <f t="shared" si="7"/>
        <v>1.1880005833067728E-2</v>
      </c>
      <c r="BM7">
        <f t="shared" si="8"/>
        <v>74.331816120245335</v>
      </c>
    </row>
    <row r="8" spans="1:65" s="2" customFormat="1" x14ac:dyDescent="0.25">
      <c r="A8" s="2">
        <v>1</v>
      </c>
      <c r="B8" s="2" t="s">
        <v>57</v>
      </c>
      <c r="C8" s="2">
        <v>1</v>
      </c>
      <c r="D8" s="2">
        <v>-99</v>
      </c>
      <c r="E8" s="2">
        <v>0</v>
      </c>
      <c r="F8" s="2">
        <v>6</v>
      </c>
      <c r="G8" s="2">
        <v>6.00563</v>
      </c>
      <c r="H8" s="2">
        <v>4</v>
      </c>
      <c r="I8" s="2">
        <v>20</v>
      </c>
      <c r="J8" s="2">
        <v>0.75678400000000001</v>
      </c>
      <c r="K8" s="3">
        <v>4.6870000000000003</v>
      </c>
      <c r="L8" s="3">
        <v>0.28033999999999998</v>
      </c>
      <c r="M8" s="3">
        <v>0.21865000000000001</v>
      </c>
      <c r="N8" s="3">
        <v>6.8112000000000004</v>
      </c>
      <c r="O8" s="3">
        <v>4.6281000000000003E-2</v>
      </c>
      <c r="P8" s="3">
        <v>4.8565999999999998E-2</v>
      </c>
      <c r="Q8" s="3">
        <v>1.7554000000000001E-3</v>
      </c>
      <c r="R8" s="3">
        <v>4.6870000000000003</v>
      </c>
      <c r="S8" s="3">
        <v>0.28033999999999998</v>
      </c>
      <c r="T8" s="3">
        <v>0.21865000000000001</v>
      </c>
      <c r="U8" s="3">
        <v>6.8112000000000004</v>
      </c>
      <c r="V8" s="3">
        <v>4.6281000000000003E-2</v>
      </c>
      <c r="W8" s="3">
        <v>4.8565999999999998E-2</v>
      </c>
      <c r="X8" s="3">
        <v>1.7554000000000001E-3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2">
        <v>-5.9900000000000002E-2</v>
      </c>
      <c r="AT8" s="2">
        <v>-0.86499999999999999</v>
      </c>
      <c r="AU8" s="2">
        <v>-4.2805</v>
      </c>
      <c r="AV8" s="2">
        <v>-4.5130999999999997</v>
      </c>
      <c r="AW8" s="2">
        <v>-2.8660999999999999</v>
      </c>
      <c r="AX8" s="2">
        <v>-2.9005000000000001</v>
      </c>
      <c r="AY8" s="2">
        <v>-4.2539999999999996</v>
      </c>
      <c r="AZ8" s="2">
        <v>-6.9969999999999999</v>
      </c>
      <c r="BA8" s="2">
        <v>-1.2428999999999999</v>
      </c>
      <c r="BB8" s="2">
        <v>-1.41</v>
      </c>
      <c r="BC8" s="3">
        <v>1.1915</v>
      </c>
      <c r="BD8" s="3">
        <v>0.86690999999999996</v>
      </c>
      <c r="BE8" s="2">
        <f t="shared" si="0"/>
        <v>24.3216</v>
      </c>
      <c r="BF8" s="5">
        <f t="shared" si="1"/>
        <v>7.8638336530448854</v>
      </c>
      <c r="BG8" s="5">
        <f t="shared" si="2"/>
        <v>0.80103881054901016</v>
      </c>
      <c r="BH8" s="5">
        <f t="shared" si="3"/>
        <v>0.11053567169290161</v>
      </c>
      <c r="BI8" s="5">
        <f t="shared" si="4"/>
        <v>17.665696996409505</v>
      </c>
      <c r="BJ8" s="5">
        <f t="shared" si="5"/>
        <v>0.13563338726425142</v>
      </c>
      <c r="BK8" s="5">
        <f t="shared" si="6"/>
        <v>8.6465427165995729E-2</v>
      </c>
      <c r="BL8" s="5">
        <f t="shared" si="7"/>
        <v>1.2346708913134996E-2</v>
      </c>
      <c r="BM8" s="2">
        <f t="shared" si="8"/>
        <v>73.324449344960314</v>
      </c>
    </row>
    <row r="9" spans="1:65" x14ac:dyDescent="0.25">
      <c r="A9">
        <v>1</v>
      </c>
      <c r="B9" t="s">
        <v>57</v>
      </c>
      <c r="C9">
        <v>1</v>
      </c>
      <c r="D9">
        <v>-99</v>
      </c>
      <c r="E9">
        <v>0</v>
      </c>
      <c r="F9">
        <v>7</v>
      </c>
      <c r="G9">
        <v>5.9191500000000001</v>
      </c>
      <c r="H9">
        <v>4</v>
      </c>
      <c r="I9">
        <v>20</v>
      </c>
      <c r="J9">
        <v>0.716248</v>
      </c>
      <c r="K9" s="1">
        <v>4.8441000000000001</v>
      </c>
      <c r="L9" s="1">
        <v>0.29620999999999997</v>
      </c>
      <c r="M9" s="1">
        <v>0.23103000000000001</v>
      </c>
      <c r="N9" s="1">
        <v>7.0884999999999998</v>
      </c>
      <c r="O9" s="1">
        <v>4.8899999999999999E-2</v>
      </c>
      <c r="P9" s="1">
        <v>5.1315E-2</v>
      </c>
      <c r="Q9" s="1">
        <v>1.8546999999999999E-3</v>
      </c>
      <c r="R9" s="1">
        <v>4.8441000000000001</v>
      </c>
      <c r="S9" s="1">
        <v>0.29620999999999997</v>
      </c>
      <c r="T9" s="1">
        <v>0.23103000000000001</v>
      </c>
      <c r="U9" s="1">
        <v>7.0884999999999998</v>
      </c>
      <c r="V9" s="1">
        <v>4.8899999999999999E-2</v>
      </c>
      <c r="W9" s="1">
        <v>5.1313999999999999E-2</v>
      </c>
      <c r="X9" s="1">
        <v>1.8546999999999999E-3</v>
      </c>
      <c r="Y9" s="1">
        <v>7.7515000000000001E-2</v>
      </c>
      <c r="Z9" s="1">
        <v>7.7515000000000001E-2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>
        <v>0</v>
      </c>
      <c r="AT9">
        <v>-0.80930000000000002</v>
      </c>
      <c r="AU9">
        <v>-4.1151</v>
      </c>
      <c r="AV9">
        <v>-4.4032999999999998</v>
      </c>
      <c r="AW9">
        <v>-2.7909000000000002</v>
      </c>
      <c r="AX9">
        <v>-2.8935</v>
      </c>
      <c r="AY9">
        <v>-4.1872999999999996</v>
      </c>
      <c r="AZ9">
        <v>-6.8593000000000002</v>
      </c>
      <c r="BA9">
        <v>-1.1661999999999999</v>
      </c>
      <c r="BB9">
        <v>-1.3196000000000001</v>
      </c>
      <c r="BC9" s="1">
        <v>1.1973</v>
      </c>
      <c r="BD9" s="1">
        <v>0.82508000000000004</v>
      </c>
      <c r="BE9">
        <f t="shared" si="0"/>
        <v>28.3752</v>
      </c>
      <c r="BF9" s="4">
        <f t="shared" si="1"/>
        <v>8.0429054297607152</v>
      </c>
      <c r="BG9" s="4">
        <f t="shared" si="2"/>
        <v>0.83758463725716692</v>
      </c>
      <c r="BH9" s="4">
        <f t="shared" si="3"/>
        <v>0.11557977607225217</v>
      </c>
      <c r="BI9" s="4">
        <f t="shared" si="4"/>
        <v>18.193740063346336</v>
      </c>
      <c r="BJ9" s="4">
        <f t="shared" si="5"/>
        <v>0.14181861192336853</v>
      </c>
      <c r="BK9" s="4">
        <f t="shared" si="6"/>
        <v>9.0407929513971516E-2</v>
      </c>
      <c r="BL9" s="4">
        <f t="shared" si="7"/>
        <v>1.2909495928062406E-2</v>
      </c>
      <c r="BM9">
        <f t="shared" si="8"/>
        <v>72.565054056198122</v>
      </c>
    </row>
    <row r="10" spans="1:65" x14ac:dyDescent="0.25">
      <c r="A10">
        <v>1</v>
      </c>
      <c r="B10" t="s">
        <v>57</v>
      </c>
      <c r="C10">
        <v>1</v>
      </c>
      <c r="D10">
        <v>-99</v>
      </c>
      <c r="E10">
        <v>0</v>
      </c>
      <c r="F10">
        <v>8</v>
      </c>
      <c r="G10">
        <v>5.8982599999999996</v>
      </c>
      <c r="H10">
        <v>4</v>
      </c>
      <c r="I10">
        <v>20</v>
      </c>
      <c r="J10">
        <v>0.67571199999999998</v>
      </c>
      <c r="K10" s="1">
        <v>4.7721</v>
      </c>
      <c r="L10" s="1">
        <v>0.31397999999999998</v>
      </c>
      <c r="M10" s="1">
        <v>0.24489</v>
      </c>
      <c r="N10" s="1">
        <v>7.1510999999999996</v>
      </c>
      <c r="O10" s="1">
        <v>5.1832999999999997E-2</v>
      </c>
      <c r="P10" s="1">
        <v>5.4392999999999997E-2</v>
      </c>
      <c r="Q10" s="1">
        <v>1.9659999999999999E-3</v>
      </c>
      <c r="R10" s="1">
        <v>4.7721</v>
      </c>
      <c r="S10" s="1">
        <v>0.31397999999999998</v>
      </c>
      <c r="T10" s="1">
        <v>0.24489</v>
      </c>
      <c r="U10" s="1">
        <v>7.1510999999999996</v>
      </c>
      <c r="V10" s="1">
        <v>5.1832999999999997E-2</v>
      </c>
      <c r="W10" s="1">
        <v>5.4392999999999997E-2</v>
      </c>
      <c r="X10" s="1">
        <v>1.9659999999999999E-3</v>
      </c>
      <c r="Y10" s="1">
        <v>0.32251999999999997</v>
      </c>
      <c r="Z10" s="1">
        <v>0.32251999999999997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>
        <v>0</v>
      </c>
      <c r="AT10">
        <v>-0.77910000000000001</v>
      </c>
      <c r="AU10">
        <v>-4.0373000000000001</v>
      </c>
      <c r="AV10">
        <v>-4.3556999999999997</v>
      </c>
      <c r="AW10">
        <v>-2.7746</v>
      </c>
      <c r="AX10">
        <v>-2.8820000000000001</v>
      </c>
      <c r="AY10">
        <v>-4.1106999999999996</v>
      </c>
      <c r="AZ10">
        <v>-6.7363</v>
      </c>
      <c r="BA10">
        <v>-1.1051</v>
      </c>
      <c r="BB10">
        <v>-1.2576000000000001</v>
      </c>
      <c r="BC10" s="1">
        <v>1.1972</v>
      </c>
      <c r="BD10" s="1">
        <v>0.77930999999999995</v>
      </c>
      <c r="BE10">
        <f t="shared" si="0"/>
        <v>32.428800000000003</v>
      </c>
      <c r="BF10" s="4">
        <f t="shared" si="1"/>
        <v>7.9146131542692775</v>
      </c>
      <c r="BG10" s="4">
        <f t="shared" si="2"/>
        <v>0.88685223846981442</v>
      </c>
      <c r="BH10" s="4">
        <f t="shared" si="3"/>
        <v>0.12237841282428756</v>
      </c>
      <c r="BI10" s="4">
        <f t="shared" si="4"/>
        <v>18.334150313776373</v>
      </c>
      <c r="BJ10" s="4">
        <f t="shared" si="5"/>
        <v>0.15015887693844907</v>
      </c>
      <c r="BK10" s="4">
        <f t="shared" si="6"/>
        <v>9.5726892412896891E-2</v>
      </c>
      <c r="BL10" s="4">
        <f t="shared" si="7"/>
        <v>1.3669084269603882E-2</v>
      </c>
      <c r="BM10">
        <f t="shared" si="8"/>
        <v>72.482451027039303</v>
      </c>
    </row>
    <row r="11" spans="1:65" x14ac:dyDescent="0.25">
      <c r="A11">
        <v>1</v>
      </c>
      <c r="B11" t="s">
        <v>57</v>
      </c>
      <c r="C11">
        <v>1</v>
      </c>
      <c r="D11">
        <v>-99</v>
      </c>
      <c r="E11">
        <v>0</v>
      </c>
      <c r="F11">
        <v>9</v>
      </c>
      <c r="G11">
        <v>5.8747199999999999</v>
      </c>
      <c r="H11">
        <v>4</v>
      </c>
      <c r="I11">
        <v>20</v>
      </c>
      <c r="J11">
        <v>0.63517599999999996</v>
      </c>
      <c r="K11" s="1">
        <v>4.6914999999999996</v>
      </c>
      <c r="L11" s="1">
        <v>0.33401999999999998</v>
      </c>
      <c r="M11" s="1">
        <v>0.26051000000000002</v>
      </c>
      <c r="N11" s="1">
        <v>7.2222999999999997</v>
      </c>
      <c r="O11" s="1">
        <v>5.5141000000000003E-2</v>
      </c>
      <c r="P11" s="1">
        <v>5.7865E-2</v>
      </c>
      <c r="Q11" s="1">
        <v>2.0915E-3</v>
      </c>
      <c r="R11" s="1">
        <v>4.6914999999999996</v>
      </c>
      <c r="S11" s="1">
        <v>0.33401999999999998</v>
      </c>
      <c r="T11" s="1">
        <v>0.26051000000000002</v>
      </c>
      <c r="U11" s="1">
        <v>7.2222999999999997</v>
      </c>
      <c r="V11" s="1">
        <v>5.5141000000000003E-2</v>
      </c>
      <c r="W11" s="1">
        <v>5.7863999999999999E-2</v>
      </c>
      <c r="X11" s="1">
        <v>2.0915E-3</v>
      </c>
      <c r="Y11" s="1">
        <v>0.56716</v>
      </c>
      <c r="Z11" s="1">
        <v>0.56716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>
        <v>0</v>
      </c>
      <c r="AT11">
        <v>-0.74680000000000002</v>
      </c>
      <c r="AU11">
        <v>-3.9527000000000001</v>
      </c>
      <c r="AV11">
        <v>-4.3036000000000003</v>
      </c>
      <c r="AW11">
        <v>-2.758</v>
      </c>
      <c r="AX11">
        <v>-2.871</v>
      </c>
      <c r="AY11">
        <v>-4.0293000000000001</v>
      </c>
      <c r="AZ11">
        <v>-6.6059000000000001</v>
      </c>
      <c r="BA11">
        <v>-1.0394000000000001</v>
      </c>
      <c r="BB11">
        <v>-1.1907000000000001</v>
      </c>
      <c r="BC11" s="1">
        <v>1.1972</v>
      </c>
      <c r="BD11" s="1">
        <v>0.73353000000000002</v>
      </c>
      <c r="BE11">
        <f t="shared" si="0"/>
        <v>36.482400000000005</v>
      </c>
      <c r="BF11" s="4">
        <f t="shared" si="1"/>
        <v>7.7706383024998864</v>
      </c>
      <c r="BG11" s="4">
        <f t="shared" si="2"/>
        <v>0.94220752877185654</v>
      </c>
      <c r="BH11" s="4">
        <f t="shared" si="3"/>
        <v>0.13001186286330615</v>
      </c>
      <c r="BI11" s="4">
        <f t="shared" si="4"/>
        <v>18.492187048582526</v>
      </c>
      <c r="BJ11" s="4">
        <f t="shared" si="5"/>
        <v>0.15953064485316848</v>
      </c>
      <c r="BK11" s="4">
        <f t="shared" si="6"/>
        <v>0.10170076439534324</v>
      </c>
      <c r="BL11" s="4">
        <f t="shared" si="7"/>
        <v>1.4522406646686936E-2</v>
      </c>
      <c r="BM11">
        <f t="shared" si="8"/>
        <v>72.389201441387229</v>
      </c>
    </row>
    <row r="12" spans="1:65" x14ac:dyDescent="0.25">
      <c r="A12">
        <v>1</v>
      </c>
      <c r="B12" t="s">
        <v>57</v>
      </c>
      <c r="C12">
        <v>1</v>
      </c>
      <c r="D12">
        <v>-99</v>
      </c>
      <c r="E12">
        <v>0</v>
      </c>
      <c r="F12">
        <v>10</v>
      </c>
      <c r="G12">
        <v>5.8479299999999999</v>
      </c>
      <c r="H12">
        <v>4</v>
      </c>
      <c r="I12">
        <v>20</v>
      </c>
      <c r="J12">
        <v>0.59463999999999995</v>
      </c>
      <c r="K12" s="1">
        <v>4.6006999999999998</v>
      </c>
      <c r="L12" s="1">
        <v>0.35679</v>
      </c>
      <c r="M12" s="1">
        <v>0.27827000000000002</v>
      </c>
      <c r="N12" s="1">
        <v>7.3040000000000003</v>
      </c>
      <c r="O12" s="1">
        <v>5.8900000000000001E-2</v>
      </c>
      <c r="P12" s="1">
        <v>6.1809000000000003E-2</v>
      </c>
      <c r="Q12" s="1">
        <v>2.2339999999999999E-3</v>
      </c>
      <c r="R12" s="1">
        <v>4.6006999999999998</v>
      </c>
      <c r="S12" s="1">
        <v>0.35679</v>
      </c>
      <c r="T12" s="1">
        <v>0.27827000000000002</v>
      </c>
      <c r="U12" s="1">
        <v>7.3040000000000003</v>
      </c>
      <c r="V12" s="1">
        <v>5.8900000000000001E-2</v>
      </c>
      <c r="W12" s="1">
        <v>6.1809000000000003E-2</v>
      </c>
      <c r="X12" s="1">
        <v>2.2339999999999999E-3</v>
      </c>
      <c r="Y12" s="1">
        <v>0.81133999999999995</v>
      </c>
      <c r="Z12" s="1">
        <v>0.81133999999999995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>
        <v>0</v>
      </c>
      <c r="AT12">
        <v>-0.71179999999999999</v>
      </c>
      <c r="AU12">
        <v>-3.8601999999999999</v>
      </c>
      <c r="AV12">
        <v>-4.2460000000000004</v>
      </c>
      <c r="AW12">
        <v>-2.7410999999999999</v>
      </c>
      <c r="AX12">
        <v>-2.8605999999999998</v>
      </c>
      <c r="AY12">
        <v>-3.9424999999999999</v>
      </c>
      <c r="AZ12">
        <v>-6.4672000000000001</v>
      </c>
      <c r="BA12">
        <v>-0.96840000000000004</v>
      </c>
      <c r="BB12">
        <v>-1.1184000000000001</v>
      </c>
      <c r="BC12" s="1">
        <v>1.1972</v>
      </c>
      <c r="BD12" s="1">
        <v>0.68776999999999999</v>
      </c>
      <c r="BE12">
        <f t="shared" si="0"/>
        <v>40.536000000000008</v>
      </c>
      <c r="BF12" s="4">
        <f t="shared" si="1"/>
        <v>7.6085794614835223</v>
      </c>
      <c r="BG12" s="4">
        <f t="shared" si="2"/>
        <v>1.0048968016016315</v>
      </c>
      <c r="BH12" s="4">
        <f t="shared" si="3"/>
        <v>0.13866270308927206</v>
      </c>
      <c r="BI12" s="4">
        <f t="shared" si="4"/>
        <v>18.672746868767913</v>
      </c>
      <c r="BJ12" s="4">
        <f t="shared" si="5"/>
        <v>0.17014510902940422</v>
      </c>
      <c r="BK12" s="4">
        <f t="shared" si="6"/>
        <v>0.10846813530100265</v>
      </c>
      <c r="BL12" s="4">
        <f t="shared" si="7"/>
        <v>1.5488115731274255E-2</v>
      </c>
      <c r="BM12">
        <f t="shared" si="8"/>
        <v>72.281012804995981</v>
      </c>
    </row>
    <row r="13" spans="1:65" x14ac:dyDescent="0.25">
      <c r="A13">
        <v>1</v>
      </c>
      <c r="B13" t="s">
        <v>57</v>
      </c>
      <c r="C13">
        <v>1</v>
      </c>
      <c r="D13">
        <v>-99</v>
      </c>
      <c r="E13">
        <v>0</v>
      </c>
      <c r="F13">
        <v>11</v>
      </c>
      <c r="G13">
        <v>5.8171499999999998</v>
      </c>
      <c r="H13">
        <v>4</v>
      </c>
      <c r="I13">
        <v>20</v>
      </c>
      <c r="J13">
        <v>0.55410400000000004</v>
      </c>
      <c r="K13" s="1">
        <v>4.4976000000000003</v>
      </c>
      <c r="L13" s="1">
        <v>0.38289000000000001</v>
      </c>
      <c r="M13" s="1">
        <v>0.29863000000000001</v>
      </c>
      <c r="N13" s="1">
        <v>7.3986999999999998</v>
      </c>
      <c r="O13" s="1">
        <v>6.3209000000000001E-2</v>
      </c>
      <c r="P13" s="1">
        <v>6.6331000000000001E-2</v>
      </c>
      <c r="Q13" s="1">
        <v>2.3974999999999999E-3</v>
      </c>
      <c r="R13" s="1">
        <v>4.4976000000000003</v>
      </c>
      <c r="S13" s="1">
        <v>0.38289000000000001</v>
      </c>
      <c r="T13" s="1">
        <v>0.29863000000000001</v>
      </c>
      <c r="U13" s="1">
        <v>7.3986999999999998</v>
      </c>
      <c r="V13" s="1">
        <v>6.3209000000000001E-2</v>
      </c>
      <c r="W13" s="1">
        <v>6.633E-2</v>
      </c>
      <c r="X13" s="1">
        <v>2.3974999999999999E-3</v>
      </c>
      <c r="Y13" s="1">
        <v>1.0549999999999999</v>
      </c>
      <c r="Z13" s="1">
        <v>1.0549999999999999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>
        <v>0</v>
      </c>
      <c r="AT13">
        <v>-0.67379999999999995</v>
      </c>
      <c r="AU13">
        <v>-3.7583000000000002</v>
      </c>
      <c r="AV13">
        <v>-4.1821000000000002</v>
      </c>
      <c r="AW13">
        <v>-2.7240000000000002</v>
      </c>
      <c r="AX13">
        <v>-2.8512</v>
      </c>
      <c r="AY13">
        <v>-3.8494000000000002</v>
      </c>
      <c r="AZ13">
        <v>-6.3190999999999997</v>
      </c>
      <c r="BA13">
        <v>-0.89119999999999999</v>
      </c>
      <c r="BB13">
        <v>-1.0397000000000001</v>
      </c>
      <c r="BC13" s="1">
        <v>1.1972</v>
      </c>
      <c r="BD13" s="1">
        <v>0.64200999999999997</v>
      </c>
      <c r="BE13">
        <f t="shared" si="0"/>
        <v>44.589599999999997</v>
      </c>
      <c r="BF13" s="4">
        <f t="shared" si="1"/>
        <v>7.4250450841374587</v>
      </c>
      <c r="BG13" s="4">
        <f t="shared" si="2"/>
        <v>1.076518296204849</v>
      </c>
      <c r="BH13" s="4">
        <f t="shared" si="3"/>
        <v>0.14854748707301041</v>
      </c>
      <c r="BI13" s="4">
        <f t="shared" si="4"/>
        <v>18.881716145417066</v>
      </c>
      <c r="BJ13" s="4">
        <f t="shared" si="5"/>
        <v>0.18227272875402337</v>
      </c>
      <c r="BK13" s="4">
        <f t="shared" si="6"/>
        <v>0.11619810762216663</v>
      </c>
      <c r="BL13" s="4">
        <f t="shared" si="7"/>
        <v>1.6592530830271804E-2</v>
      </c>
      <c r="BM13">
        <f t="shared" si="8"/>
        <v>72.153109619961157</v>
      </c>
    </row>
    <row r="14" spans="1:65" x14ac:dyDescent="0.25">
      <c r="A14">
        <v>1</v>
      </c>
      <c r="B14" t="s">
        <v>57</v>
      </c>
      <c r="C14">
        <v>1</v>
      </c>
      <c r="D14">
        <v>-99</v>
      </c>
      <c r="E14">
        <v>0</v>
      </c>
      <c r="F14">
        <v>12</v>
      </c>
      <c r="G14">
        <v>5.7813499999999998</v>
      </c>
      <c r="H14">
        <v>4</v>
      </c>
      <c r="I14">
        <v>20</v>
      </c>
      <c r="J14">
        <v>0.51356800000000002</v>
      </c>
      <c r="K14" s="1">
        <v>4.3795000000000002</v>
      </c>
      <c r="L14" s="1">
        <v>0.41310999999999998</v>
      </c>
      <c r="M14" s="1">
        <v>0.32219999999999999</v>
      </c>
      <c r="N14" s="1">
        <v>7.5095999999999998</v>
      </c>
      <c r="O14" s="1">
        <v>6.8197999999999995E-2</v>
      </c>
      <c r="P14" s="1">
        <v>7.1567000000000006E-2</v>
      </c>
      <c r="Q14" s="1">
        <v>2.5866999999999999E-3</v>
      </c>
      <c r="R14" s="1">
        <v>4.3795000000000002</v>
      </c>
      <c r="S14" s="1">
        <v>0.41310999999999998</v>
      </c>
      <c r="T14" s="1">
        <v>0.32219999999999999</v>
      </c>
      <c r="U14" s="1">
        <v>7.5095999999999998</v>
      </c>
      <c r="V14" s="1">
        <v>6.8197999999999995E-2</v>
      </c>
      <c r="W14" s="1">
        <v>7.1566000000000005E-2</v>
      </c>
      <c r="X14" s="1">
        <v>2.5866999999999999E-3</v>
      </c>
      <c r="Y14" s="1">
        <v>1.2979000000000001</v>
      </c>
      <c r="Z14" s="1">
        <v>1.2979000000000001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>
        <v>0</v>
      </c>
      <c r="AT14">
        <v>-0.63229999999999997</v>
      </c>
      <c r="AU14">
        <v>-3.6448999999999998</v>
      </c>
      <c r="AV14">
        <v>-4.1101999999999999</v>
      </c>
      <c r="AW14">
        <v>-2.7067999999999999</v>
      </c>
      <c r="AX14">
        <v>-2.8433999999999999</v>
      </c>
      <c r="AY14">
        <v>-3.7492000000000001</v>
      </c>
      <c r="AZ14">
        <v>-6.1601999999999997</v>
      </c>
      <c r="BA14">
        <v>-0.80669999999999997</v>
      </c>
      <c r="BB14">
        <v>-0.95330000000000004</v>
      </c>
      <c r="BC14" s="1">
        <v>1.1972</v>
      </c>
      <c r="BD14" s="1">
        <v>0.59628000000000003</v>
      </c>
      <c r="BE14">
        <f t="shared" si="0"/>
        <v>48.6432</v>
      </c>
      <c r="BF14" s="4">
        <f t="shared" si="1"/>
        <v>7.215077783180095</v>
      </c>
      <c r="BG14" s="4">
        <f t="shared" si="2"/>
        <v>1.1590744146619159</v>
      </c>
      <c r="BH14" s="4">
        <f t="shared" si="3"/>
        <v>0.15993946215281823</v>
      </c>
      <c r="BI14" s="4">
        <f t="shared" si="4"/>
        <v>19.124983594846686</v>
      </c>
      <c r="BJ14" s="4">
        <f t="shared" si="5"/>
        <v>0.1962513415899369</v>
      </c>
      <c r="BK14" s="4">
        <f t="shared" si="6"/>
        <v>0.12511057558398994</v>
      </c>
      <c r="BL14" s="4">
        <f t="shared" si="7"/>
        <v>1.7864805840312845E-2</v>
      </c>
      <c r="BM14">
        <f t="shared" si="8"/>
        <v>72.00169802214424</v>
      </c>
    </row>
    <row r="15" spans="1:65" x14ac:dyDescent="0.25">
      <c r="A15">
        <v>1</v>
      </c>
      <c r="B15" t="s">
        <v>57</v>
      </c>
      <c r="C15">
        <v>1</v>
      </c>
      <c r="D15">
        <v>-99</v>
      </c>
      <c r="E15">
        <v>0</v>
      </c>
      <c r="F15">
        <v>13</v>
      </c>
      <c r="G15">
        <v>5.7391100000000002</v>
      </c>
      <c r="H15">
        <v>4</v>
      </c>
      <c r="I15">
        <v>20</v>
      </c>
      <c r="J15">
        <v>0.47303200000000001</v>
      </c>
      <c r="K15" s="1">
        <v>4.2431999999999999</v>
      </c>
      <c r="L15" s="1">
        <v>0.44851000000000002</v>
      </c>
      <c r="M15" s="1">
        <v>0.34981000000000001</v>
      </c>
      <c r="N15" s="1">
        <v>7.6414999999999997</v>
      </c>
      <c r="O15" s="1">
        <v>7.4041999999999997E-2</v>
      </c>
      <c r="P15" s="1">
        <v>7.7699000000000004E-2</v>
      </c>
      <c r="Q15" s="1">
        <v>2.8084E-3</v>
      </c>
      <c r="R15" s="1">
        <v>4.2431999999999999</v>
      </c>
      <c r="S15" s="1">
        <v>0.44851000000000002</v>
      </c>
      <c r="T15" s="1">
        <v>0.34981000000000001</v>
      </c>
      <c r="U15" s="1">
        <v>7.6414999999999997</v>
      </c>
      <c r="V15" s="1">
        <v>7.4041999999999997E-2</v>
      </c>
      <c r="W15" s="1">
        <v>7.7699000000000004E-2</v>
      </c>
      <c r="X15" s="1">
        <v>2.8084E-3</v>
      </c>
      <c r="Y15" s="1">
        <v>1.5399</v>
      </c>
      <c r="Z15" s="1">
        <v>1.5399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>
        <v>0</v>
      </c>
      <c r="AT15">
        <v>-0.58650000000000002</v>
      </c>
      <c r="AU15">
        <v>-3.5175999999999998</v>
      </c>
      <c r="AV15">
        <v>-4.0286999999999997</v>
      </c>
      <c r="AW15">
        <v>-2.6899000000000002</v>
      </c>
      <c r="AX15">
        <v>-2.8378000000000001</v>
      </c>
      <c r="AY15">
        <v>-3.6406000000000001</v>
      </c>
      <c r="AZ15">
        <v>-5.9888000000000003</v>
      </c>
      <c r="BA15">
        <v>-0.71319999999999995</v>
      </c>
      <c r="BB15">
        <v>-0.85750000000000004</v>
      </c>
      <c r="BC15" s="1">
        <v>1.1973</v>
      </c>
      <c r="BD15" s="1">
        <v>0.55057</v>
      </c>
      <c r="BE15">
        <f t="shared" si="0"/>
        <v>52.696799999999996</v>
      </c>
      <c r="BF15" s="4">
        <f t="shared" si="1"/>
        <v>6.9727481636886948</v>
      </c>
      <c r="BG15" s="4">
        <f t="shared" si="2"/>
        <v>1.2551965382160355</v>
      </c>
      <c r="BH15" s="4">
        <f t="shared" si="3"/>
        <v>0.17320335750625715</v>
      </c>
      <c r="BI15" s="4">
        <f t="shared" si="4"/>
        <v>19.411400704894405</v>
      </c>
      <c r="BJ15" s="4">
        <f t="shared" si="5"/>
        <v>0.21252651847820148</v>
      </c>
      <c r="BK15" s="4">
        <f t="shared" si="6"/>
        <v>0.13548671038379501</v>
      </c>
      <c r="BL15" s="4">
        <f t="shared" si="7"/>
        <v>1.9346624061830239E-2</v>
      </c>
      <c r="BM15">
        <f t="shared" si="8"/>
        <v>71.820091382770784</v>
      </c>
    </row>
    <row r="16" spans="1:65" x14ac:dyDescent="0.25">
      <c r="A16">
        <v>1</v>
      </c>
      <c r="B16" t="s">
        <v>57</v>
      </c>
      <c r="C16">
        <v>1</v>
      </c>
      <c r="D16">
        <v>-99</v>
      </c>
      <c r="E16">
        <v>0</v>
      </c>
      <c r="F16">
        <v>14</v>
      </c>
      <c r="G16">
        <v>5.6884399999999999</v>
      </c>
      <c r="H16">
        <v>4</v>
      </c>
      <c r="I16">
        <v>20</v>
      </c>
      <c r="J16">
        <v>0.43249599999999999</v>
      </c>
      <c r="K16" s="1">
        <v>4.0838999999999999</v>
      </c>
      <c r="L16" s="1">
        <v>0.49054999999999999</v>
      </c>
      <c r="M16" s="1">
        <v>0.3826</v>
      </c>
      <c r="N16" s="1">
        <v>7.8007</v>
      </c>
      <c r="O16" s="1">
        <v>8.0981999999999998E-2</v>
      </c>
      <c r="P16" s="1">
        <v>8.4982000000000002E-2</v>
      </c>
      <c r="Q16" s="1">
        <v>3.0715999999999999E-3</v>
      </c>
      <c r="R16" s="1">
        <v>4.0838999999999999</v>
      </c>
      <c r="S16" s="1">
        <v>0.49054999999999999</v>
      </c>
      <c r="T16" s="1">
        <v>0.3826</v>
      </c>
      <c r="U16" s="1">
        <v>7.8007</v>
      </c>
      <c r="V16" s="1">
        <v>8.0981999999999998E-2</v>
      </c>
      <c r="W16" s="1">
        <v>8.4981000000000001E-2</v>
      </c>
      <c r="X16" s="1">
        <v>3.0715999999999999E-3</v>
      </c>
      <c r="Y16" s="1">
        <v>1.7807999999999999</v>
      </c>
      <c r="Z16" s="1">
        <v>1.7807999999999999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>
        <v>0</v>
      </c>
      <c r="AT16">
        <v>-0.53539999999999999</v>
      </c>
      <c r="AU16">
        <v>-3.3725999999999998</v>
      </c>
      <c r="AV16">
        <v>-3.9348000000000001</v>
      </c>
      <c r="AW16">
        <v>-2.6735000000000002</v>
      </c>
      <c r="AX16">
        <v>-2.8357999999999999</v>
      </c>
      <c r="AY16">
        <v>-3.5219999999999998</v>
      </c>
      <c r="AZ16">
        <v>-5.8028000000000004</v>
      </c>
      <c r="BA16">
        <v>-0.60880000000000001</v>
      </c>
      <c r="BB16">
        <v>-0.75029999999999997</v>
      </c>
      <c r="BC16" s="1">
        <v>1.1975</v>
      </c>
      <c r="BD16" s="1">
        <v>0.50488</v>
      </c>
      <c r="BE16">
        <f t="shared" si="0"/>
        <v>56.750399999999999</v>
      </c>
      <c r="BF16" s="4">
        <f t="shared" si="1"/>
        <v>6.6900442065002981</v>
      </c>
      <c r="BG16" s="4">
        <f t="shared" si="2"/>
        <v>1.3685677225270916</v>
      </c>
      <c r="BH16" s="4">
        <f t="shared" si="3"/>
        <v>0.18884803156102495</v>
      </c>
      <c r="BI16" s="4">
        <f t="shared" si="4"/>
        <v>19.754008852039171</v>
      </c>
      <c r="BJ16" s="4">
        <f t="shared" si="5"/>
        <v>0.23172180112994875</v>
      </c>
      <c r="BK16" s="4">
        <f t="shared" si="6"/>
        <v>0.14772245507592041</v>
      </c>
      <c r="BL16" s="4">
        <f t="shared" si="7"/>
        <v>2.1093774449159091E-2</v>
      </c>
      <c r="BM16">
        <f t="shared" si="8"/>
        <v>71.597993156717379</v>
      </c>
    </row>
    <row r="17" spans="1:65" x14ac:dyDescent="0.25">
      <c r="A17">
        <v>1</v>
      </c>
      <c r="B17" t="s">
        <v>57</v>
      </c>
      <c r="C17">
        <v>1</v>
      </c>
      <c r="D17">
        <v>-99</v>
      </c>
      <c r="E17">
        <v>0</v>
      </c>
      <c r="F17">
        <v>15</v>
      </c>
      <c r="G17">
        <v>5.6264399999999997</v>
      </c>
      <c r="H17">
        <v>4</v>
      </c>
      <c r="I17">
        <v>20</v>
      </c>
      <c r="J17">
        <v>0.39195999999999998</v>
      </c>
      <c r="K17" s="1">
        <v>3.8956</v>
      </c>
      <c r="L17" s="1">
        <v>0.54127999999999998</v>
      </c>
      <c r="M17" s="1">
        <v>0.42216999999999999</v>
      </c>
      <c r="N17" s="1">
        <v>7.9969000000000001</v>
      </c>
      <c r="O17" s="1">
        <v>8.9357000000000006E-2</v>
      </c>
      <c r="P17" s="1">
        <v>9.3770999999999993E-2</v>
      </c>
      <c r="Q17" s="1">
        <v>3.3892000000000002E-3</v>
      </c>
      <c r="R17" s="1">
        <v>3.8956</v>
      </c>
      <c r="S17" s="1">
        <v>0.54127999999999998</v>
      </c>
      <c r="T17" s="1">
        <v>0.42216999999999999</v>
      </c>
      <c r="U17" s="1">
        <v>7.9969000000000001</v>
      </c>
      <c r="V17" s="1">
        <v>8.9357000000000006E-2</v>
      </c>
      <c r="W17" s="1">
        <v>9.3769000000000005E-2</v>
      </c>
      <c r="X17" s="1">
        <v>3.3892000000000002E-3</v>
      </c>
      <c r="Y17" s="1">
        <v>2.0202</v>
      </c>
      <c r="Z17" s="1">
        <v>2.0202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>
        <v>0</v>
      </c>
      <c r="AT17">
        <v>-0.47770000000000001</v>
      </c>
      <c r="AU17">
        <v>-3.2052</v>
      </c>
      <c r="AV17">
        <v>-3.8250999999999999</v>
      </c>
      <c r="AW17">
        <v>-2.6583000000000001</v>
      </c>
      <c r="AX17">
        <v>-2.839</v>
      </c>
      <c r="AY17">
        <v>-3.3915999999999999</v>
      </c>
      <c r="AZ17">
        <v>-5.5994999999999999</v>
      </c>
      <c r="BA17">
        <v>-0.49070000000000003</v>
      </c>
      <c r="BB17">
        <v>-0.62849999999999995</v>
      </c>
      <c r="BC17" s="1">
        <v>1.1978</v>
      </c>
      <c r="BD17" s="1">
        <v>0.45923000000000003</v>
      </c>
      <c r="BE17">
        <f t="shared" si="0"/>
        <v>60.804000000000002</v>
      </c>
      <c r="BF17" s="4">
        <f t="shared" si="1"/>
        <v>6.3567777616031433</v>
      </c>
      <c r="BG17" s="4">
        <f t="shared" si="2"/>
        <v>1.504228373711304</v>
      </c>
      <c r="BH17" s="4">
        <f t="shared" si="3"/>
        <v>0.20756955206153974</v>
      </c>
      <c r="BI17" s="4">
        <f t="shared" si="4"/>
        <v>20.172146621745149</v>
      </c>
      <c r="BJ17" s="4">
        <f t="shared" si="5"/>
        <v>0.25469226750214308</v>
      </c>
      <c r="BK17" s="4">
        <f t="shared" si="6"/>
        <v>0.16236512341596784</v>
      </c>
      <c r="BL17" s="4">
        <f t="shared" si="7"/>
        <v>2.318438711286001E-2</v>
      </c>
      <c r="BM17">
        <f t="shared" si="8"/>
        <v>71.319035912847895</v>
      </c>
    </row>
    <row r="18" spans="1:65" x14ac:dyDescent="0.25">
      <c r="A18">
        <v>1</v>
      </c>
      <c r="B18" t="s">
        <v>57</v>
      </c>
      <c r="C18">
        <v>1</v>
      </c>
      <c r="D18">
        <v>-99</v>
      </c>
      <c r="E18">
        <v>0</v>
      </c>
      <c r="F18">
        <v>16</v>
      </c>
      <c r="G18">
        <v>5.5487399999999996</v>
      </c>
      <c r="H18">
        <v>4</v>
      </c>
      <c r="I18">
        <v>20</v>
      </c>
      <c r="J18">
        <v>0.35142400000000001</v>
      </c>
      <c r="K18" s="1">
        <v>3.6699000000000002</v>
      </c>
      <c r="L18" s="1">
        <v>0.60370999999999997</v>
      </c>
      <c r="M18" s="1">
        <v>0.47086</v>
      </c>
      <c r="N18" s="1">
        <v>8.2443000000000008</v>
      </c>
      <c r="O18" s="1">
        <v>9.9664000000000003E-2</v>
      </c>
      <c r="P18" s="1">
        <v>0.10459</v>
      </c>
      <c r="Q18" s="1">
        <v>3.7802000000000001E-3</v>
      </c>
      <c r="R18" s="1">
        <v>3.6699000000000002</v>
      </c>
      <c r="S18" s="1">
        <v>0.60370999999999997</v>
      </c>
      <c r="T18" s="1">
        <v>0.47086</v>
      </c>
      <c r="U18" s="1">
        <v>8.2443000000000008</v>
      </c>
      <c r="V18" s="1">
        <v>9.9664000000000003E-2</v>
      </c>
      <c r="W18" s="1">
        <v>0.10459</v>
      </c>
      <c r="X18" s="1">
        <v>3.7802000000000001E-3</v>
      </c>
      <c r="Y18" s="1">
        <v>2.2574000000000001</v>
      </c>
      <c r="Z18" s="1">
        <v>2.2574000000000001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>
        <v>0</v>
      </c>
      <c r="AT18">
        <v>-0.41160000000000002</v>
      </c>
      <c r="AU18">
        <v>-3.0081000000000002</v>
      </c>
      <c r="AV18">
        <v>-3.6941000000000002</v>
      </c>
      <c r="AW18">
        <v>-2.6455000000000002</v>
      </c>
      <c r="AX18">
        <v>-2.8506999999999998</v>
      </c>
      <c r="AY18">
        <v>-3.2465000000000002</v>
      </c>
      <c r="AZ18">
        <v>-5.3754</v>
      </c>
      <c r="BA18">
        <v>-0.35499999999999998</v>
      </c>
      <c r="BB18">
        <v>-0.4879</v>
      </c>
      <c r="BC18" s="1">
        <v>1.1982999999999999</v>
      </c>
      <c r="BD18" s="1">
        <v>0.41364000000000001</v>
      </c>
      <c r="BE18">
        <f t="shared" si="0"/>
        <v>64.857600000000005</v>
      </c>
      <c r="BF18" s="4">
        <f t="shared" si="1"/>
        <v>5.9584464654392297</v>
      </c>
      <c r="BG18" s="4">
        <f t="shared" si="2"/>
        <v>1.669307350096904</v>
      </c>
      <c r="BH18" s="4">
        <f t="shared" si="3"/>
        <v>0.23034787912602525</v>
      </c>
      <c r="BI18" s="4">
        <f t="shared" si="4"/>
        <v>20.691900329063508</v>
      </c>
      <c r="BJ18" s="4">
        <f t="shared" si="5"/>
        <v>0.28264521255545577</v>
      </c>
      <c r="BK18" s="4">
        <f t="shared" si="6"/>
        <v>0.18019376745428528</v>
      </c>
      <c r="BL18" s="4">
        <f t="shared" si="7"/>
        <v>2.5729381100549058E-2</v>
      </c>
      <c r="BM18">
        <f t="shared" si="8"/>
        <v>70.961429615164036</v>
      </c>
    </row>
    <row r="19" spans="1:65" x14ac:dyDescent="0.25">
      <c r="A19">
        <v>1</v>
      </c>
      <c r="B19" t="s">
        <v>57</v>
      </c>
      <c r="C19">
        <v>1</v>
      </c>
      <c r="D19">
        <v>-99</v>
      </c>
      <c r="E19">
        <v>0</v>
      </c>
      <c r="F19">
        <v>17</v>
      </c>
      <c r="G19">
        <v>5.4483899999999998</v>
      </c>
      <c r="H19">
        <v>4</v>
      </c>
      <c r="I19">
        <v>20</v>
      </c>
      <c r="J19">
        <v>0.310888</v>
      </c>
      <c r="K19" s="1">
        <v>3.3952</v>
      </c>
      <c r="L19" s="1">
        <v>0.68242999999999998</v>
      </c>
      <c r="M19" s="1">
        <v>0.53225999999999996</v>
      </c>
      <c r="N19" s="1">
        <v>8.5658999999999992</v>
      </c>
      <c r="O19" s="1">
        <v>0.11266</v>
      </c>
      <c r="P19" s="1">
        <v>0.11822000000000001</v>
      </c>
      <c r="Q19" s="1">
        <v>4.2731000000000002E-3</v>
      </c>
      <c r="R19" s="1">
        <v>3.3952</v>
      </c>
      <c r="S19" s="1">
        <v>0.68242999999999998</v>
      </c>
      <c r="T19" s="1">
        <v>0.53225999999999996</v>
      </c>
      <c r="U19" s="1">
        <v>8.5658999999999992</v>
      </c>
      <c r="V19" s="1">
        <v>0.11266</v>
      </c>
      <c r="W19" s="1">
        <v>0.11822000000000001</v>
      </c>
      <c r="X19" s="1">
        <v>4.2731000000000002E-3</v>
      </c>
      <c r="Y19" s="1">
        <v>2.4916</v>
      </c>
      <c r="Z19" s="1">
        <v>2.4916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>
        <v>0</v>
      </c>
      <c r="AT19">
        <v>-0.33410000000000001</v>
      </c>
      <c r="AU19">
        <v>-2.7704</v>
      </c>
      <c r="AV19">
        <v>-3.5339</v>
      </c>
      <c r="AW19">
        <v>-2.637</v>
      </c>
      <c r="AX19">
        <v>-2.8757999999999999</v>
      </c>
      <c r="AY19">
        <v>-3.0830000000000002</v>
      </c>
      <c r="AZ19">
        <v>-5.1260000000000003</v>
      </c>
      <c r="BA19">
        <v>-0.19570000000000001</v>
      </c>
      <c r="BB19">
        <v>-0.32179999999999997</v>
      </c>
      <c r="BC19" s="1">
        <v>1.1992</v>
      </c>
      <c r="BD19" s="1">
        <v>0.36812</v>
      </c>
      <c r="BE19">
        <f t="shared" si="0"/>
        <v>68.911199999999994</v>
      </c>
      <c r="BF19" s="4">
        <f t="shared" si="1"/>
        <v>5.4754998367922054</v>
      </c>
      <c r="BG19" s="4">
        <f t="shared" si="2"/>
        <v>1.8743282166560098</v>
      </c>
      <c r="BH19" s="4">
        <f t="shared" si="3"/>
        <v>0.25864009204368704</v>
      </c>
      <c r="BI19" s="4">
        <f t="shared" si="4"/>
        <v>21.354980926579543</v>
      </c>
      <c r="BJ19" s="4">
        <f t="shared" si="5"/>
        <v>0.31736034824041848</v>
      </c>
      <c r="BK19" s="4">
        <f t="shared" si="6"/>
        <v>0.20231130635679681</v>
      </c>
      <c r="BL19" s="4">
        <f t="shared" si="7"/>
        <v>2.8889313063720196E-2</v>
      </c>
      <c r="BM19">
        <f t="shared" si="8"/>
        <v>70.487989960267626</v>
      </c>
    </row>
    <row r="20" spans="1:65" x14ac:dyDescent="0.25">
      <c r="A20">
        <v>1</v>
      </c>
      <c r="B20" t="s">
        <v>57</v>
      </c>
      <c r="C20">
        <v>1</v>
      </c>
      <c r="D20">
        <v>-99</v>
      </c>
      <c r="E20">
        <v>0</v>
      </c>
      <c r="F20">
        <v>18</v>
      </c>
      <c r="G20">
        <v>5.3137800000000004</v>
      </c>
      <c r="H20">
        <v>4</v>
      </c>
      <c r="I20">
        <v>20</v>
      </c>
      <c r="J20">
        <v>0.27035199999999998</v>
      </c>
      <c r="K20" s="1">
        <v>3.0547</v>
      </c>
      <c r="L20" s="1">
        <v>0.78474999999999995</v>
      </c>
      <c r="M20" s="1">
        <v>0.61206000000000005</v>
      </c>
      <c r="N20" s="1">
        <v>9.0007999999999999</v>
      </c>
      <c r="O20" s="1">
        <v>0.12955</v>
      </c>
      <c r="P20" s="1">
        <v>0.13594999999999999</v>
      </c>
      <c r="Q20" s="1">
        <v>4.9138000000000003E-3</v>
      </c>
      <c r="R20" s="1">
        <v>3.0547</v>
      </c>
      <c r="S20" s="1">
        <v>0.78474999999999995</v>
      </c>
      <c r="T20" s="1">
        <v>0.61206000000000005</v>
      </c>
      <c r="U20" s="1">
        <v>9.0007999999999999</v>
      </c>
      <c r="V20" s="1">
        <v>0.12955</v>
      </c>
      <c r="W20" s="1">
        <v>0.13594999999999999</v>
      </c>
      <c r="X20" s="1">
        <v>4.9137E-3</v>
      </c>
      <c r="Y20" s="1">
        <v>2.7212000000000001</v>
      </c>
      <c r="Z20" s="1">
        <v>2.7212000000000001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>
        <v>0</v>
      </c>
      <c r="AT20">
        <v>-0.24099999999999999</v>
      </c>
      <c r="AU20">
        <v>-2.4748000000000001</v>
      </c>
      <c r="AV20">
        <v>-3.3313999999999999</v>
      </c>
      <c r="AW20">
        <v>-2.6360999999999999</v>
      </c>
      <c r="AX20">
        <v>-2.9241000000000001</v>
      </c>
      <c r="AY20">
        <v>-2.8959000000000001</v>
      </c>
      <c r="AZ20">
        <v>-4.8449</v>
      </c>
      <c r="BA20">
        <v>-3.5999999999999999E-3</v>
      </c>
      <c r="BB20">
        <v>-0.11990000000000001</v>
      </c>
      <c r="BC20" s="1">
        <v>1.2007000000000001</v>
      </c>
      <c r="BD20" s="1">
        <v>0.32271</v>
      </c>
      <c r="BE20">
        <f t="shared" si="0"/>
        <v>72.964800000000011</v>
      </c>
      <c r="BF20" s="4">
        <f t="shared" si="1"/>
        <v>4.8807515401994648</v>
      </c>
      <c r="BG20" s="4">
        <f t="shared" si="2"/>
        <v>2.1353967831615432</v>
      </c>
      <c r="BH20" s="4">
        <f t="shared" si="3"/>
        <v>0.29466309179643352</v>
      </c>
      <c r="BI20" s="4">
        <f t="shared" si="4"/>
        <v>22.231410936103021</v>
      </c>
      <c r="BJ20" s="4">
        <f t="shared" si="5"/>
        <v>0.36155973665770141</v>
      </c>
      <c r="BK20" s="4">
        <f t="shared" si="6"/>
        <v>0.23049851845355704</v>
      </c>
      <c r="BL20" s="4">
        <f t="shared" si="7"/>
        <v>3.2912625142692976E-2</v>
      </c>
      <c r="BM20">
        <f t="shared" si="8"/>
        <v>69.832806768485582</v>
      </c>
    </row>
    <row r="21" spans="1:65" x14ac:dyDescent="0.25">
      <c r="A21">
        <v>1</v>
      </c>
      <c r="B21" t="s">
        <v>57</v>
      </c>
      <c r="C21">
        <v>1</v>
      </c>
      <c r="D21">
        <v>-99</v>
      </c>
      <c r="E21">
        <v>0</v>
      </c>
      <c r="F21">
        <v>19</v>
      </c>
      <c r="G21">
        <v>5.1196799999999998</v>
      </c>
      <c r="H21">
        <v>4</v>
      </c>
      <c r="I21">
        <v>20</v>
      </c>
      <c r="J21">
        <v>0.229796</v>
      </c>
      <c r="K21" s="1">
        <v>2.6261000000000001</v>
      </c>
      <c r="L21" s="1">
        <v>0.92325000000000002</v>
      </c>
      <c r="M21" s="1">
        <v>0.72008000000000005</v>
      </c>
      <c r="N21" s="1">
        <v>9.6214999999999993</v>
      </c>
      <c r="O21" s="1">
        <v>0.15001999999999999</v>
      </c>
      <c r="P21" s="1">
        <v>0.15994</v>
      </c>
      <c r="Q21" s="1">
        <v>3.3817999999999999E-3</v>
      </c>
      <c r="R21" s="1">
        <v>2.6261000000000001</v>
      </c>
      <c r="S21" s="1">
        <v>0.92325000000000002</v>
      </c>
      <c r="T21" s="1">
        <v>0.72008000000000005</v>
      </c>
      <c r="U21" s="1">
        <v>9.6214999999999993</v>
      </c>
      <c r="V21" s="1">
        <v>0.15001999999999999</v>
      </c>
      <c r="W21" s="1">
        <v>0.15994</v>
      </c>
      <c r="X21" s="1">
        <v>3.3817000000000001E-3</v>
      </c>
      <c r="Y21" s="1">
        <v>2.9436</v>
      </c>
      <c r="Z21" s="1">
        <v>2.9436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5.5133000000000005E-4</v>
      </c>
      <c r="AP21" s="1">
        <v>5.5133000000000005E-4</v>
      </c>
      <c r="AQ21" s="1">
        <v>0</v>
      </c>
      <c r="AR21" s="1">
        <v>0</v>
      </c>
      <c r="AS21">
        <v>0</v>
      </c>
      <c r="AT21">
        <v>-0.1245</v>
      </c>
      <c r="AU21">
        <v>-2.0908000000000002</v>
      </c>
      <c r="AV21">
        <v>-3.0638999999999998</v>
      </c>
      <c r="AW21">
        <v>-2.8811</v>
      </c>
      <c r="AX21">
        <v>-3.2452999999999999</v>
      </c>
      <c r="AY21">
        <v>-2.9079000000000002</v>
      </c>
      <c r="AZ21">
        <v>-4.9852999999999996</v>
      </c>
      <c r="BA21">
        <v>0</v>
      </c>
      <c r="BB21">
        <v>-0.1011</v>
      </c>
      <c r="BC21" s="1">
        <v>1.2033</v>
      </c>
      <c r="BD21" s="1">
        <v>0.27744999999999997</v>
      </c>
      <c r="BE21">
        <f t="shared" si="0"/>
        <v>77.020399999999995</v>
      </c>
      <c r="BF21" s="4">
        <f t="shared" si="1"/>
        <v>4.1393348597837596</v>
      </c>
      <c r="BG21" s="4">
        <f t="shared" si="2"/>
        <v>2.4783791240155533</v>
      </c>
      <c r="BH21" s="4">
        <f t="shared" si="3"/>
        <v>0.34199019776530032</v>
      </c>
      <c r="BI21" s="4">
        <f t="shared" si="4"/>
        <v>23.44390026472075</v>
      </c>
      <c r="BJ21" s="4">
        <f t="shared" si="5"/>
        <v>0.4130408172743314</v>
      </c>
      <c r="BK21" s="4">
        <f t="shared" si="6"/>
        <v>0.26751441208689081</v>
      </c>
      <c r="BL21" s="4">
        <f t="shared" si="7"/>
        <v>2.2345502708064631E-2</v>
      </c>
      <c r="BM21">
        <f t="shared" si="8"/>
        <v>68.893494821645348</v>
      </c>
    </row>
    <row r="22" spans="1:65" x14ac:dyDescent="0.25">
      <c r="A22">
        <v>1</v>
      </c>
      <c r="B22" t="s">
        <v>57</v>
      </c>
      <c r="C22">
        <v>1</v>
      </c>
      <c r="D22">
        <v>-99</v>
      </c>
      <c r="E22">
        <v>0</v>
      </c>
      <c r="F22">
        <v>20</v>
      </c>
      <c r="G22">
        <v>4.8313199999999998</v>
      </c>
      <c r="H22">
        <v>4</v>
      </c>
      <c r="I22">
        <v>20</v>
      </c>
      <c r="J22">
        <v>0.189246</v>
      </c>
      <c r="K22" s="1">
        <v>2.0960000000000001</v>
      </c>
      <c r="L22" s="1">
        <v>1.0562</v>
      </c>
      <c r="M22" s="1">
        <v>0.87438000000000005</v>
      </c>
      <c r="N22" s="1">
        <v>10.525</v>
      </c>
      <c r="O22" s="1">
        <v>0.18002000000000001</v>
      </c>
      <c r="P22" s="1">
        <v>0.19420999999999999</v>
      </c>
      <c r="Q22" s="1">
        <v>1.9650000000000002E-3</v>
      </c>
      <c r="R22" s="1">
        <v>2.0960000000000001</v>
      </c>
      <c r="S22" s="1">
        <v>1.0562</v>
      </c>
      <c r="T22" s="1">
        <v>0.87438000000000005</v>
      </c>
      <c r="U22" s="1">
        <v>10.525</v>
      </c>
      <c r="V22" s="1">
        <v>0.18002000000000001</v>
      </c>
      <c r="W22" s="1">
        <v>0.19420999999999999</v>
      </c>
      <c r="X22" s="1">
        <v>1.9650000000000002E-3</v>
      </c>
      <c r="Y22" s="1">
        <v>3.1503999999999999</v>
      </c>
      <c r="Z22" s="1">
        <v>3.1503999999999999</v>
      </c>
      <c r="AA22" s="1">
        <v>1.2284E-2</v>
      </c>
      <c r="AB22" s="1">
        <v>1.2284E-2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9.5657999999999995E-4</v>
      </c>
      <c r="AP22" s="1">
        <v>9.5657999999999995E-4</v>
      </c>
      <c r="AQ22" s="1">
        <v>0</v>
      </c>
      <c r="AR22" s="1">
        <v>0</v>
      </c>
      <c r="AS22">
        <v>0</v>
      </c>
      <c r="AT22">
        <v>0</v>
      </c>
      <c r="AU22">
        <v>-1.5933999999999999</v>
      </c>
      <c r="AV22">
        <v>-2.6909999999999998</v>
      </c>
      <c r="AW22">
        <v>-3.2366000000000001</v>
      </c>
      <c r="AX22">
        <v>-3.7233000000000001</v>
      </c>
      <c r="AY22">
        <v>-3.0144000000000002</v>
      </c>
      <c r="AZ22">
        <v>-5.3228</v>
      </c>
      <c r="BA22">
        <v>0</v>
      </c>
      <c r="BB22">
        <v>-7.6600000000000001E-2</v>
      </c>
      <c r="BC22" s="1">
        <v>1.2072000000000001</v>
      </c>
      <c r="BD22" s="1">
        <v>0.23215</v>
      </c>
      <c r="BE22">
        <f t="shared" si="0"/>
        <v>81.075400000000002</v>
      </c>
      <c r="BF22" s="4">
        <f t="shared" si="1"/>
        <v>3.2411979435041696</v>
      </c>
      <c r="BG22" s="4">
        <f t="shared" si="2"/>
        <v>2.7815672491007004</v>
      </c>
      <c r="BH22" s="4">
        <f t="shared" si="3"/>
        <v>0.40740663728591198</v>
      </c>
      <c r="BI22" s="4">
        <f t="shared" si="4"/>
        <v>25.159624816254315</v>
      </c>
      <c r="BJ22" s="4">
        <f t="shared" si="5"/>
        <v>0.48624991982201132</v>
      </c>
      <c r="BK22" s="4">
        <f t="shared" si="6"/>
        <v>0.31868135559462524</v>
      </c>
      <c r="BL22" s="4">
        <f t="shared" si="7"/>
        <v>1.273833252905569E-2</v>
      </c>
      <c r="BM22">
        <f t="shared" si="8"/>
        <v>67.592533745909208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auxiliar2_MD_01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Simón Diego Díaz Quezada (simon.diaz)</cp:lastModifiedBy>
  <dcterms:created xsi:type="dcterms:W3CDTF">2023-11-30T03:29:45Z</dcterms:created>
  <dcterms:modified xsi:type="dcterms:W3CDTF">2023-11-30T11:50:55Z</dcterms:modified>
</cp:coreProperties>
</file>