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hile-my.sharepoint.com/personal/simon_diaz_uchile_cl/Documents/"/>
    </mc:Choice>
  </mc:AlternateContent>
  <xr:revisionPtr revIDLastSave="0" documentId="8_{BFEBDC54-A954-470C-8198-4BA58B4EA5BA}" xr6:coauthVersionLast="47" xr6:coauthVersionMax="47" xr10:uidLastSave="{00000000-0000-0000-0000-000000000000}"/>
  <bookViews>
    <workbookView xWindow="-120" yWindow="-120" windowWidth="29040" windowHeight="15720" xr2:uid="{68211C2E-F803-45CC-94DE-514C35659D0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1" l="1"/>
  <c r="B60" i="1"/>
  <c r="B48" i="1"/>
  <c r="B37" i="1"/>
  <c r="B25" i="1"/>
  <c r="B5" i="1"/>
  <c r="B9" i="1" s="1"/>
  <c r="B11" i="1" s="1"/>
  <c r="B63" i="1" l="1"/>
  <c r="B16" i="1"/>
  <c r="B26" i="1" s="1"/>
  <c r="B29" i="1" s="1"/>
  <c r="B72" i="1" s="1"/>
  <c r="B73" i="1" s="1"/>
  <c r="B64" i="1"/>
  <c r="B65" i="1" l="1"/>
  <c r="B39" i="1"/>
  <c r="B41" i="1" s="1"/>
  <c r="B51" i="1" l="1"/>
  <c r="B75" i="1" s="1"/>
  <c r="B76" i="1" s="1"/>
  <c r="B53" i="1" l="1"/>
  <c r="B55" i="1" s="1"/>
  <c r="B68" i="1" l="1"/>
  <c r="B67" i="1"/>
</calcChain>
</file>

<file path=xl/sharedStrings.xml><?xml version="1.0" encoding="utf-8"?>
<sst xmlns="http://schemas.openxmlformats.org/spreadsheetml/2006/main" count="73" uniqueCount="51">
  <si>
    <t>t/año LCE</t>
  </si>
  <si>
    <t>%</t>
  </si>
  <si>
    <t>PM_Li</t>
  </si>
  <si>
    <t>PM_LiCO3</t>
  </si>
  <si>
    <t>t/año Li</t>
  </si>
  <si>
    <t xml:space="preserve">Eficiencia </t>
  </si>
  <si>
    <t>2. Flujo salmuera concentrada</t>
  </si>
  <si>
    <t>Flujo de Li en Salmuera concentrada</t>
  </si>
  <si>
    <t>%p/p</t>
  </si>
  <si>
    <t>Flujo total de salmuera concentrada</t>
  </si>
  <si>
    <t>1. Flujo de litio producido como LCE</t>
  </si>
  <si>
    <t>1. Flujo de litio producido como Li puro</t>
  </si>
  <si>
    <t>3. Flujo salar</t>
  </si>
  <si>
    <t>Concentracion de Litio en salar</t>
  </si>
  <si>
    <t>Concentración de Litio en concentrado</t>
  </si>
  <si>
    <t>t/año salmuera</t>
  </si>
  <si>
    <t>4. Flujo de agua en F0</t>
  </si>
  <si>
    <t>%pp Na</t>
  </si>
  <si>
    <t>%pp K</t>
  </si>
  <si>
    <t>%pp Mg</t>
  </si>
  <si>
    <t>%pp Li</t>
  </si>
  <si>
    <t>%pp Cl</t>
  </si>
  <si>
    <t>%pp H2O = 100 - Sum(%pp)</t>
  </si>
  <si>
    <t>t/año agua</t>
  </si>
  <si>
    <t>5. Flujo de agua evaporada piscina 1 Fev1</t>
  </si>
  <si>
    <t>%Ev1 (cercano por phreeqc)</t>
  </si>
  <si>
    <t>6. %pp de agua en F1</t>
  </si>
  <si>
    <t>8. Flujo de precipitados</t>
  </si>
  <si>
    <t>t/año precipitados</t>
  </si>
  <si>
    <t>7. Flujo de salmuera F1</t>
  </si>
  <si>
    <t>9. Concentracion de agua en F2</t>
  </si>
  <si>
    <t>10. Flujo de agua evaporado en piscina 2</t>
  </si>
  <si>
    <t>11. Flujo de salmuera F2</t>
  </si>
  <si>
    <t>12. Flujo de precipitados piscina 2</t>
  </si>
  <si>
    <t>13. Concentraciòn en peso precipitados</t>
  </si>
  <si>
    <t>moles KCl (en relación a base càlculo)</t>
  </si>
  <si>
    <t>moles NaCl (en relación a base càlculo)</t>
  </si>
  <si>
    <t>PM NaCl</t>
  </si>
  <si>
    <t>PM KCl</t>
  </si>
  <si>
    <t>%ppNaCl</t>
  </si>
  <si>
    <t>%ppKCl</t>
  </si>
  <si>
    <t>%pp total sólidos</t>
  </si>
  <si>
    <t>kg/m2-d</t>
  </si>
  <si>
    <t>Area piscina 2</t>
  </si>
  <si>
    <t>Area piscina 1  m2</t>
  </si>
  <si>
    <t>Area piscina 1  ha</t>
  </si>
  <si>
    <t>Area piscina 2 ha</t>
  </si>
  <si>
    <t>15. Superficie piscinas</t>
  </si>
  <si>
    <t>14. Flujos de cada precipitado de piscina 2</t>
  </si>
  <si>
    <t>t/año NaCl</t>
  </si>
  <si>
    <t>t/año KCl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</si>
</sst>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_-* #,##0_-;\-* #,##0_-;_-* &quot;-&quot;??_-;_-@_-"/>
    <numFmt numFmtId="168" formatCode="_-* #,##0\ _€_-;\-* #,##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Fill="1"/>
    <xf numFmtId="165" fontId="0" fillId="0" borderId="0" xfId="1" applyNumberFormat="1" applyFont="1" applyFill="1"/>
    <xf numFmtId="168" fontId="0" fillId="0" borderId="0" xfId="0" applyNumberFormat="1" applyFill="1"/>
    <xf numFmtId="168" fontId="0" fillId="0" borderId="0" xfId="1" applyNumberFormat="1" applyFont="1" applyFill="1"/>
    <xf numFmtId="2" fontId="0" fillId="0" borderId="0" xfId="0" applyNumberForma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1BC1D-7C7C-4C3C-9C75-C653F06F0D34}">
  <dimension ref="A1:C76"/>
  <sheetViews>
    <sheetView tabSelected="1" workbookViewId="0">
      <selection activeCell="B19" sqref="B19"/>
    </sheetView>
  </sheetViews>
  <sheetFormatPr baseColWidth="10" defaultRowHeight="15" x14ac:dyDescent="0.25"/>
  <cols>
    <col min="1" max="1" width="38.140625" style="1" customWidth="1"/>
    <col min="2" max="2" width="18.28515625" style="1" bestFit="1" customWidth="1"/>
    <col min="3" max="3" width="14.42578125" style="1" bestFit="1" customWidth="1"/>
    <col min="4" max="4" width="11.42578125" style="1"/>
    <col min="5" max="5" width="13.140625" style="1" bestFit="1" customWidth="1"/>
    <col min="6" max="16384" width="11.42578125" style="1"/>
  </cols>
  <sheetData>
    <row r="1" spans="1:3" x14ac:dyDescent="0.25">
      <c r="A1" s="1" t="s">
        <v>2</v>
      </c>
      <c r="B1" s="1">
        <v>6.9</v>
      </c>
    </row>
    <row r="2" spans="1:3" x14ac:dyDescent="0.25">
      <c r="A2" s="1" t="s">
        <v>3</v>
      </c>
      <c r="B2" s="1">
        <v>73.900000000000006</v>
      </c>
    </row>
    <row r="4" spans="1:3" x14ac:dyDescent="0.25">
      <c r="A4" s="1" t="s">
        <v>10</v>
      </c>
      <c r="B4" s="2">
        <v>20000000</v>
      </c>
      <c r="C4" s="1" t="s">
        <v>0</v>
      </c>
    </row>
    <row r="5" spans="1:3" x14ac:dyDescent="0.25">
      <c r="A5" s="1" t="s">
        <v>11</v>
      </c>
      <c r="B5" s="2">
        <f>+B4*B1/B2</f>
        <v>1867388.3626522326</v>
      </c>
      <c r="C5" s="1" t="s">
        <v>4</v>
      </c>
    </row>
    <row r="6" spans="1:3" x14ac:dyDescent="0.25">
      <c r="B6" s="2"/>
    </row>
    <row r="7" spans="1:3" x14ac:dyDescent="0.25">
      <c r="A7" s="1" t="s">
        <v>6</v>
      </c>
    </row>
    <row r="8" spans="1:3" x14ac:dyDescent="0.25">
      <c r="A8" s="1" t="s">
        <v>5</v>
      </c>
      <c r="B8" s="1">
        <v>70</v>
      </c>
      <c r="C8" s="1" t="s">
        <v>1</v>
      </c>
    </row>
    <row r="9" spans="1:3" x14ac:dyDescent="0.25">
      <c r="A9" s="1" t="s">
        <v>7</v>
      </c>
      <c r="B9" s="2">
        <f>+B5/(B8/100)</f>
        <v>2667697.6609317609</v>
      </c>
      <c r="C9" s="1" t="s">
        <v>4</v>
      </c>
    </row>
    <row r="10" spans="1:3" x14ac:dyDescent="0.25">
      <c r="A10" s="1" t="s">
        <v>14</v>
      </c>
      <c r="B10" s="1">
        <v>6</v>
      </c>
      <c r="C10" s="1" t="s">
        <v>8</v>
      </c>
    </row>
    <row r="11" spans="1:3" x14ac:dyDescent="0.25">
      <c r="A11" s="1" t="s">
        <v>9</v>
      </c>
      <c r="B11" s="2">
        <f>+B9/(B10/100)</f>
        <v>44461627.682196014</v>
      </c>
      <c r="C11" s="1" t="s">
        <v>15</v>
      </c>
    </row>
    <row r="14" spans="1:3" x14ac:dyDescent="0.25">
      <c r="A14" s="1" t="s">
        <v>12</v>
      </c>
    </row>
    <row r="15" spans="1:3" x14ac:dyDescent="0.25">
      <c r="A15" s="1" t="s">
        <v>13</v>
      </c>
      <c r="B15" s="1">
        <v>0.15</v>
      </c>
      <c r="C15" s="1" t="s">
        <v>8</v>
      </c>
    </row>
    <row r="16" spans="1:3" x14ac:dyDescent="0.25">
      <c r="A16" s="1" t="s">
        <v>9</v>
      </c>
      <c r="B16" s="2">
        <f>+B9/(B15/100)</f>
        <v>1778465107.2878406</v>
      </c>
      <c r="C16" s="1" t="s">
        <v>15</v>
      </c>
    </row>
    <row r="19" spans="1:3" x14ac:dyDescent="0.25">
      <c r="A19" s="1" t="s">
        <v>16</v>
      </c>
    </row>
    <row r="20" spans="1:3" x14ac:dyDescent="0.25">
      <c r="B20" s="1">
        <v>7.66</v>
      </c>
      <c r="C20" s="1" t="s">
        <v>17</v>
      </c>
    </row>
    <row r="21" spans="1:3" x14ac:dyDescent="0.25">
      <c r="B21" s="1">
        <v>2.12</v>
      </c>
      <c r="C21" s="1" t="s">
        <v>18</v>
      </c>
    </row>
    <row r="22" spans="1:3" x14ac:dyDescent="0.25">
      <c r="B22" s="1">
        <v>0.96</v>
      </c>
      <c r="C22" s="1" t="s">
        <v>19</v>
      </c>
    </row>
    <row r="23" spans="1:3" x14ac:dyDescent="0.25">
      <c r="B23" s="1">
        <v>0.15</v>
      </c>
      <c r="C23" s="1" t="s">
        <v>20</v>
      </c>
    </row>
    <row r="24" spans="1:3" x14ac:dyDescent="0.25">
      <c r="B24" s="1">
        <v>15.97</v>
      </c>
      <c r="C24" s="1" t="s">
        <v>21</v>
      </c>
    </row>
    <row r="25" spans="1:3" x14ac:dyDescent="0.25">
      <c r="B25" s="1">
        <f>100-SUM(B20:B24)</f>
        <v>73.14</v>
      </c>
      <c r="C25" s="1" t="s">
        <v>22</v>
      </c>
    </row>
    <row r="26" spans="1:3" x14ac:dyDescent="0.25">
      <c r="B26" s="3">
        <f>+B25*B16/100</f>
        <v>1300769379.4703267</v>
      </c>
      <c r="C26" s="1" t="s">
        <v>23</v>
      </c>
    </row>
    <row r="28" spans="1:3" x14ac:dyDescent="0.25">
      <c r="A28" s="1" t="s">
        <v>24</v>
      </c>
      <c r="B28" s="1">
        <v>14.86</v>
      </c>
      <c r="C28" s="1" t="s">
        <v>25</v>
      </c>
    </row>
    <row r="29" spans="1:3" x14ac:dyDescent="0.25">
      <c r="B29" s="4">
        <f>+B26*B28/100</f>
        <v>193294329.78929055</v>
      </c>
      <c r="C29" s="1" t="s">
        <v>23</v>
      </c>
    </row>
    <row r="31" spans="1:3" x14ac:dyDescent="0.25">
      <c r="A31" s="1" t="s">
        <v>26</v>
      </c>
    </row>
    <row r="32" spans="1:3" x14ac:dyDescent="0.25">
      <c r="B32" s="1">
        <v>4.6797358429531624</v>
      </c>
      <c r="C32" s="1" t="s">
        <v>17</v>
      </c>
    </row>
    <row r="33" spans="1:3" x14ac:dyDescent="0.25">
      <c r="B33" s="1">
        <v>2.6217146421600237</v>
      </c>
      <c r="C33" s="1" t="s">
        <v>18</v>
      </c>
    </row>
    <row r="34" spans="1:3" x14ac:dyDescent="0.25">
      <c r="B34" s="1">
        <v>1.1850374412101117</v>
      </c>
      <c r="C34" s="1" t="s">
        <v>19</v>
      </c>
    </row>
    <row r="35" spans="1:3" x14ac:dyDescent="0.25">
      <c r="B35" s="1">
        <v>1.8486517513314666</v>
      </c>
      <c r="C35" s="1" t="s">
        <v>20</v>
      </c>
    </row>
    <row r="36" spans="1:3" x14ac:dyDescent="0.25">
      <c r="B36" s="1">
        <v>12.924833345845739</v>
      </c>
      <c r="C36" s="1" t="s">
        <v>21</v>
      </c>
    </row>
    <row r="37" spans="1:3" x14ac:dyDescent="0.25">
      <c r="B37" s="1">
        <f>100-SUM(B32:B36)</f>
        <v>76.740026976499493</v>
      </c>
      <c r="C37" s="1" t="s">
        <v>22</v>
      </c>
    </row>
    <row r="39" spans="1:3" x14ac:dyDescent="0.25">
      <c r="A39" s="1" t="s">
        <v>29</v>
      </c>
      <c r="B39" s="2">
        <f>+((B16*B25/100)-B29)*100/B37</f>
        <v>1443151759.6679814</v>
      </c>
      <c r="C39" s="1" t="s">
        <v>15</v>
      </c>
    </row>
    <row r="41" spans="1:3" x14ac:dyDescent="0.25">
      <c r="A41" s="1" t="s">
        <v>27</v>
      </c>
      <c r="B41" s="3">
        <f>+B16-B29-B39</f>
        <v>142019017.83056855</v>
      </c>
      <c r="C41" s="1" t="s">
        <v>28</v>
      </c>
    </row>
    <row r="43" spans="1:3" x14ac:dyDescent="0.25">
      <c r="A43" s="1" t="s">
        <v>30</v>
      </c>
      <c r="B43" s="1">
        <v>4.0203122728027756</v>
      </c>
      <c r="C43" s="1" t="s">
        <v>17</v>
      </c>
    </row>
    <row r="44" spans="1:3" x14ac:dyDescent="0.25">
      <c r="B44" s="1">
        <v>2.4978293837957737</v>
      </c>
      <c r="C44" s="1" t="s">
        <v>18</v>
      </c>
    </row>
    <row r="45" spans="1:3" x14ac:dyDescent="0.25">
      <c r="B45" s="1">
        <v>1.3847156252739901</v>
      </c>
      <c r="C45" s="1" t="s">
        <v>19</v>
      </c>
    </row>
    <row r="46" spans="1:3" x14ac:dyDescent="0.25">
      <c r="B46" s="1">
        <v>2.1467041884388531</v>
      </c>
      <c r="C46" s="1" t="s">
        <v>20</v>
      </c>
    </row>
    <row r="47" spans="1:3" x14ac:dyDescent="0.25">
      <c r="B47" s="1">
        <v>12.776117757312695</v>
      </c>
      <c r="C47" s="1" t="s">
        <v>21</v>
      </c>
    </row>
    <row r="48" spans="1:3" x14ac:dyDescent="0.25">
      <c r="B48" s="1">
        <f>100-SUM(B43:B47)</f>
        <v>77.174320772375921</v>
      </c>
      <c r="C48" s="1" t="s">
        <v>22</v>
      </c>
    </row>
    <row r="50" spans="1:3" x14ac:dyDescent="0.25">
      <c r="A50" s="1" t="s">
        <v>31</v>
      </c>
      <c r="B50" s="1">
        <v>14.86</v>
      </c>
      <c r="C50" s="1" t="s">
        <v>25</v>
      </c>
    </row>
    <row r="51" spans="1:3" x14ac:dyDescent="0.25">
      <c r="B51" s="2">
        <f>+B39*(B37/100)*(B50/100)</f>
        <v>164570792.38260198</v>
      </c>
      <c r="C51" s="1" t="s">
        <v>23</v>
      </c>
    </row>
    <row r="53" spans="1:3" x14ac:dyDescent="0.25">
      <c r="A53" s="1" t="s">
        <v>32</v>
      </c>
      <c r="B53" s="2">
        <f>+(B39*B37/100-B51)*100/B48</f>
        <v>1221784976.9996819</v>
      </c>
      <c r="C53" s="1" t="s">
        <v>15</v>
      </c>
    </row>
    <row r="55" spans="1:3" x14ac:dyDescent="0.25">
      <c r="A55" s="1" t="s">
        <v>33</v>
      </c>
      <c r="B55" s="3">
        <f>+B39-B41-B53</f>
        <v>79347764.837730885</v>
      </c>
      <c r="C55" s="1" t="s">
        <v>28</v>
      </c>
    </row>
    <row r="58" spans="1:3" x14ac:dyDescent="0.25">
      <c r="A58" s="1" t="s">
        <v>34</v>
      </c>
      <c r="B58" s="1">
        <v>0.51600000000000001</v>
      </c>
      <c r="C58" s="1" t="s">
        <v>36</v>
      </c>
    </row>
    <row r="59" spans="1:3" x14ac:dyDescent="0.25">
      <c r="B59" s="1">
        <v>0.158</v>
      </c>
      <c r="C59" s="1" t="s">
        <v>35</v>
      </c>
    </row>
    <row r="60" spans="1:3" x14ac:dyDescent="0.25">
      <c r="B60" s="1">
        <f>21+35</f>
        <v>56</v>
      </c>
      <c r="C60" s="1" t="s">
        <v>37</v>
      </c>
    </row>
    <row r="61" spans="1:3" x14ac:dyDescent="0.25">
      <c r="B61" s="1">
        <f>39+35</f>
        <v>74</v>
      </c>
      <c r="C61" s="1" t="s">
        <v>38</v>
      </c>
    </row>
    <row r="63" spans="1:3" x14ac:dyDescent="0.25">
      <c r="B63" s="5">
        <f>+(B58*B60)/(B58*B60+B59*B61)*100</f>
        <v>71.193456193948947</v>
      </c>
      <c r="C63" s="1" t="s">
        <v>39</v>
      </c>
    </row>
    <row r="64" spans="1:3" x14ac:dyDescent="0.25">
      <c r="B64" s="5">
        <f>+(B59*B61)/(B58*B60+B59*B61)*100</f>
        <v>28.806543806051049</v>
      </c>
      <c r="C64" s="1" t="s">
        <v>40</v>
      </c>
    </row>
    <row r="65" spans="1:3" x14ac:dyDescent="0.25">
      <c r="B65" s="1">
        <f>+B64+B63</f>
        <v>100</v>
      </c>
      <c r="C65" s="1" t="s">
        <v>41</v>
      </c>
    </row>
    <row r="67" spans="1:3" x14ac:dyDescent="0.25">
      <c r="A67" s="1" t="s">
        <v>48</v>
      </c>
      <c r="B67" s="2">
        <f>+B55*B63/100</f>
        <v>56490416.200627565</v>
      </c>
      <c r="C67" s="1" t="s">
        <v>49</v>
      </c>
    </row>
    <row r="68" spans="1:3" x14ac:dyDescent="0.25">
      <c r="B68" s="2">
        <f>+B55*B64/100</f>
        <v>22857348.637103319</v>
      </c>
      <c r="C68" s="1" t="s">
        <v>50</v>
      </c>
    </row>
    <row r="71" spans="1:3" x14ac:dyDescent="0.25">
      <c r="A71" s="1" t="s">
        <v>47</v>
      </c>
      <c r="B71" s="1">
        <v>1.5</v>
      </c>
      <c r="C71" s="1" t="s">
        <v>42</v>
      </c>
    </row>
    <row r="72" spans="1:3" x14ac:dyDescent="0.25">
      <c r="B72" s="2">
        <f>+(B29*1000/365)/B71</f>
        <v>353049004.18135262</v>
      </c>
      <c r="C72" s="1" t="s">
        <v>44</v>
      </c>
    </row>
    <row r="73" spans="1:3" x14ac:dyDescent="0.25">
      <c r="B73" s="2">
        <f>+B72/10000</f>
        <v>35304.900418135265</v>
      </c>
      <c r="C73" s="1" t="s">
        <v>45</v>
      </c>
    </row>
    <row r="75" spans="1:3" x14ac:dyDescent="0.25">
      <c r="B75" s="2">
        <f>+(B51*1000/365)/B71</f>
        <v>300585922.1600036</v>
      </c>
      <c r="C75" s="1" t="s">
        <v>43</v>
      </c>
    </row>
    <row r="76" spans="1:3" x14ac:dyDescent="0.25">
      <c r="B76" s="2">
        <f>+B75/10000</f>
        <v>30058.592216000361</v>
      </c>
      <c r="C76" s="1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Simón Diego Díaz Quezada (simon.diaz)</dc:creator>
  <cp:lastModifiedBy>Simón Diego Díaz Quezada (simon.diaz)</cp:lastModifiedBy>
  <dcterms:created xsi:type="dcterms:W3CDTF">2023-11-27T21:11:58Z</dcterms:created>
  <dcterms:modified xsi:type="dcterms:W3CDTF">2023-11-28T06:21:03Z</dcterms:modified>
</cp:coreProperties>
</file>