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jmcru\PCJMCRUZLocal\JMC\Cursos\MBA\2023\Ejercicios\"/>
    </mc:Choice>
  </mc:AlternateContent>
  <xr:revisionPtr revIDLastSave="0" documentId="8_{588F15C8-607A-4BAF-AA93-41A2315E6C0F}" xr6:coauthVersionLast="47" xr6:coauthVersionMax="47" xr10:uidLastSave="{00000000-0000-0000-0000-000000000000}"/>
  <bookViews>
    <workbookView xWindow="-110" yWindow="-110" windowWidth="19420" windowHeight="10560" activeTab="2" xr2:uid="{00000000-000D-0000-FFFF-FFFF00000000}"/>
  </bookViews>
  <sheets>
    <sheet name="Precios" sheetId="1" r:id="rId1"/>
    <sheet name="Retornos" sheetId="2" r:id="rId2"/>
    <sheet name="Frontera" sheetId="3" r:id="rId3"/>
    <sheet name="Hoja3" sheetId="4" r:id="rId4"/>
  </sheets>
  <definedNames>
    <definedName name="a">Frontera!$H$60</definedName>
    <definedName name="b">Frontera!$H$61</definedName>
    <definedName name="ce">Frontera!$H$62</definedName>
    <definedName name="d">Frontera!$H$63</definedName>
    <definedName name="RetEsp">Frontera!$F$28:$F$30</definedName>
    <definedName name="SigmaINV">Frontera!$E$48:$G$50</definedName>
    <definedName name="solver_adj" localSheetId="2" hidden="1">Frontera!$I$28:$I$35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500</definedName>
    <definedName name="solver_lhs1" localSheetId="2" hidden="1">Frontera!$I$36</definedName>
    <definedName name="solver_lhs2" localSheetId="2" hidden="1">Frontera!$I$38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2</definedName>
    <definedName name="solver_nwt" localSheetId="2" hidden="1">1</definedName>
    <definedName name="solver_opt" localSheetId="2" hidden="1">Frontera!$I$39</definedName>
    <definedName name="solver_pre" localSheetId="2" hidden="1">0.0005</definedName>
    <definedName name="solver_rbv" localSheetId="2" hidden="1">1</definedName>
    <definedName name="solver_rel1" localSheetId="2" hidden="1">2</definedName>
    <definedName name="solver_rel2" localSheetId="2" hidden="1">2</definedName>
    <definedName name="solver_rhs1" localSheetId="2" hidden="1">1</definedName>
    <definedName name="solver_rhs2" localSheetId="2" hidden="1">10%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  <definedName name="Unos">Frontera!$E$59:$E$61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3" l="1"/>
  <c r="I36" i="3"/>
  <c r="I65" i="2"/>
  <c r="H65" i="2"/>
  <c r="G65" i="2"/>
  <c r="F65" i="2"/>
  <c r="E65" i="2"/>
  <c r="I64" i="2"/>
  <c r="H64" i="2"/>
  <c r="G64" i="2"/>
  <c r="F64" i="2"/>
  <c r="E64" i="2"/>
  <c r="I63" i="2"/>
  <c r="H63" i="2"/>
  <c r="G63" i="2"/>
  <c r="F63" i="2"/>
  <c r="E63" i="2"/>
  <c r="I62" i="2"/>
  <c r="H62" i="2"/>
  <c r="G62" i="2"/>
  <c r="F62" i="2"/>
  <c r="E62" i="2"/>
  <c r="I61" i="2"/>
  <c r="H61" i="2"/>
  <c r="G61" i="2"/>
  <c r="F61" i="2"/>
  <c r="E61" i="2"/>
  <c r="I60" i="2"/>
  <c r="H60" i="2"/>
  <c r="G60" i="2"/>
  <c r="F60" i="2"/>
  <c r="E60" i="2"/>
  <c r="I59" i="2"/>
  <c r="H59" i="2"/>
  <c r="G59" i="2"/>
  <c r="F59" i="2"/>
  <c r="E59" i="2"/>
  <c r="I58" i="2"/>
  <c r="H58" i="2"/>
  <c r="G58" i="2"/>
  <c r="F58" i="2"/>
  <c r="E58" i="2"/>
  <c r="I57" i="2"/>
  <c r="H57" i="2"/>
  <c r="G57" i="2"/>
  <c r="F57" i="2"/>
  <c r="E57" i="2"/>
  <c r="I56" i="2"/>
  <c r="H56" i="2"/>
  <c r="G56" i="2"/>
  <c r="F56" i="2"/>
  <c r="E56" i="2"/>
  <c r="I55" i="2"/>
  <c r="H55" i="2"/>
  <c r="G55" i="2"/>
  <c r="F55" i="2"/>
  <c r="E55" i="2"/>
  <c r="I54" i="2"/>
  <c r="H54" i="2"/>
  <c r="G54" i="2"/>
  <c r="F54" i="2"/>
  <c r="E54" i="2"/>
  <c r="I53" i="2"/>
  <c r="H53" i="2"/>
  <c r="G53" i="2"/>
  <c r="F53" i="2"/>
  <c r="E53" i="2"/>
  <c r="I52" i="2"/>
  <c r="H52" i="2"/>
  <c r="G52" i="2"/>
  <c r="F52" i="2"/>
  <c r="E52" i="2"/>
  <c r="I51" i="2"/>
  <c r="H51" i="2"/>
  <c r="G51" i="2"/>
  <c r="F51" i="2"/>
  <c r="E51" i="2"/>
  <c r="I50" i="2"/>
  <c r="H50" i="2"/>
  <c r="G50" i="2"/>
  <c r="F50" i="2"/>
  <c r="E50" i="2"/>
  <c r="I49" i="2"/>
  <c r="H49" i="2"/>
  <c r="G49" i="2"/>
  <c r="F49" i="2"/>
  <c r="E49" i="2"/>
  <c r="I48" i="2"/>
  <c r="H48" i="2"/>
  <c r="G48" i="2"/>
  <c r="F48" i="2"/>
  <c r="E48" i="2"/>
  <c r="I47" i="2"/>
  <c r="H47" i="2"/>
  <c r="G47" i="2"/>
  <c r="F47" i="2"/>
  <c r="E47" i="2"/>
  <c r="I46" i="2"/>
  <c r="H46" i="2"/>
  <c r="G46" i="2"/>
  <c r="F46" i="2"/>
  <c r="E46" i="2"/>
  <c r="I45" i="2"/>
  <c r="H45" i="2"/>
  <c r="G45" i="2"/>
  <c r="F45" i="2"/>
  <c r="E45" i="2"/>
  <c r="I44" i="2"/>
  <c r="H44" i="2"/>
  <c r="G44" i="2"/>
  <c r="F44" i="2"/>
  <c r="E44" i="2"/>
  <c r="I43" i="2"/>
  <c r="H43" i="2"/>
  <c r="G43" i="2"/>
  <c r="F43" i="2"/>
  <c r="E43" i="2"/>
  <c r="I42" i="2"/>
  <c r="H42" i="2"/>
  <c r="G42" i="2"/>
  <c r="F42" i="2"/>
  <c r="E42" i="2"/>
  <c r="I41" i="2"/>
  <c r="H41" i="2"/>
  <c r="G41" i="2"/>
  <c r="F41" i="2"/>
  <c r="E41" i="2"/>
  <c r="I40" i="2"/>
  <c r="H40" i="2"/>
  <c r="G40" i="2"/>
  <c r="F40" i="2"/>
  <c r="E40" i="2"/>
  <c r="I39" i="2"/>
  <c r="H39" i="2"/>
  <c r="G39" i="2"/>
  <c r="F39" i="2"/>
  <c r="E39" i="2"/>
  <c r="I38" i="2"/>
  <c r="H38" i="2"/>
  <c r="G38" i="2"/>
  <c r="F38" i="2"/>
  <c r="E38" i="2"/>
  <c r="I37" i="2"/>
  <c r="H37" i="2"/>
  <c r="G37" i="2"/>
  <c r="F37" i="2"/>
  <c r="E37" i="2"/>
  <c r="I36" i="2"/>
  <c r="H36" i="2"/>
  <c r="G36" i="2"/>
  <c r="F36" i="2"/>
  <c r="E36" i="2"/>
  <c r="I35" i="2"/>
  <c r="H35" i="2"/>
  <c r="G35" i="2"/>
  <c r="F35" i="2"/>
  <c r="E35" i="2"/>
  <c r="I34" i="2"/>
  <c r="H34" i="2"/>
  <c r="G34" i="2"/>
  <c r="F34" i="2"/>
  <c r="E34" i="2"/>
  <c r="I33" i="2"/>
  <c r="H33" i="2"/>
  <c r="G33" i="2"/>
  <c r="F33" i="2"/>
  <c r="E33" i="2"/>
  <c r="I32" i="2"/>
  <c r="H32" i="2"/>
  <c r="G32" i="2"/>
  <c r="F32" i="2"/>
  <c r="E32" i="2"/>
  <c r="I31" i="2"/>
  <c r="H31" i="2"/>
  <c r="G31" i="2"/>
  <c r="F31" i="2"/>
  <c r="E31" i="2"/>
  <c r="I30" i="2"/>
  <c r="H30" i="2"/>
  <c r="G30" i="2"/>
  <c r="F30" i="2"/>
  <c r="E30" i="2"/>
  <c r="I29" i="2"/>
  <c r="H29" i="2"/>
  <c r="G29" i="2"/>
  <c r="F29" i="2"/>
  <c r="E29" i="2"/>
  <c r="I28" i="2"/>
  <c r="H28" i="2"/>
  <c r="G28" i="2"/>
  <c r="F28" i="2"/>
  <c r="E28" i="2"/>
  <c r="I27" i="2"/>
  <c r="H27" i="2"/>
  <c r="G27" i="2"/>
  <c r="F27" i="2"/>
  <c r="E27" i="2"/>
  <c r="I26" i="2"/>
  <c r="H26" i="2"/>
  <c r="G26" i="2"/>
  <c r="F26" i="2"/>
  <c r="E26" i="2"/>
  <c r="I25" i="2"/>
  <c r="H25" i="2"/>
  <c r="G25" i="2"/>
  <c r="F25" i="2"/>
  <c r="E25" i="2"/>
  <c r="I24" i="2"/>
  <c r="H24" i="2"/>
  <c r="G24" i="2"/>
  <c r="F24" i="2"/>
  <c r="E24" i="2"/>
  <c r="I23" i="2"/>
  <c r="H23" i="2"/>
  <c r="G23" i="2"/>
  <c r="F23" i="2"/>
  <c r="E23" i="2"/>
  <c r="I22" i="2"/>
  <c r="H22" i="2"/>
  <c r="G22" i="2"/>
  <c r="F22" i="2"/>
  <c r="E22" i="2"/>
  <c r="I21" i="2"/>
  <c r="H21" i="2"/>
  <c r="G21" i="2"/>
  <c r="F21" i="2"/>
  <c r="E21" i="2"/>
  <c r="I20" i="2"/>
  <c r="H20" i="2"/>
  <c r="G20" i="2"/>
  <c r="F20" i="2"/>
  <c r="E20" i="2"/>
  <c r="I19" i="2"/>
  <c r="H19" i="2"/>
  <c r="G19" i="2"/>
  <c r="F19" i="2"/>
  <c r="E19" i="2"/>
  <c r="I18" i="2"/>
  <c r="H18" i="2"/>
  <c r="G18" i="2"/>
  <c r="F18" i="2"/>
  <c r="E18" i="2"/>
  <c r="I17" i="2"/>
  <c r="H17" i="2"/>
  <c r="G17" i="2"/>
  <c r="F17" i="2"/>
  <c r="E17" i="2"/>
  <c r="I16" i="2"/>
  <c r="H16" i="2"/>
  <c r="G16" i="2"/>
  <c r="F16" i="2"/>
  <c r="E16" i="2"/>
  <c r="I15" i="2"/>
  <c r="H15" i="2"/>
  <c r="G15" i="2"/>
  <c r="F15" i="2"/>
  <c r="E15" i="2"/>
  <c r="I14" i="2"/>
  <c r="H14" i="2"/>
  <c r="G14" i="2"/>
  <c r="F14" i="2"/>
  <c r="E14" i="2"/>
  <c r="I13" i="2"/>
  <c r="H13" i="2"/>
  <c r="G13" i="2"/>
  <c r="F13" i="2"/>
  <c r="E13" i="2"/>
  <c r="I12" i="2"/>
  <c r="H12" i="2"/>
  <c r="G12" i="2"/>
  <c r="F12" i="2"/>
  <c r="E12" i="2"/>
  <c r="I11" i="2"/>
  <c r="H11" i="2"/>
  <c r="G11" i="2"/>
  <c r="F11" i="2"/>
  <c r="E11" i="2"/>
  <c r="I10" i="2"/>
  <c r="H10" i="2"/>
  <c r="G10" i="2"/>
  <c r="F10" i="2"/>
  <c r="E10" i="2"/>
  <c r="I9" i="2"/>
  <c r="H9" i="2"/>
  <c r="G9" i="2"/>
  <c r="F9" i="2"/>
  <c r="E9" i="2"/>
  <c r="I8" i="2"/>
  <c r="H8" i="2"/>
  <c r="G8" i="2"/>
  <c r="F8" i="2"/>
  <c r="E8" i="2"/>
  <c r="I7" i="2"/>
  <c r="H7" i="2"/>
  <c r="G7" i="2"/>
  <c r="F7" i="2"/>
  <c r="E7" i="2"/>
  <c r="I6" i="2"/>
  <c r="H6" i="2"/>
  <c r="G6" i="2"/>
  <c r="F6" i="2"/>
  <c r="E6" i="2"/>
  <c r="I5" i="2"/>
  <c r="H5" i="2"/>
  <c r="G5" i="2"/>
  <c r="H8" i="3" s="1"/>
  <c r="F5" i="2"/>
  <c r="E5" i="2"/>
  <c r="I4" i="2"/>
  <c r="H4" i="2"/>
  <c r="G10" i="3" s="1"/>
  <c r="G4" i="2"/>
  <c r="F4" i="2"/>
  <c r="E4" i="2"/>
  <c r="I3" i="2"/>
  <c r="G11" i="3" s="1"/>
  <c r="H3" i="2"/>
  <c r="G3" i="2"/>
  <c r="F3" i="2"/>
  <c r="J8" i="3" s="1"/>
  <c r="E3" i="2"/>
  <c r="H7" i="3" s="1"/>
  <c r="J10" i="3"/>
  <c r="I22" i="3"/>
  <c r="D65" i="2"/>
  <c r="C65" i="2"/>
  <c r="D64" i="2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32" i="2"/>
  <c r="C32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H19" i="3" s="1"/>
  <c r="C5" i="2"/>
  <c r="D4" i="2"/>
  <c r="C4" i="2"/>
  <c r="D5" i="3"/>
  <c r="C29" i="3" s="1"/>
  <c r="D29" i="3" s="1"/>
  <c r="G29" i="3" s="1"/>
  <c r="D3" i="2"/>
  <c r="C3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D4" i="3" s="1"/>
  <c r="B3" i="2"/>
  <c r="J18" i="3"/>
  <c r="D22" i="3"/>
  <c r="E11" i="3"/>
  <c r="C9" i="3"/>
  <c r="D8" i="3"/>
  <c r="I6" i="3"/>
  <c r="H5" i="3"/>
  <c r="F5" i="3"/>
  <c r="F4" i="3"/>
  <c r="C17" i="3"/>
  <c r="D19" i="3"/>
  <c r="D18" i="3"/>
  <c r="C19" i="3"/>
  <c r="J17" i="3"/>
  <c r="G17" i="3" l="1"/>
  <c r="H17" i="3"/>
  <c r="H4" i="3"/>
  <c r="J5" i="3"/>
  <c r="C7" i="3"/>
  <c r="E9" i="3"/>
  <c r="D24" i="3"/>
  <c r="E21" i="3"/>
  <c r="C4" i="3"/>
  <c r="F17" i="3"/>
  <c r="G20" i="3"/>
  <c r="H23" i="3"/>
  <c r="J9" i="3"/>
  <c r="I18" i="3"/>
  <c r="C5" i="3"/>
  <c r="D6" i="3"/>
  <c r="E7" i="3"/>
  <c r="D10" i="3"/>
  <c r="E23" i="3"/>
  <c r="D20" i="3"/>
  <c r="E6" i="3"/>
  <c r="C30" i="3" s="1"/>
  <c r="D30" i="3" s="1"/>
  <c r="G30" i="3" s="1"/>
  <c r="F19" i="3"/>
  <c r="F21" i="3"/>
  <c r="G24" i="3"/>
  <c r="G6" i="3"/>
  <c r="C11" i="3"/>
  <c r="C23" i="3"/>
  <c r="G19" i="3"/>
  <c r="D17" i="3"/>
  <c r="C18" i="3"/>
  <c r="J21" i="3"/>
  <c r="I11" i="3"/>
  <c r="J7" i="3"/>
  <c r="G21" i="3"/>
  <c r="J4" i="3"/>
  <c r="G4" i="3"/>
  <c r="E5" i="3"/>
  <c r="I5" i="3"/>
  <c r="F6" i="3"/>
  <c r="J6" i="3"/>
  <c r="C8" i="3"/>
  <c r="D9" i="3"/>
  <c r="E10" i="3"/>
  <c r="E24" i="3"/>
  <c r="D23" i="3"/>
  <c r="C22" i="3"/>
  <c r="E20" i="3"/>
  <c r="I19" i="3"/>
  <c r="E19" i="3"/>
  <c r="E17" i="3"/>
  <c r="F20" i="3"/>
  <c r="J20" i="3"/>
  <c r="I21" i="3"/>
  <c r="H22" i="3"/>
  <c r="G23" i="3"/>
  <c r="F24" i="3"/>
  <c r="J24" i="3"/>
  <c r="F11" i="3"/>
  <c r="F10" i="3"/>
  <c r="F9" i="3"/>
  <c r="F8" i="3"/>
  <c r="G7" i="3"/>
  <c r="F7" i="3"/>
  <c r="C31" i="3" s="1"/>
  <c r="D31" i="3" s="1"/>
  <c r="G31" i="3" s="1"/>
  <c r="G8" i="3"/>
  <c r="C32" i="3" s="1"/>
  <c r="D32" i="3" s="1"/>
  <c r="G32" i="3" s="1"/>
  <c r="H9" i="3"/>
  <c r="C33" i="3" s="1"/>
  <c r="D33" i="3" s="1"/>
  <c r="G33" i="3" s="1"/>
  <c r="I10" i="3"/>
  <c r="C34" i="3" s="1"/>
  <c r="D34" i="3" s="1"/>
  <c r="G34" i="3" s="1"/>
  <c r="J11" i="3"/>
  <c r="C35" i="3" s="1"/>
  <c r="D35" i="3" s="1"/>
  <c r="G35" i="3" s="1"/>
  <c r="G18" i="3"/>
  <c r="H18" i="3"/>
  <c r="E18" i="3"/>
  <c r="E4" i="3"/>
  <c r="I4" i="3"/>
  <c r="G5" i="3"/>
  <c r="C6" i="3"/>
  <c r="H6" i="3"/>
  <c r="D7" i="3"/>
  <c r="E8" i="3"/>
  <c r="C10" i="3"/>
  <c r="D11" i="3"/>
  <c r="C24" i="3"/>
  <c r="E22" i="3"/>
  <c r="D21" i="3"/>
  <c r="C20" i="3"/>
  <c r="F18" i="3"/>
  <c r="H20" i="3"/>
  <c r="F22" i="3"/>
  <c r="J22" i="3"/>
  <c r="I23" i="3"/>
  <c r="H24" i="3"/>
  <c r="H11" i="3"/>
  <c r="H10" i="3"/>
  <c r="I9" i="3"/>
  <c r="I8" i="3"/>
  <c r="I7" i="3"/>
  <c r="C21" i="3"/>
  <c r="J19" i="3"/>
  <c r="I17" i="3"/>
  <c r="I20" i="3"/>
  <c r="H21" i="3"/>
  <c r="G22" i="3"/>
  <c r="F23" i="3"/>
  <c r="J23" i="3"/>
  <c r="I24" i="3"/>
  <c r="G9" i="3"/>
  <c r="I39" i="3" l="1" a="1"/>
  <c r="I39" i="3" s="1"/>
  <c r="C28" i="3"/>
  <c r="D28" i="3" s="1"/>
  <c r="G28" i="3" s="1"/>
</calcChain>
</file>

<file path=xl/sharedStrings.xml><?xml version="1.0" encoding="utf-8"?>
<sst xmlns="http://schemas.openxmlformats.org/spreadsheetml/2006/main" count="84" uniqueCount="20">
  <si>
    <t>UAL</t>
  </si>
  <si>
    <t>SDS</t>
  </si>
  <si>
    <t>INT</t>
  </si>
  <si>
    <t>HP</t>
  </si>
  <si>
    <t>IBM</t>
  </si>
  <si>
    <t>C</t>
  </si>
  <si>
    <t>BP</t>
  </si>
  <si>
    <t>MSFT</t>
  </si>
  <si>
    <t>Matriz Varianza Covarianza</t>
  </si>
  <si>
    <t>Matriz Correlaciones</t>
  </si>
  <si>
    <t>Anuales</t>
  </si>
  <si>
    <t>Volati diarias</t>
  </si>
  <si>
    <t>Retornos Anuales Esperados</t>
  </si>
  <si>
    <t>Vols anuales</t>
  </si>
  <si>
    <t>Total</t>
  </si>
  <si>
    <t>Retorno</t>
  </si>
  <si>
    <t>Volatilidad</t>
  </si>
  <si>
    <t>Retorno Min</t>
  </si>
  <si>
    <t>Volatilidad Min</t>
  </si>
  <si>
    <t>Usando Solver: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</si>
</sst>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$_-;\-* #,##0.00\ _$_-;_-* &quot;-&quot;??\ _$_-;_-@_-"/>
    <numFmt numFmtId="165" formatCode="0.0%"/>
    <numFmt numFmtId="166" formatCode="0.000000000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5" borderId="0" applyNumberFormat="0" applyBorder="0" applyAlignment="0" applyProtection="0"/>
  </cellStyleXfs>
  <cellXfs count="29">
    <xf numFmtId="0" fontId="0" fillId="0" borderId="0" xfId="0"/>
    <xf numFmtId="165" fontId="0" fillId="0" borderId="0" xfId="1" applyNumberFormat="1" applyFont="1"/>
    <xf numFmtId="10" fontId="0" fillId="0" borderId="0" xfId="1" applyNumberFormat="1" applyFont="1"/>
    <xf numFmtId="0" fontId="0" fillId="2" borderId="0" xfId="0" applyFill="1"/>
    <xf numFmtId="166" fontId="0" fillId="0" borderId="0" xfId="0" applyNumberFormat="1"/>
    <xf numFmtId="164" fontId="0" fillId="0" borderId="0" xfId="0" applyNumberFormat="1"/>
    <xf numFmtId="2" fontId="0" fillId="0" borderId="0" xfId="1" applyNumberFormat="1" applyFont="1"/>
    <xf numFmtId="0" fontId="2" fillId="0" borderId="0" xfId="0" applyFont="1"/>
    <xf numFmtId="9" fontId="0" fillId="0" borderId="0" xfId="0" applyNumberFormat="1"/>
    <xf numFmtId="0" fontId="0" fillId="0" borderId="1" xfId="0" applyBorder="1"/>
    <xf numFmtId="0" fontId="2" fillId="3" borderId="1" xfId="0" applyFont="1" applyFill="1" applyBorder="1"/>
    <xf numFmtId="165" fontId="0" fillId="3" borderId="2" xfId="0" applyNumberFormat="1" applyFill="1" applyBorder="1"/>
    <xf numFmtId="165" fontId="0" fillId="3" borderId="3" xfId="0" applyNumberFormat="1" applyFill="1" applyBorder="1"/>
    <xf numFmtId="0" fontId="2" fillId="2" borderId="0" xfId="0" applyFont="1" applyFill="1" applyAlignment="1">
      <alignment horizontal="right"/>
    </xf>
    <xf numFmtId="10" fontId="0" fillId="0" borderId="0" xfId="0" applyNumberFormat="1"/>
    <xf numFmtId="0" fontId="0" fillId="0" borderId="4" xfId="0" applyBorder="1"/>
    <xf numFmtId="9" fontId="3" fillId="3" borderId="2" xfId="0" applyNumberFormat="1" applyFont="1" applyFill="1" applyBorder="1"/>
    <xf numFmtId="0" fontId="0" fillId="0" borderId="0" xfId="0" applyAlignment="1">
      <alignment horizontal="center"/>
    </xf>
    <xf numFmtId="0" fontId="1" fillId="2" borderId="5" xfId="0" applyFont="1" applyFill="1" applyBorder="1"/>
    <xf numFmtId="10" fontId="0" fillId="0" borderId="6" xfId="0" applyNumberFormat="1" applyBorder="1"/>
    <xf numFmtId="0" fontId="1" fillId="2" borderId="7" xfId="0" applyFont="1" applyFill="1" applyBorder="1"/>
    <xf numFmtId="10" fontId="0" fillId="0" borderId="8" xfId="0" applyNumberFormat="1" applyBorder="1"/>
    <xf numFmtId="0" fontId="0" fillId="2" borderId="5" xfId="0" applyFill="1" applyBorder="1"/>
    <xf numFmtId="165" fontId="2" fillId="4" borderId="6" xfId="1" applyNumberFormat="1" applyFont="1" applyFill="1" applyBorder="1"/>
    <xf numFmtId="0" fontId="0" fillId="2" borderId="7" xfId="0" applyFill="1" applyBorder="1"/>
    <xf numFmtId="165" fontId="2" fillId="4" borderId="8" xfId="1" applyNumberFormat="1" applyFont="1" applyFill="1" applyBorder="1"/>
    <xf numFmtId="0" fontId="5" fillId="5" borderId="0" xfId="2" applyFont="1"/>
    <xf numFmtId="9" fontId="5" fillId="5" borderId="0" xfId="2" applyNumberFormat="1" applyFont="1"/>
    <xf numFmtId="0" fontId="0" fillId="2" borderId="0" xfId="0" applyFill="1" applyAlignment="1">
      <alignment horizontal="center"/>
    </xf>
  </cellXfs>
  <cellStyles count="3">
    <cellStyle name="Bueno" xfId="2" builtinId="2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70223645367218"/>
          <c:y val="7.4698948987152597E-2"/>
          <c:w val="0.86569233251595923"/>
          <c:h val="0.8530138045629682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Retornos!$G$3:$G$65</c:f>
              <c:numCache>
                <c:formatCode>0.00%</c:formatCode>
                <c:ptCount val="63"/>
                <c:pt idx="0">
                  <c:v>1.2041975027328041E-2</c:v>
                </c:pt>
                <c:pt idx="1">
                  <c:v>1.0237214652645717E-2</c:v>
                </c:pt>
                <c:pt idx="2">
                  <c:v>-4.6589303700051363E-2</c:v>
                </c:pt>
                <c:pt idx="3">
                  <c:v>2.5372249011061124E-2</c:v>
                </c:pt>
                <c:pt idx="4">
                  <c:v>-7.2448644185045116E-3</c:v>
                </c:pt>
                <c:pt idx="5">
                  <c:v>3.9212487811826839E-2</c:v>
                </c:pt>
                <c:pt idx="6">
                  <c:v>4.309024826809585E-3</c:v>
                </c:pt>
                <c:pt idx="7">
                  <c:v>-4.926118336055889E-3</c:v>
                </c:pt>
                <c:pt idx="8">
                  <c:v>1.4392929389149627E-3</c:v>
                </c:pt>
                <c:pt idx="9">
                  <c:v>-4.1101521334895594E-4</c:v>
                </c:pt>
                <c:pt idx="10">
                  <c:v>2.4635610899473438E-3</c:v>
                </c:pt>
                <c:pt idx="11">
                  <c:v>1.3846688346759947E-2</c:v>
                </c:pt>
                <c:pt idx="12">
                  <c:v>0</c:v>
                </c:pt>
                <c:pt idx="13">
                  <c:v>1.4145703076194457E-3</c:v>
                </c:pt>
                <c:pt idx="14">
                  <c:v>9.6463770518053354E-3</c:v>
                </c:pt>
                <c:pt idx="15">
                  <c:v>-1.7146158834970514E-2</c:v>
                </c:pt>
                <c:pt idx="16">
                  <c:v>-1.0225037961161441E-2</c:v>
                </c:pt>
                <c:pt idx="17">
                  <c:v>2.4166065847183747E-2</c:v>
                </c:pt>
                <c:pt idx="18">
                  <c:v>-4.8270407483159798E-3</c:v>
                </c:pt>
                <c:pt idx="19">
                  <c:v>-7.081466112783933E-3</c:v>
                </c:pt>
                <c:pt idx="20">
                  <c:v>1.311163513937511E-2</c:v>
                </c:pt>
                <c:pt idx="21">
                  <c:v>-7.0387419814760474E-3</c:v>
                </c:pt>
                <c:pt idx="22">
                  <c:v>2.8214448382321514E-3</c:v>
                </c:pt>
                <c:pt idx="23">
                  <c:v>-1.7868495715172957E-2</c:v>
                </c:pt>
                <c:pt idx="24">
                  <c:v>-8.6420290938290008E-3</c:v>
                </c:pt>
                <c:pt idx="25">
                  <c:v>1.9239234440419691E-2</c:v>
                </c:pt>
                <c:pt idx="26">
                  <c:v>-8.7550187648205852E-3</c:v>
                </c:pt>
                <c:pt idx="27">
                  <c:v>-6.1368519876288494E-4</c:v>
                </c:pt>
                <c:pt idx="28">
                  <c:v>-3.0740878804218614E-3</c:v>
                </c:pt>
                <c:pt idx="29">
                  <c:v>-4.105933130974489E-4</c:v>
                </c:pt>
                <c:pt idx="30">
                  <c:v>-2.0747632194248543E-2</c:v>
                </c:pt>
                <c:pt idx="31">
                  <c:v>-1.8885746878682475E-3</c:v>
                </c:pt>
                <c:pt idx="32">
                  <c:v>-3.8758732086288217E-2</c:v>
                </c:pt>
                <c:pt idx="33">
                  <c:v>-1.208142097420409E-2</c:v>
                </c:pt>
                <c:pt idx="34">
                  <c:v>-2.2573312931855716E-2</c:v>
                </c:pt>
                <c:pt idx="35">
                  <c:v>-9.9955398316790307E-3</c:v>
                </c:pt>
                <c:pt idx="36">
                  <c:v>-2.2833656909346627E-4</c:v>
                </c:pt>
                <c:pt idx="37">
                  <c:v>-3.2257118575394955E-2</c:v>
                </c:pt>
                <c:pt idx="38">
                  <c:v>9.3897403498389171E-3</c:v>
                </c:pt>
                <c:pt idx="39">
                  <c:v>1.6682499959936276E-2</c:v>
                </c:pt>
                <c:pt idx="40">
                  <c:v>-3.0326560127512784E-2</c:v>
                </c:pt>
                <c:pt idx="41">
                  <c:v>4.4245780861281364E-2</c:v>
                </c:pt>
                <c:pt idx="42">
                  <c:v>3.1670800424511307E-2</c:v>
                </c:pt>
                <c:pt idx="43">
                  <c:v>-4.4004471448215975E-3</c:v>
                </c:pt>
                <c:pt idx="44">
                  <c:v>-4.4198966981512473E-3</c:v>
                </c:pt>
                <c:pt idx="45">
                  <c:v>1.4948618658038301E-2</c:v>
                </c:pt>
                <c:pt idx="46">
                  <c:v>-7.4463769391199287E-3</c:v>
                </c:pt>
                <c:pt idx="47">
                  <c:v>-3.0126120753322418E-2</c:v>
                </c:pt>
                <c:pt idx="48">
                  <c:v>-3.1767669103291503E-3</c:v>
                </c:pt>
                <c:pt idx="49">
                  <c:v>1.8018505502678212E-2</c:v>
                </c:pt>
                <c:pt idx="50">
                  <c:v>-1.122346236984954E-2</c:v>
                </c:pt>
                <c:pt idx="51">
                  <c:v>4.8252558651403626E-2</c:v>
                </c:pt>
                <c:pt idx="52">
                  <c:v>1.9384992998537298E-2</c:v>
                </c:pt>
                <c:pt idx="53">
                  <c:v>-1.2666246151928314E-3</c:v>
                </c:pt>
                <c:pt idx="54">
                  <c:v>-1.6828600362761952E-2</c:v>
                </c:pt>
                <c:pt idx="55">
                  <c:v>5.4146363369957116E-2</c:v>
                </c:pt>
                <c:pt idx="56">
                  <c:v>6.2886909756881887E-3</c:v>
                </c:pt>
                <c:pt idx="57">
                  <c:v>5.6463146579258956E-3</c:v>
                </c:pt>
                <c:pt idx="58">
                  <c:v>-8.0759574810002378E-3</c:v>
                </c:pt>
                <c:pt idx="59">
                  <c:v>-6.1000595825049251E-3</c:v>
                </c:pt>
                <c:pt idx="60">
                  <c:v>1.538180499094942E-2</c:v>
                </c:pt>
                <c:pt idx="61">
                  <c:v>-1.2057879274441957E-3</c:v>
                </c:pt>
                <c:pt idx="62">
                  <c:v>-2.0929342638102963E-2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A-4AE4-9607-9D9FB1C58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9718240"/>
        <c:axId val="1509718784"/>
      </c:lineChart>
      <c:catAx>
        <c:axId val="150971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L"/>
          </a:p>
        </c:txPr>
        <c:crossAx val="150971878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15097187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L"/>
          </a:p>
        </c:txPr>
        <c:crossAx val="1509718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L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Riesgo vs. Retorno</a:t>
            </a:r>
          </a:p>
        </c:rich>
      </c:tx>
      <c:layout>
        <c:manualLayout>
          <c:xMode val="edge"/>
          <c:yMode val="edge"/>
          <c:x val="0.3744368796005762"/>
          <c:y val="8.1206801006022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699251863366123"/>
          <c:y val="0.20649704608916597"/>
          <c:w val="0.75338511818267917"/>
          <c:h val="0.5614863500402039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Frontera!$G$28:$G$35</c:f>
              <c:numCache>
                <c:formatCode>0.0%</c:formatCode>
                <c:ptCount val="8"/>
                <c:pt idx="0">
                  <c:v>0.77937782537165246</c:v>
                </c:pt>
                <c:pt idx="1">
                  <c:v>0.42555475116904523</c:v>
                </c:pt>
                <c:pt idx="2">
                  <c:v>0.34043325907668393</c:v>
                </c:pt>
                <c:pt idx="3">
                  <c:v>0.37890370843682697</c:v>
                </c:pt>
                <c:pt idx="4">
                  <c:v>0.40384213220211523</c:v>
                </c:pt>
                <c:pt idx="5">
                  <c:v>0.3141123660806438</c:v>
                </c:pt>
                <c:pt idx="6">
                  <c:v>0.20934920943057742</c:v>
                </c:pt>
                <c:pt idx="7">
                  <c:v>0.34181194101717288</c:v>
                </c:pt>
              </c:numCache>
            </c:numRef>
          </c:xVal>
          <c:yVal>
            <c:numRef>
              <c:f>Frontera!$F$28:$F$35</c:f>
              <c:numCache>
                <c:formatCode>0%</c:formatCode>
                <c:ptCount val="8"/>
                <c:pt idx="0">
                  <c:v>0.1</c:v>
                </c:pt>
                <c:pt idx="1">
                  <c:v>0.12</c:v>
                </c:pt>
                <c:pt idx="2">
                  <c:v>0.06</c:v>
                </c:pt>
                <c:pt idx="3">
                  <c:v>0.21</c:v>
                </c:pt>
                <c:pt idx="4">
                  <c:v>0.08</c:v>
                </c:pt>
                <c:pt idx="5">
                  <c:v>0.11</c:v>
                </c:pt>
                <c:pt idx="6">
                  <c:v>0.14000000000000001</c:v>
                </c:pt>
                <c:pt idx="7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CD-48C6-871F-D1817BF28C48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Frontera!$I$39</c:f>
              <c:numCache>
                <c:formatCode>0.0%</c:formatCode>
                <c:ptCount val="1"/>
                <c:pt idx="0">
                  <c:v>0.21585960485429403</c:v>
                </c:pt>
              </c:numCache>
            </c:numRef>
          </c:xVal>
          <c:yVal>
            <c:numRef>
              <c:f>Frontera!$I$38</c:f>
              <c:numCache>
                <c:formatCode>0.0%</c:formatCode>
                <c:ptCount val="1"/>
                <c:pt idx="0">
                  <c:v>0.1114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CD-48C6-871F-D1817BF28C48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Frontera!$I$43</c:f>
              <c:numCache>
                <c:formatCode>0.00%</c:formatCode>
                <c:ptCount val="1"/>
                <c:pt idx="0">
                  <c:v>0.15856841063166119</c:v>
                </c:pt>
              </c:numCache>
            </c:numRef>
          </c:xVal>
          <c:yVal>
            <c:numRef>
              <c:f>Frontera!$I$42</c:f>
              <c:numCache>
                <c:formatCode>0.00%</c:formatCode>
                <c:ptCount val="1"/>
                <c:pt idx="0">
                  <c:v>5.944559446730982E-2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CD-48C6-871F-D1817BF28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0945280"/>
        <c:axId val="1330932224"/>
      </c:scatterChart>
      <c:valAx>
        <c:axId val="1330945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Volatilidad</a:t>
                </a:r>
              </a:p>
            </c:rich>
          </c:tx>
          <c:layout>
            <c:manualLayout>
              <c:xMode val="edge"/>
              <c:yMode val="edge"/>
              <c:x val="0.50075306376176665"/>
              <c:y val="0.867751551357704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30932224"/>
        <c:crosses val="autoZero"/>
        <c:crossBetween val="midCat"/>
      </c:valAx>
      <c:valAx>
        <c:axId val="1330932224"/>
        <c:scaling>
          <c:orientation val="minMax"/>
          <c:max val="0.2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Retorno</a:t>
                </a:r>
              </a:p>
            </c:rich>
          </c:tx>
          <c:layout>
            <c:manualLayout>
              <c:xMode val="edge"/>
              <c:yMode val="edge"/>
              <c:x val="4.2105263157894736E-2"/>
              <c:y val="0.39907283921296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30945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387350</xdr:colOff>
      <xdr:row>3</xdr:row>
      <xdr:rowOff>120650</xdr:rowOff>
    </xdr:from>
    <xdr:to>
      <xdr:col>16</xdr:col>
      <xdr:colOff>565150</xdr:colOff>
      <xdr:row>22</xdr:row>
      <xdr:rowOff>101600</xdr:rowOff>
    </xdr:to>
    <xdr:graphicFrame macro="">
      <xdr:nvGraphicFramePr>
        <xdr:cNvPr id="2054" name="Gráfico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666750</xdr:colOff>
      <xdr:row>35</xdr:row>
      <xdr:rowOff>139700</xdr:rowOff>
    </xdr:from>
    <xdr:to>
      <xdr:col>6</xdr:col>
      <xdr:colOff>977900</xdr:colOff>
      <xdr:row>55</xdr:row>
      <xdr:rowOff>69850</xdr:rowOff>
    </xdr:to>
    <xdr:graphicFrame macro="">
      <xdr:nvGraphicFramePr>
        <xdr:cNvPr id="1027" name="Gráfico 1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5"/>
  <sheetViews>
    <sheetView workbookViewId="0">
      <selection activeCell="H2" sqref="H2"/>
    </sheetView>
  </sheetViews>
  <sheetFormatPr baseColWidth="10" defaultRowHeight="12.5" x14ac:dyDescent="0.25"/>
  <sheetData>
    <row r="1" spans="1:8" ht="13" x14ac:dyDescent="0.3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8" x14ac:dyDescent="0.25">
      <c r="A2">
        <v>14.84</v>
      </c>
      <c r="B2">
        <v>27.3</v>
      </c>
      <c r="C2">
        <v>20.72</v>
      </c>
      <c r="D2">
        <v>40.93</v>
      </c>
      <c r="E2">
        <v>88.95</v>
      </c>
      <c r="F2">
        <v>47.05</v>
      </c>
      <c r="G2">
        <v>51.83</v>
      </c>
      <c r="H2">
        <v>56.63</v>
      </c>
    </row>
    <row r="3" spans="1:8" x14ac:dyDescent="0.25">
      <c r="A3">
        <v>15.39</v>
      </c>
      <c r="B3">
        <v>29.53</v>
      </c>
      <c r="C3">
        <v>20.96</v>
      </c>
      <c r="D3">
        <v>40.369999999999997</v>
      </c>
      <c r="E3">
        <v>84.81</v>
      </c>
      <c r="F3">
        <v>47.62</v>
      </c>
      <c r="G3">
        <v>51.5</v>
      </c>
      <c r="H3">
        <v>57.81</v>
      </c>
    </row>
    <row r="4" spans="1:8" x14ac:dyDescent="0.25">
      <c r="A4">
        <v>15.51</v>
      </c>
      <c r="B4">
        <v>30.05</v>
      </c>
      <c r="C4">
        <v>20.45</v>
      </c>
      <c r="D4">
        <v>39.28</v>
      </c>
      <c r="E4">
        <v>86.2</v>
      </c>
      <c r="F4">
        <v>48.11</v>
      </c>
      <c r="G4">
        <v>52.09</v>
      </c>
      <c r="H4">
        <v>55.69</v>
      </c>
    </row>
    <row r="5" spans="1:8" x14ac:dyDescent="0.25">
      <c r="A5">
        <v>15.23</v>
      </c>
      <c r="B5">
        <v>31.74</v>
      </c>
      <c r="C5">
        <v>19.61</v>
      </c>
      <c r="D5">
        <v>38.54</v>
      </c>
      <c r="E5">
        <v>85.35</v>
      </c>
      <c r="F5">
        <v>45.92</v>
      </c>
      <c r="G5">
        <v>51.17</v>
      </c>
      <c r="H5">
        <v>55.93</v>
      </c>
    </row>
    <row r="6" spans="1:8" x14ac:dyDescent="0.25">
      <c r="A6">
        <v>15.76</v>
      </c>
      <c r="B6">
        <v>32.369999999999997</v>
      </c>
      <c r="C6">
        <v>19.399999999999999</v>
      </c>
      <c r="D6">
        <v>36.96</v>
      </c>
      <c r="E6">
        <v>85.6</v>
      </c>
      <c r="F6">
        <v>47.1</v>
      </c>
      <c r="G6">
        <v>49.92</v>
      </c>
      <c r="H6">
        <v>54.79</v>
      </c>
    </row>
    <row r="7" spans="1:8" x14ac:dyDescent="0.25">
      <c r="A7">
        <v>15.18</v>
      </c>
      <c r="B7">
        <v>31.84</v>
      </c>
      <c r="C7">
        <v>19.73</v>
      </c>
      <c r="D7">
        <v>38.729999999999997</v>
      </c>
      <c r="E7">
        <v>84.19</v>
      </c>
      <c r="F7">
        <v>46.76</v>
      </c>
      <c r="G7">
        <v>50.88</v>
      </c>
      <c r="H7">
        <v>56.3</v>
      </c>
    </row>
    <row r="8" spans="1:8" x14ac:dyDescent="0.25">
      <c r="A8">
        <v>15.14</v>
      </c>
      <c r="B8">
        <v>32.700000000000003</v>
      </c>
      <c r="C8">
        <v>19.7</v>
      </c>
      <c r="D8">
        <v>38.64</v>
      </c>
      <c r="E8">
        <v>89.01</v>
      </c>
      <c r="F8">
        <v>48.63</v>
      </c>
      <c r="G8">
        <v>51.95</v>
      </c>
      <c r="H8">
        <v>54.87</v>
      </c>
    </row>
    <row r="9" spans="1:8" x14ac:dyDescent="0.25">
      <c r="A9">
        <v>14.85</v>
      </c>
      <c r="B9">
        <v>32.450000000000003</v>
      </c>
      <c r="C9">
        <v>19.25</v>
      </c>
      <c r="D9">
        <v>38.26</v>
      </c>
      <c r="E9">
        <v>87.74</v>
      </c>
      <c r="F9">
        <v>48.84</v>
      </c>
      <c r="G9">
        <v>51.68</v>
      </c>
      <c r="H9">
        <v>57.22</v>
      </c>
    </row>
    <row r="10" spans="1:8" x14ac:dyDescent="0.25">
      <c r="A10">
        <v>14.58</v>
      </c>
      <c r="B10">
        <v>32.07</v>
      </c>
      <c r="C10">
        <v>19</v>
      </c>
      <c r="D10">
        <v>39.25</v>
      </c>
      <c r="E10">
        <v>87.41</v>
      </c>
      <c r="F10">
        <v>48.6</v>
      </c>
      <c r="G10">
        <v>52.25</v>
      </c>
      <c r="H10">
        <v>55.87</v>
      </c>
    </row>
    <row r="11" spans="1:8" x14ac:dyDescent="0.25">
      <c r="A11">
        <v>14.9</v>
      </c>
      <c r="B11">
        <v>31.9</v>
      </c>
      <c r="C11">
        <v>19.09</v>
      </c>
      <c r="D11">
        <v>38.26</v>
      </c>
      <c r="E11">
        <v>97.25</v>
      </c>
      <c r="F11">
        <v>48.67</v>
      </c>
      <c r="G11">
        <v>51.84</v>
      </c>
      <c r="H11">
        <v>56.45</v>
      </c>
    </row>
    <row r="12" spans="1:8" x14ac:dyDescent="0.25">
      <c r="A12">
        <v>15.02</v>
      </c>
      <c r="B12">
        <v>31.69</v>
      </c>
      <c r="C12">
        <v>19.100000000000001</v>
      </c>
      <c r="D12">
        <v>39.42</v>
      </c>
      <c r="E12">
        <v>100.84</v>
      </c>
      <c r="F12">
        <v>48.65</v>
      </c>
      <c r="G12">
        <v>52.02</v>
      </c>
      <c r="H12">
        <v>56.33</v>
      </c>
    </row>
    <row r="13" spans="1:8" x14ac:dyDescent="0.25">
      <c r="A13">
        <v>14.95</v>
      </c>
      <c r="B13">
        <v>31.06</v>
      </c>
      <c r="C13">
        <v>19.18</v>
      </c>
      <c r="D13">
        <v>39.85</v>
      </c>
      <c r="E13">
        <v>99.96</v>
      </c>
      <c r="F13">
        <v>48.77</v>
      </c>
      <c r="G13">
        <v>53.3</v>
      </c>
      <c r="H13">
        <v>57.3</v>
      </c>
    </row>
    <row r="14" spans="1:8" x14ac:dyDescent="0.25">
      <c r="A14">
        <v>14.81</v>
      </c>
      <c r="B14">
        <v>31.99</v>
      </c>
      <c r="C14">
        <v>19.989999999999998</v>
      </c>
      <c r="D14">
        <v>41.37</v>
      </c>
      <c r="E14">
        <v>100.95</v>
      </c>
      <c r="F14">
        <v>49.45</v>
      </c>
      <c r="G14">
        <v>53.88</v>
      </c>
      <c r="H14">
        <v>60.38</v>
      </c>
    </row>
    <row r="15" spans="1:8" x14ac:dyDescent="0.25">
      <c r="A15">
        <v>15.81</v>
      </c>
      <c r="B15">
        <v>32.86</v>
      </c>
      <c r="C15">
        <v>19.5</v>
      </c>
      <c r="D15">
        <v>41.15</v>
      </c>
      <c r="E15">
        <v>102.86</v>
      </c>
      <c r="F15">
        <v>49.45</v>
      </c>
      <c r="G15">
        <v>53.64</v>
      </c>
      <c r="H15">
        <v>60.31</v>
      </c>
    </row>
    <row r="16" spans="1:8" x14ac:dyDescent="0.25">
      <c r="A16">
        <v>16.34</v>
      </c>
      <c r="B16">
        <v>32.97</v>
      </c>
      <c r="C16">
        <v>19.600000000000001</v>
      </c>
      <c r="D16">
        <v>40.090000000000003</v>
      </c>
      <c r="E16">
        <v>104</v>
      </c>
      <c r="F16">
        <v>49.52</v>
      </c>
      <c r="G16">
        <v>53.1</v>
      </c>
      <c r="H16">
        <v>59.44</v>
      </c>
    </row>
    <row r="17" spans="1:8" x14ac:dyDescent="0.25">
      <c r="A17">
        <v>15.9</v>
      </c>
      <c r="B17">
        <v>32.89</v>
      </c>
      <c r="C17">
        <v>19.55</v>
      </c>
      <c r="D17">
        <v>39.86</v>
      </c>
      <c r="E17">
        <v>103.39</v>
      </c>
      <c r="F17">
        <v>50</v>
      </c>
      <c r="G17">
        <v>52.89</v>
      </c>
      <c r="H17">
        <v>59.08</v>
      </c>
    </row>
    <row r="18" spans="1:8" x14ac:dyDescent="0.25">
      <c r="A18">
        <v>15.64</v>
      </c>
      <c r="B18">
        <v>32.520000000000003</v>
      </c>
      <c r="C18">
        <v>19.8</v>
      </c>
      <c r="D18">
        <v>38.340000000000003</v>
      </c>
      <c r="E18">
        <v>102.9</v>
      </c>
      <c r="F18">
        <v>49.15</v>
      </c>
      <c r="G18">
        <v>51.86</v>
      </c>
      <c r="H18">
        <v>59.23</v>
      </c>
    </row>
    <row r="19" spans="1:8" x14ac:dyDescent="0.25">
      <c r="A19">
        <v>15</v>
      </c>
      <c r="B19">
        <v>32.42</v>
      </c>
      <c r="C19">
        <v>19.47</v>
      </c>
      <c r="D19">
        <v>37.99</v>
      </c>
      <c r="E19">
        <v>103.56</v>
      </c>
      <c r="F19">
        <v>48.65</v>
      </c>
      <c r="G19">
        <v>51.65</v>
      </c>
      <c r="H19">
        <v>60.45</v>
      </c>
    </row>
    <row r="20" spans="1:8" x14ac:dyDescent="0.25">
      <c r="A20">
        <v>15.7</v>
      </c>
      <c r="B20">
        <v>32.86</v>
      </c>
      <c r="C20">
        <v>19.97</v>
      </c>
      <c r="D20">
        <v>38.51</v>
      </c>
      <c r="E20">
        <v>105.6</v>
      </c>
      <c r="F20">
        <v>49.84</v>
      </c>
      <c r="G20">
        <v>52.1</v>
      </c>
      <c r="H20">
        <v>61.36</v>
      </c>
    </row>
    <row r="21" spans="1:8" x14ac:dyDescent="0.25">
      <c r="A21">
        <v>15.14</v>
      </c>
      <c r="B21">
        <v>33.15</v>
      </c>
      <c r="C21">
        <v>19.59</v>
      </c>
      <c r="D21">
        <v>40.270000000000003</v>
      </c>
      <c r="E21">
        <v>106.78</v>
      </c>
      <c r="F21">
        <v>49.6</v>
      </c>
      <c r="G21">
        <v>52.82</v>
      </c>
      <c r="H21">
        <v>60.1</v>
      </c>
    </row>
    <row r="22" spans="1:8" x14ac:dyDescent="0.25">
      <c r="A22">
        <v>15.45</v>
      </c>
      <c r="B22">
        <v>34.729999999999997</v>
      </c>
      <c r="C22">
        <v>19.059999999999999</v>
      </c>
      <c r="D22">
        <v>40.4</v>
      </c>
      <c r="E22">
        <v>105.5</v>
      </c>
      <c r="F22">
        <v>49.25</v>
      </c>
      <c r="G22">
        <v>52.48</v>
      </c>
      <c r="H22">
        <v>62.23</v>
      </c>
    </row>
    <row r="23" spans="1:8" x14ac:dyDescent="0.25">
      <c r="A23">
        <v>15.9</v>
      </c>
      <c r="B23">
        <v>34.89</v>
      </c>
      <c r="C23">
        <v>19.07</v>
      </c>
      <c r="D23">
        <v>41.31</v>
      </c>
      <c r="E23">
        <v>107.49</v>
      </c>
      <c r="F23">
        <v>49.9</v>
      </c>
      <c r="G23">
        <v>52.56</v>
      </c>
      <c r="H23">
        <v>62.14</v>
      </c>
    </row>
    <row r="24" spans="1:8" x14ac:dyDescent="0.25">
      <c r="A24">
        <v>16.670000000000002</v>
      </c>
      <c r="B24">
        <v>34.28</v>
      </c>
      <c r="C24">
        <v>18.3</v>
      </c>
      <c r="D24">
        <v>39.9</v>
      </c>
      <c r="E24">
        <v>106.35</v>
      </c>
      <c r="F24">
        <v>49.55</v>
      </c>
      <c r="G24">
        <v>52.3</v>
      </c>
      <c r="H24">
        <v>62.49</v>
      </c>
    </row>
    <row r="25" spans="1:8" x14ac:dyDescent="0.25">
      <c r="A25">
        <v>16.39</v>
      </c>
      <c r="B25">
        <v>34</v>
      </c>
      <c r="C25">
        <v>18.100000000000001</v>
      </c>
      <c r="D25">
        <v>38.94</v>
      </c>
      <c r="E25">
        <v>106.79</v>
      </c>
      <c r="F25">
        <v>49.69</v>
      </c>
      <c r="G25">
        <v>52.2</v>
      </c>
      <c r="H25">
        <v>61.22</v>
      </c>
    </row>
    <row r="26" spans="1:8" x14ac:dyDescent="0.25">
      <c r="A26">
        <v>16.350000000000001</v>
      </c>
      <c r="B26">
        <v>33.770000000000003</v>
      </c>
      <c r="C26">
        <v>18.05</v>
      </c>
      <c r="D26">
        <v>38.15</v>
      </c>
      <c r="E26">
        <v>106.6</v>
      </c>
      <c r="F26">
        <v>48.81</v>
      </c>
      <c r="G26">
        <v>52</v>
      </c>
      <c r="H26">
        <v>62.1</v>
      </c>
    </row>
    <row r="27" spans="1:8" x14ac:dyDescent="0.25">
      <c r="A27">
        <v>16.5</v>
      </c>
      <c r="B27">
        <v>34.130000000000003</v>
      </c>
      <c r="C27">
        <v>18.14</v>
      </c>
      <c r="D27">
        <v>38.65</v>
      </c>
      <c r="E27">
        <v>107.18</v>
      </c>
      <c r="F27">
        <v>48.39</v>
      </c>
      <c r="G27">
        <v>52.17</v>
      </c>
      <c r="H27">
        <v>62.54</v>
      </c>
    </row>
    <row r="28" spans="1:8" x14ac:dyDescent="0.25">
      <c r="A28">
        <v>17.84</v>
      </c>
      <c r="B28">
        <v>34.39</v>
      </c>
      <c r="C28">
        <v>18.579999999999998</v>
      </c>
      <c r="D28">
        <v>38.39</v>
      </c>
      <c r="E28">
        <v>108.5</v>
      </c>
      <c r="F28">
        <v>49.33</v>
      </c>
      <c r="G28">
        <v>52.37</v>
      </c>
      <c r="H28">
        <v>64.34</v>
      </c>
    </row>
    <row r="29" spans="1:8" x14ac:dyDescent="0.25">
      <c r="A29">
        <v>17.46</v>
      </c>
      <c r="B29">
        <v>34.07</v>
      </c>
      <c r="C29">
        <v>18.47</v>
      </c>
      <c r="D29">
        <v>37.5</v>
      </c>
      <c r="E29">
        <v>105.24</v>
      </c>
      <c r="F29">
        <v>48.9</v>
      </c>
      <c r="G29">
        <v>52</v>
      </c>
      <c r="H29">
        <v>63.95</v>
      </c>
    </row>
    <row r="30" spans="1:8" x14ac:dyDescent="0.25">
      <c r="A30">
        <v>17.2</v>
      </c>
      <c r="B30">
        <v>33.22</v>
      </c>
      <c r="C30">
        <v>18.23</v>
      </c>
      <c r="D30">
        <v>36.549999999999997</v>
      </c>
      <c r="E30">
        <v>105.09</v>
      </c>
      <c r="F30">
        <v>48.87</v>
      </c>
      <c r="G30">
        <v>51.18</v>
      </c>
      <c r="H30">
        <v>62.72</v>
      </c>
    </row>
    <row r="31" spans="1:8" x14ac:dyDescent="0.25">
      <c r="A31">
        <v>16.399999999999999</v>
      </c>
      <c r="B31">
        <v>32.99</v>
      </c>
      <c r="C31">
        <v>17.809999999999999</v>
      </c>
      <c r="D31">
        <v>37.299999999999997</v>
      </c>
      <c r="E31">
        <v>103.71</v>
      </c>
      <c r="F31">
        <v>48.72</v>
      </c>
      <c r="G31">
        <v>51.91</v>
      </c>
      <c r="H31">
        <v>63.63</v>
      </c>
    </row>
    <row r="32" spans="1:8" x14ac:dyDescent="0.25">
      <c r="A32">
        <v>15.86</v>
      </c>
      <c r="B32">
        <v>33.130000000000003</v>
      </c>
      <c r="C32">
        <v>17.78</v>
      </c>
      <c r="D32">
        <v>36.700000000000003</v>
      </c>
      <c r="E32">
        <v>106.3</v>
      </c>
      <c r="F32">
        <v>48.7</v>
      </c>
      <c r="G32">
        <v>51.65</v>
      </c>
      <c r="H32">
        <v>63.08</v>
      </c>
    </row>
    <row r="33" spans="1:8" x14ac:dyDescent="0.25">
      <c r="A33">
        <v>15.53</v>
      </c>
      <c r="B33">
        <v>34.65</v>
      </c>
      <c r="C33">
        <v>16.920000000000002</v>
      </c>
      <c r="D33">
        <v>36.590000000000003</v>
      </c>
      <c r="E33">
        <v>105.67</v>
      </c>
      <c r="F33">
        <v>47.7</v>
      </c>
      <c r="G33">
        <v>50.95</v>
      </c>
      <c r="H33">
        <v>63.3</v>
      </c>
    </row>
    <row r="34" spans="1:8" x14ac:dyDescent="0.25">
      <c r="A34">
        <v>16.399999999999999</v>
      </c>
      <c r="B34">
        <v>33.299999999999997</v>
      </c>
      <c r="C34">
        <v>16.440000000000001</v>
      </c>
      <c r="D34">
        <v>36.729999999999997</v>
      </c>
      <c r="E34">
        <v>105.9</v>
      </c>
      <c r="F34">
        <v>47.61</v>
      </c>
      <c r="G34">
        <v>51.09</v>
      </c>
      <c r="H34">
        <v>61.37</v>
      </c>
    </row>
    <row r="35" spans="1:8" x14ac:dyDescent="0.25">
      <c r="A35">
        <v>13.67</v>
      </c>
      <c r="B35">
        <v>32.81</v>
      </c>
      <c r="C35">
        <v>16.43</v>
      </c>
      <c r="D35">
        <v>35</v>
      </c>
      <c r="E35">
        <v>103.02</v>
      </c>
      <c r="F35">
        <v>45.8</v>
      </c>
      <c r="G35">
        <v>50.6</v>
      </c>
      <c r="H35">
        <v>58.34</v>
      </c>
    </row>
    <row r="36" spans="1:8" x14ac:dyDescent="0.25">
      <c r="A36">
        <v>12.82</v>
      </c>
      <c r="B36">
        <v>30.87</v>
      </c>
      <c r="C36">
        <v>16.43</v>
      </c>
      <c r="D36">
        <v>33.74</v>
      </c>
      <c r="E36">
        <v>98.12</v>
      </c>
      <c r="F36">
        <v>45.25</v>
      </c>
      <c r="G36">
        <v>49.55</v>
      </c>
      <c r="H36">
        <v>58.39</v>
      </c>
    </row>
    <row r="37" spans="1:8" x14ac:dyDescent="0.25">
      <c r="A37">
        <v>12.55</v>
      </c>
      <c r="B37">
        <v>30.63</v>
      </c>
      <c r="C37">
        <v>16.68</v>
      </c>
      <c r="D37">
        <v>33.31</v>
      </c>
      <c r="E37">
        <v>97.83</v>
      </c>
      <c r="F37">
        <v>44.24</v>
      </c>
      <c r="G37">
        <v>49.81</v>
      </c>
      <c r="H37">
        <v>58.55</v>
      </c>
    </row>
    <row r="38" spans="1:8" x14ac:dyDescent="0.25">
      <c r="A38">
        <v>12.62</v>
      </c>
      <c r="B38">
        <v>30.85</v>
      </c>
      <c r="C38">
        <v>16.309999999999999</v>
      </c>
      <c r="D38">
        <v>33.340000000000003</v>
      </c>
      <c r="E38">
        <v>97.15</v>
      </c>
      <c r="F38">
        <v>43.8</v>
      </c>
      <c r="G38">
        <v>49.73</v>
      </c>
      <c r="H38">
        <v>59.08</v>
      </c>
    </row>
    <row r="39" spans="1:8" x14ac:dyDescent="0.25">
      <c r="A39">
        <v>12.5</v>
      </c>
      <c r="B39">
        <v>30.47</v>
      </c>
      <c r="C39">
        <v>16.190000000000001</v>
      </c>
      <c r="D39">
        <v>33.74</v>
      </c>
      <c r="E39">
        <v>98.3</v>
      </c>
      <c r="F39">
        <v>43.79</v>
      </c>
      <c r="G39">
        <v>49.45</v>
      </c>
      <c r="H39">
        <v>57.99</v>
      </c>
    </row>
    <row r="40" spans="1:8" x14ac:dyDescent="0.25">
      <c r="A40">
        <v>12.75</v>
      </c>
      <c r="B40">
        <v>29.95</v>
      </c>
      <c r="C40">
        <v>16.02</v>
      </c>
      <c r="D40">
        <v>32.619999999999997</v>
      </c>
      <c r="E40">
        <v>98.45</v>
      </c>
      <c r="F40">
        <v>42.4</v>
      </c>
      <c r="G40">
        <v>48.39</v>
      </c>
      <c r="H40">
        <v>58.05</v>
      </c>
    </row>
    <row r="41" spans="1:8" x14ac:dyDescent="0.25">
      <c r="A41">
        <v>13.25</v>
      </c>
      <c r="B41">
        <v>29.8</v>
      </c>
      <c r="C41">
        <v>16.13</v>
      </c>
      <c r="D41">
        <v>31.35</v>
      </c>
      <c r="E41">
        <v>96.38</v>
      </c>
      <c r="F41">
        <v>42.8</v>
      </c>
      <c r="G41">
        <v>47.5</v>
      </c>
      <c r="H41">
        <v>59.9</v>
      </c>
    </row>
    <row r="42" spans="1:8" x14ac:dyDescent="0.25">
      <c r="A42">
        <v>12.73</v>
      </c>
      <c r="B42">
        <v>29.6</v>
      </c>
      <c r="C42">
        <v>16.29</v>
      </c>
      <c r="D42">
        <v>29.95</v>
      </c>
      <c r="E42">
        <v>99.31</v>
      </c>
      <c r="F42">
        <v>43.52</v>
      </c>
      <c r="G42">
        <v>47.75</v>
      </c>
      <c r="H42">
        <v>58.93</v>
      </c>
    </row>
    <row r="43" spans="1:8" x14ac:dyDescent="0.25">
      <c r="A43">
        <v>12.95</v>
      </c>
      <c r="B43">
        <v>29.52</v>
      </c>
      <c r="C43">
        <v>16.329999999999998</v>
      </c>
      <c r="D43">
        <v>30.04</v>
      </c>
      <c r="E43">
        <v>101.3</v>
      </c>
      <c r="F43">
        <v>42.22</v>
      </c>
      <c r="G43">
        <v>48.12</v>
      </c>
      <c r="H43">
        <v>60.23</v>
      </c>
    </row>
    <row r="44" spans="1:8" x14ac:dyDescent="0.25">
      <c r="A44">
        <v>11.36</v>
      </c>
      <c r="B44">
        <v>30.34</v>
      </c>
      <c r="C44">
        <v>16.46</v>
      </c>
      <c r="D44">
        <v>30.06</v>
      </c>
      <c r="E44">
        <v>102.89</v>
      </c>
      <c r="F44">
        <v>44.13</v>
      </c>
      <c r="G44">
        <v>48.43</v>
      </c>
      <c r="H44">
        <v>61.68</v>
      </c>
    </row>
    <row r="45" spans="1:8" x14ac:dyDescent="0.25">
      <c r="A45">
        <v>11.08</v>
      </c>
      <c r="B45">
        <v>31.23</v>
      </c>
      <c r="C45">
        <v>16.23</v>
      </c>
      <c r="D45">
        <v>29.99</v>
      </c>
      <c r="E45">
        <v>107.89</v>
      </c>
      <c r="F45">
        <v>45.55</v>
      </c>
      <c r="G45">
        <v>48.17</v>
      </c>
      <c r="H45">
        <v>61.82</v>
      </c>
    </row>
    <row r="46" spans="1:8" x14ac:dyDescent="0.25">
      <c r="A46">
        <v>11.81</v>
      </c>
      <c r="B46">
        <v>32.1</v>
      </c>
      <c r="C46">
        <v>16.29</v>
      </c>
      <c r="D46">
        <v>29.24</v>
      </c>
      <c r="E46">
        <v>108.07</v>
      </c>
      <c r="F46">
        <v>45.35</v>
      </c>
      <c r="G46">
        <v>47.42</v>
      </c>
      <c r="H46">
        <v>60.14</v>
      </c>
    </row>
    <row r="47" spans="1:8" x14ac:dyDescent="0.25">
      <c r="A47">
        <v>12.39</v>
      </c>
      <c r="B47">
        <v>31.14</v>
      </c>
      <c r="C47">
        <v>16.43</v>
      </c>
      <c r="D47">
        <v>29.42</v>
      </c>
      <c r="E47">
        <v>106.57</v>
      </c>
      <c r="F47">
        <v>45.15</v>
      </c>
      <c r="G47">
        <v>46.33</v>
      </c>
      <c r="H47">
        <v>61.13</v>
      </c>
    </row>
    <row r="48" spans="1:8" x14ac:dyDescent="0.25">
      <c r="A48">
        <v>12.69</v>
      </c>
      <c r="B48">
        <v>31.68</v>
      </c>
      <c r="C48">
        <v>16.22</v>
      </c>
      <c r="D48">
        <v>29.83</v>
      </c>
      <c r="E48">
        <v>107.38</v>
      </c>
      <c r="F48">
        <v>45.83</v>
      </c>
      <c r="G48">
        <v>46.14</v>
      </c>
      <c r="H48">
        <v>60.65</v>
      </c>
    </row>
    <row r="49" spans="1:8" x14ac:dyDescent="0.25">
      <c r="A49">
        <v>12.3</v>
      </c>
      <c r="B49">
        <v>30.5</v>
      </c>
      <c r="C49">
        <v>17.66</v>
      </c>
      <c r="D49">
        <v>29.05</v>
      </c>
      <c r="E49">
        <v>104.99</v>
      </c>
      <c r="F49">
        <v>45.49</v>
      </c>
      <c r="G49">
        <v>45.84</v>
      </c>
      <c r="H49">
        <v>59.8</v>
      </c>
    </row>
    <row r="50" spans="1:8" x14ac:dyDescent="0.25">
      <c r="A50">
        <v>11.64</v>
      </c>
      <c r="B50">
        <v>28.7</v>
      </c>
      <c r="C50">
        <v>17.75</v>
      </c>
      <c r="D50">
        <v>28.26</v>
      </c>
      <c r="E50">
        <v>103.91</v>
      </c>
      <c r="F50">
        <v>44.14</v>
      </c>
      <c r="G50">
        <v>45.55</v>
      </c>
      <c r="H50">
        <v>60.4</v>
      </c>
    </row>
    <row r="51" spans="1:8" x14ac:dyDescent="0.25">
      <c r="A51">
        <v>11.29</v>
      </c>
      <c r="B51">
        <v>29.04</v>
      </c>
      <c r="C51">
        <v>17.97</v>
      </c>
      <c r="D51">
        <v>29.38</v>
      </c>
      <c r="E51">
        <v>106.63</v>
      </c>
      <c r="F51">
        <v>44</v>
      </c>
      <c r="G51">
        <v>46.4</v>
      </c>
      <c r="H51">
        <v>61.15</v>
      </c>
    </row>
    <row r="52" spans="1:8" x14ac:dyDescent="0.25">
      <c r="A52">
        <v>12.5</v>
      </c>
      <c r="B52">
        <v>29.14</v>
      </c>
      <c r="C52">
        <v>18.23</v>
      </c>
      <c r="D52">
        <v>29.17</v>
      </c>
      <c r="E52">
        <v>106.16</v>
      </c>
      <c r="F52">
        <v>44.8</v>
      </c>
      <c r="G52">
        <v>45.6</v>
      </c>
      <c r="H52">
        <v>61.12</v>
      </c>
    </row>
    <row r="53" spans="1:8" x14ac:dyDescent="0.25">
      <c r="A53">
        <v>13.22</v>
      </c>
      <c r="B53">
        <v>28.6</v>
      </c>
      <c r="C53">
        <v>18.28</v>
      </c>
      <c r="D53">
        <v>29.44</v>
      </c>
      <c r="E53">
        <v>106.66</v>
      </c>
      <c r="F53">
        <v>44.3</v>
      </c>
      <c r="G53">
        <v>46.13</v>
      </c>
      <c r="H53">
        <v>62.66</v>
      </c>
    </row>
    <row r="54" spans="1:8" x14ac:dyDescent="0.25">
      <c r="A54">
        <v>13.43</v>
      </c>
      <c r="B54">
        <v>29.72</v>
      </c>
      <c r="C54">
        <v>17.93</v>
      </c>
      <c r="D54">
        <v>30.27</v>
      </c>
      <c r="E54">
        <v>107.86</v>
      </c>
      <c r="F54">
        <v>46.49</v>
      </c>
      <c r="G54">
        <v>46.63</v>
      </c>
      <c r="H54">
        <v>63.71</v>
      </c>
    </row>
    <row r="55" spans="1:8" x14ac:dyDescent="0.25">
      <c r="A55">
        <v>14.7</v>
      </c>
      <c r="B55">
        <v>29.99</v>
      </c>
      <c r="C55">
        <v>18.079999999999998</v>
      </c>
      <c r="D55">
        <v>30.32</v>
      </c>
      <c r="E55">
        <v>107.75</v>
      </c>
      <c r="F55">
        <v>47.4</v>
      </c>
      <c r="G55">
        <v>46.35</v>
      </c>
      <c r="H55">
        <v>62.85</v>
      </c>
    </row>
    <row r="56" spans="1:8" x14ac:dyDescent="0.25">
      <c r="A56">
        <v>14.57</v>
      </c>
      <c r="B56">
        <v>27.99</v>
      </c>
      <c r="C56">
        <v>17.39</v>
      </c>
      <c r="D56">
        <v>29.84</v>
      </c>
      <c r="E56">
        <v>105.41</v>
      </c>
      <c r="F56">
        <v>47.34</v>
      </c>
      <c r="G56">
        <v>45.73</v>
      </c>
      <c r="H56">
        <v>62.32</v>
      </c>
    </row>
    <row r="57" spans="1:8" x14ac:dyDescent="0.25">
      <c r="A57">
        <v>14.6</v>
      </c>
      <c r="B57">
        <v>27.75</v>
      </c>
      <c r="C57">
        <v>17.97</v>
      </c>
      <c r="D57">
        <v>29.45</v>
      </c>
      <c r="E57">
        <v>102.86</v>
      </c>
      <c r="F57">
        <v>46.55</v>
      </c>
      <c r="G57">
        <v>44.75</v>
      </c>
      <c r="H57">
        <v>63.82</v>
      </c>
    </row>
    <row r="58" spans="1:8" x14ac:dyDescent="0.25">
      <c r="A58">
        <v>14.77</v>
      </c>
      <c r="B58">
        <v>28.92</v>
      </c>
      <c r="C58">
        <v>18.39</v>
      </c>
      <c r="D58">
        <v>29.52</v>
      </c>
      <c r="E58">
        <v>108.01</v>
      </c>
      <c r="F58">
        <v>49.14</v>
      </c>
      <c r="G58">
        <v>45.8</v>
      </c>
      <c r="H58">
        <v>63.8</v>
      </c>
    </row>
    <row r="59" spans="1:8" x14ac:dyDescent="0.25">
      <c r="A59">
        <v>15.15</v>
      </c>
      <c r="B59">
        <v>29.15</v>
      </c>
      <c r="C59">
        <v>18.57</v>
      </c>
      <c r="D59">
        <v>30.12</v>
      </c>
      <c r="E59">
        <v>109.14</v>
      </c>
      <c r="F59">
        <v>49.45</v>
      </c>
      <c r="G59">
        <v>45.39</v>
      </c>
      <c r="H59">
        <v>64.599999999999994</v>
      </c>
    </row>
    <row r="60" spans="1:8" x14ac:dyDescent="0.25">
      <c r="A60">
        <v>14.76</v>
      </c>
      <c r="B60">
        <v>29.15</v>
      </c>
      <c r="C60">
        <v>18.43</v>
      </c>
      <c r="D60">
        <v>30.31</v>
      </c>
      <c r="E60">
        <v>108.58</v>
      </c>
      <c r="F60">
        <v>49.73</v>
      </c>
      <c r="G60">
        <v>45.14</v>
      </c>
      <c r="H60">
        <v>63.74</v>
      </c>
    </row>
    <row r="61" spans="1:8" x14ac:dyDescent="0.25">
      <c r="A61">
        <v>14.85</v>
      </c>
      <c r="B61">
        <v>29.44</v>
      </c>
      <c r="C61">
        <v>18.670000000000002</v>
      </c>
      <c r="D61">
        <v>29.07</v>
      </c>
      <c r="E61">
        <v>107.76</v>
      </c>
      <c r="F61">
        <v>49.33</v>
      </c>
      <c r="G61">
        <v>45.14</v>
      </c>
      <c r="H61">
        <v>64.459999999999994</v>
      </c>
    </row>
    <row r="62" spans="1:8" x14ac:dyDescent="0.25">
      <c r="A62">
        <v>14.45</v>
      </c>
      <c r="B62">
        <v>29.25</v>
      </c>
      <c r="C62">
        <v>18.53</v>
      </c>
      <c r="D62">
        <v>27.98</v>
      </c>
      <c r="E62">
        <v>110.35</v>
      </c>
      <c r="F62">
        <v>49.03</v>
      </c>
      <c r="G62">
        <v>43.49</v>
      </c>
      <c r="H62">
        <v>66.099999999999994</v>
      </c>
    </row>
    <row r="63" spans="1:8" x14ac:dyDescent="0.25">
      <c r="A63">
        <v>16</v>
      </c>
      <c r="B63">
        <v>28.91</v>
      </c>
      <c r="C63">
        <v>18.53</v>
      </c>
      <c r="D63">
        <v>28.5</v>
      </c>
      <c r="E63">
        <v>114.1</v>
      </c>
      <c r="F63">
        <v>49.79</v>
      </c>
      <c r="G63">
        <v>43.83</v>
      </c>
      <c r="H63">
        <v>69.86</v>
      </c>
    </row>
    <row r="64" spans="1:8" x14ac:dyDescent="0.25">
      <c r="A64">
        <v>15.01</v>
      </c>
      <c r="B64">
        <v>29.39</v>
      </c>
      <c r="C64">
        <v>18.38</v>
      </c>
      <c r="D64">
        <v>28.38</v>
      </c>
      <c r="E64">
        <v>119.74</v>
      </c>
      <c r="F64">
        <v>49.73</v>
      </c>
      <c r="G64">
        <v>44.49</v>
      </c>
      <c r="H64">
        <v>67.87</v>
      </c>
    </row>
    <row r="65" spans="1:8" x14ac:dyDescent="0.25">
      <c r="A65">
        <v>15.3</v>
      </c>
      <c r="B65">
        <v>29.78</v>
      </c>
      <c r="C65">
        <v>18.28</v>
      </c>
      <c r="D65">
        <v>28.22</v>
      </c>
      <c r="E65">
        <v>117.25</v>
      </c>
      <c r="F65">
        <v>48.7</v>
      </c>
      <c r="G65">
        <v>44.2</v>
      </c>
      <c r="H65">
        <v>67.87</v>
      </c>
    </row>
  </sheetData>
  <phoneticPr fontId="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03"/>
  <sheetViews>
    <sheetView workbookViewId="0">
      <selection activeCell="K2" sqref="K2"/>
    </sheetView>
  </sheetViews>
  <sheetFormatPr baseColWidth="10" defaultRowHeight="12.5" x14ac:dyDescent="0.25"/>
  <sheetData>
    <row r="1" spans="2: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3" spans="2:9" x14ac:dyDescent="0.25">
      <c r="B3" s="2">
        <f>+LN(Precios!A3/Precios!A2)</f>
        <v>3.639171011155342E-2</v>
      </c>
      <c r="C3" s="2">
        <f>+LN(Precios!B3/Precios!B2)</f>
        <v>7.8519993564917193E-2</v>
      </c>
      <c r="D3" s="2">
        <f>+LN(Precios!C3/Precios!C2)</f>
        <v>1.1516442061559301E-2</v>
      </c>
      <c r="E3" s="2">
        <f>+LN(Precios!D3/Precios!D2)</f>
        <v>-1.3776355639462248E-2</v>
      </c>
      <c r="F3" s="2">
        <f>+LN(Precios!E3/Precios!E2)</f>
        <v>-4.7660953738235465E-2</v>
      </c>
      <c r="G3" s="2">
        <f>+LN(Precios!F3/Precios!F2)</f>
        <v>1.2041975027328041E-2</v>
      </c>
      <c r="H3" s="2">
        <f>+LN(Precios!G3/Precios!G2)</f>
        <v>-6.3873245319247297E-3</v>
      </c>
      <c r="I3" s="2">
        <f>+LN(Precios!H3/Precios!H2)</f>
        <v>2.0622890968671134E-2</v>
      </c>
    </row>
    <row r="4" spans="2:9" x14ac:dyDescent="0.25">
      <c r="B4" s="2">
        <f>+LN(Precios!A4/Precios!A3)</f>
        <v>7.7670293376595964E-3</v>
      </c>
      <c r="C4" s="2">
        <f>+LN(Precios!B4/Precios!B3)</f>
        <v>1.7455965225385346E-2</v>
      </c>
      <c r="D4" s="2">
        <f>+LN(Precios!C4/Precios!C3)</f>
        <v>-2.463297696403071E-2</v>
      </c>
      <c r="E4" s="2">
        <f>+LN(Precios!D4/Precios!D3)</f>
        <v>-2.73714513785842E-2</v>
      </c>
      <c r="F4" s="2">
        <f>+LN(Precios!E4/Precios!E3)</f>
        <v>1.6256717296038829E-2</v>
      </c>
      <c r="G4" s="2">
        <f>+LN(Precios!F4/Precios!F3)</f>
        <v>1.0237214652645717E-2</v>
      </c>
      <c r="H4" s="2">
        <f>+LN(Precios!G4/Precios!G3)</f>
        <v>1.1391184087409785E-2</v>
      </c>
      <c r="I4" s="2">
        <f>+LN(Precios!H4/Precios!H3)</f>
        <v>-3.736117349280757E-2</v>
      </c>
    </row>
    <row r="5" spans="2:9" x14ac:dyDescent="0.25">
      <c r="B5" s="2">
        <f>+LN(Precios!A5/Precios!A4)</f>
        <v>-1.8217810281377006E-2</v>
      </c>
      <c r="C5" s="2">
        <f>+LN(Precios!B5/Precios!B4)</f>
        <v>5.4715054117046254E-2</v>
      </c>
      <c r="D5" s="2">
        <f>+LN(Precios!C5/Precios!C4)</f>
        <v>-4.1943242280555786E-2</v>
      </c>
      <c r="E5" s="2">
        <f>+LN(Precios!D5/Precios!D4)</f>
        <v>-1.9018820500044858E-2</v>
      </c>
      <c r="F5" s="2">
        <f>+LN(Precios!E5/Precios!E4)</f>
        <v>-9.9097284291978956E-3</v>
      </c>
      <c r="G5" s="2">
        <f>+LN(Precios!F5/Precios!F4)</f>
        <v>-4.6589303700051363E-2</v>
      </c>
      <c r="H5" s="2">
        <f>+LN(Precios!G5/Precios!G4)</f>
        <v>-1.7819568940099711E-2</v>
      </c>
      <c r="I5" s="2">
        <f>+LN(Precios!H5/Precios!H4)</f>
        <v>4.3003112319194604E-3</v>
      </c>
    </row>
    <row r="6" spans="2:9" x14ac:dyDescent="0.25">
      <c r="B6" s="2">
        <f>+LN(Precios!A6/Precios!A5)</f>
        <v>3.4207917522662577E-2</v>
      </c>
      <c r="C6" s="2">
        <f>+LN(Precios!B6/Precios!B5)</f>
        <v>1.9654352839890046E-2</v>
      </c>
      <c r="D6" s="2">
        <f>+LN(Precios!C6/Precios!C5)</f>
        <v>-1.076657413897251E-2</v>
      </c>
      <c r="E6" s="2">
        <f>+LN(Precios!D6/Precios!D5)</f>
        <v>-4.186041621273693E-2</v>
      </c>
      <c r="F6" s="2">
        <f>+LN(Precios!E6/Precios!E5)</f>
        <v>2.9248339072468882E-3</v>
      </c>
      <c r="G6" s="2">
        <f>+LN(Precios!F6/Precios!F5)</f>
        <v>2.5372249011061124E-2</v>
      </c>
      <c r="H6" s="2">
        <f>+LN(Precios!G6/Precios!G5)</f>
        <v>-2.4731698755828247E-2</v>
      </c>
      <c r="I6" s="2">
        <f>+LN(Precios!H6/Precios!H5)</f>
        <v>-2.0593213283172259E-2</v>
      </c>
    </row>
    <row r="7" spans="2:9" x14ac:dyDescent="0.25">
      <c r="B7" s="2">
        <f>+LN(Precios!A7/Precios!A6)</f>
        <v>-3.7496312462249229E-2</v>
      </c>
      <c r="C7" s="2">
        <f>+LN(Precios!B7/Precios!B6)</f>
        <v>-1.650870696197064E-2</v>
      </c>
      <c r="D7" s="2">
        <f>+LN(Precios!C7/Precios!C6)</f>
        <v>1.6867253965241691E-2</v>
      </c>
      <c r="E7" s="2">
        <f>+LN(Precios!D7/Precios!D6)</f>
        <v>4.6778246753177287E-2</v>
      </c>
      <c r="F7" s="2">
        <f>+LN(Precios!E7/Precios!E6)</f>
        <v>-1.6609133798123742E-2</v>
      </c>
      <c r="G7" s="2">
        <f>+LN(Precios!F7/Precios!F6)</f>
        <v>-7.2448644185045116E-3</v>
      </c>
      <c r="H7" s="2">
        <f>+LN(Precios!G7/Precios!G6)</f>
        <v>1.9048194970694411E-2</v>
      </c>
      <c r="I7" s="2">
        <f>+LN(Precios!H7/Precios!H6)</f>
        <v>2.7186839595320301E-2</v>
      </c>
    </row>
    <row r="8" spans="2:9" x14ac:dyDescent="0.25">
      <c r="B8" s="2">
        <f>+LN(Precios!A8/Precios!A7)</f>
        <v>-2.6385239581810604E-3</v>
      </c>
      <c r="C8" s="2">
        <f>+LN(Precios!B8/Precios!B7)</f>
        <v>2.6651716927025625E-2</v>
      </c>
      <c r="D8" s="2">
        <f>+LN(Precios!C8/Precios!C7)</f>
        <v>-1.5216842905812354E-3</v>
      </c>
      <c r="E8" s="2">
        <f>+LN(Precios!D8/Precios!D7)</f>
        <v>-2.3264841823434248E-3</v>
      </c>
      <c r="F8" s="2">
        <f>+LN(Precios!E8/Precios!E7)</f>
        <v>5.5672573621267533E-2</v>
      </c>
      <c r="G8" s="2">
        <f>+LN(Precios!F8/Precios!F7)</f>
        <v>3.9212487811826839E-2</v>
      </c>
      <c r="H8" s="2">
        <f>+LN(Precios!G8/Precios!G7)</f>
        <v>2.0811798513369617E-2</v>
      </c>
      <c r="I8" s="2">
        <f>+LN(Precios!H8/Precios!H7)</f>
        <v>-2.5727784074760705E-2</v>
      </c>
    </row>
    <row r="9" spans="2:9" x14ac:dyDescent="0.25">
      <c r="B9" s="2">
        <f>+LN(Precios!A9/Precios!A8)</f>
        <v>-1.9340382760594153E-2</v>
      </c>
      <c r="C9" s="2">
        <f>+LN(Precios!B9/Precios!B8)</f>
        <v>-7.6746347531086974E-3</v>
      </c>
      <c r="D9" s="2">
        <f>+LN(Precios!C9/Precios!C8)</f>
        <v>-2.3107575010149605E-2</v>
      </c>
      <c r="E9" s="2">
        <f>+LN(Precios!D9/Precios!D8)</f>
        <v>-9.8830453322104588E-3</v>
      </c>
      <c r="F9" s="2">
        <f>+LN(Precios!E9/Precios!E8)</f>
        <v>-1.4370827232772372E-2</v>
      </c>
      <c r="G9" s="2">
        <f>+LN(Precios!F9/Precios!F8)</f>
        <v>4.309024826809585E-3</v>
      </c>
      <c r="H9" s="2">
        <f>+LN(Precios!G9/Precios!G8)</f>
        <v>-5.2108580708900374E-3</v>
      </c>
      <c r="I9" s="2">
        <f>+LN(Precios!H9/Precios!H8)</f>
        <v>4.1936736551080246E-2</v>
      </c>
    </row>
    <row r="10" spans="2:9" x14ac:dyDescent="0.25">
      <c r="B10" s="2">
        <f>+LN(Precios!A10/Precios!A9)</f>
        <v>-1.8349138668196541E-2</v>
      </c>
      <c r="C10" s="2">
        <f>+LN(Precios!B10/Precios!B9)</f>
        <v>-1.1779429445035551E-2</v>
      </c>
      <c r="D10" s="2">
        <f>+LN(Precios!C10/Precios!C9)</f>
        <v>-1.3072081567352775E-2</v>
      </c>
      <c r="E10" s="2">
        <f>+LN(Precios!D10/Precios!D9)</f>
        <v>2.5546480216310643E-2</v>
      </c>
      <c r="F10" s="2">
        <f>+LN(Precios!E10/Precios!E9)</f>
        <v>-3.7682031456713291E-3</v>
      </c>
      <c r="G10" s="2">
        <f>+LN(Precios!F10/Precios!F9)</f>
        <v>-4.926118336055889E-3</v>
      </c>
      <c r="H10" s="2">
        <f>+LN(Precios!G10/Precios!G9)</f>
        <v>1.0969031370573937E-2</v>
      </c>
      <c r="I10" s="2">
        <f>+LN(Precios!H10/Precios!H9)</f>
        <v>-2.3875924150906815E-2</v>
      </c>
    </row>
    <row r="11" spans="2:9" x14ac:dyDescent="0.25">
      <c r="B11" s="2">
        <f>+LN(Precios!A11/Precios!A10)</f>
        <v>2.1710486370901342E-2</v>
      </c>
      <c r="C11" s="2">
        <f>+LN(Precios!B11/Precios!B10)</f>
        <v>-5.3150039142646696E-3</v>
      </c>
      <c r="D11" s="2">
        <f>+LN(Precios!C11/Precios!C10)</f>
        <v>4.7256585712157784E-3</v>
      </c>
      <c r="E11" s="2">
        <f>+LN(Precios!D11/Precios!D10)</f>
        <v>-2.5546480216310709E-2</v>
      </c>
      <c r="F11" s="2">
        <f>+LN(Precios!E11/Precios!E10)</f>
        <v>0.10667528990615924</v>
      </c>
      <c r="G11" s="2">
        <f>+LN(Precios!F11/Precios!F10)</f>
        <v>1.4392929389149627E-3</v>
      </c>
      <c r="H11" s="2">
        <f>+LN(Precios!G11/Precios!G10)</f>
        <v>-7.877838800901012E-3</v>
      </c>
      <c r="I11" s="2">
        <f>+LN(Precios!H11/Precios!H10)</f>
        <v>1.032772712461366E-2</v>
      </c>
    </row>
    <row r="12" spans="2:9" x14ac:dyDescent="0.25">
      <c r="B12" s="2">
        <f>+LN(Precios!A12/Precios!A11)</f>
        <v>8.021433384575085E-3</v>
      </c>
      <c r="C12" s="2">
        <f>+LN(Precios!B12/Precios!B11)</f>
        <v>-6.604836087969421E-3</v>
      </c>
      <c r="D12" s="2">
        <f>+LN(Precios!C12/Precios!C11)</f>
        <v>5.2369731492798771E-4</v>
      </c>
      <c r="E12" s="2">
        <f>+LN(Precios!D12/Precios!D11)</f>
        <v>2.9868337712467375E-2</v>
      </c>
      <c r="F12" s="2">
        <f>+LN(Precios!E12/Precios!E11)</f>
        <v>3.6250119821163496E-2</v>
      </c>
      <c r="G12" s="2">
        <f>+LN(Precios!F12/Precios!F11)</f>
        <v>-4.1101521334895594E-4</v>
      </c>
      <c r="H12" s="2">
        <f>+LN(Precios!G12/Precios!G11)</f>
        <v>3.4662079764863291E-3</v>
      </c>
      <c r="I12" s="2">
        <f>+LN(Precios!H12/Precios!H11)</f>
        <v>-2.1280376890485514E-3</v>
      </c>
    </row>
    <row r="13" spans="2:9" x14ac:dyDescent="0.25">
      <c r="B13" s="2">
        <f>+LN(Precios!A13/Precios!A12)</f>
        <v>-4.671346499293242E-3</v>
      </c>
      <c r="C13" s="2">
        <f>+LN(Precios!B13/Precios!B12)</f>
        <v>-2.0080355982288463E-2</v>
      </c>
      <c r="D13" s="2">
        <f>+LN(Precios!C13/Precios!C12)</f>
        <v>4.1797344027078446E-3</v>
      </c>
      <c r="E13" s="2">
        <f>+LN(Precios!D13/Precios!D12)</f>
        <v>1.0849103511649928E-2</v>
      </c>
      <c r="F13" s="2">
        <f>+LN(Precios!E13/Precios!E12)</f>
        <v>-8.7649963529675828E-3</v>
      </c>
      <c r="G13" s="2">
        <f>+LN(Precios!F13/Precios!F12)</f>
        <v>2.4635610899473438E-3</v>
      </c>
      <c r="H13" s="2">
        <f>+LN(Precios!G13/Precios!G12)</f>
        <v>2.4308071151293211E-2</v>
      </c>
      <c r="I13" s="2">
        <f>+LN(Precios!H13/Precios!H12)</f>
        <v>1.7073370814071159E-2</v>
      </c>
    </row>
    <row r="14" spans="2:9" x14ac:dyDescent="0.25">
      <c r="B14" s="2">
        <f>+LN(Precios!A14/Precios!A13)</f>
        <v>-9.4086715569879908E-3</v>
      </c>
      <c r="C14" s="2">
        <f>+LN(Precios!B14/Precios!B13)</f>
        <v>2.9502536240885696E-2</v>
      </c>
      <c r="D14" s="2">
        <f>+LN(Precios!C14/Precios!C13)</f>
        <v>4.1364079057016535E-2</v>
      </c>
      <c r="E14" s="2">
        <f>+LN(Precios!D14/Precios!D13)</f>
        <v>3.7433575237095916E-2</v>
      </c>
      <c r="F14" s="2">
        <f>+LN(Precios!E14/Precios!E13)</f>
        <v>9.8552387920949301E-3</v>
      </c>
      <c r="G14" s="2">
        <f>+LN(Precios!F14/Precios!F13)</f>
        <v>1.3846688346759947E-2</v>
      </c>
      <c r="H14" s="2">
        <f>+LN(Precios!G14/Precios!G13)</f>
        <v>1.0823020370364507E-2</v>
      </c>
      <c r="I14" s="2">
        <f>+LN(Precios!H14/Precios!H13)</f>
        <v>5.2357300557999052E-2</v>
      </c>
    </row>
    <row r="15" spans="2:9" x14ac:dyDescent="0.25">
      <c r="B15" s="2">
        <f>+LN(Precios!A15/Precios!A14)</f>
        <v>6.5340022941673279E-2</v>
      </c>
      <c r="C15" s="2">
        <f>+LN(Precios!B15/Precios!B14)</f>
        <v>2.6832758647695448E-2</v>
      </c>
      <c r="D15" s="2">
        <f>+LN(Precios!C15/Precios!C14)</f>
        <v>-2.4817682942607503E-2</v>
      </c>
      <c r="E15" s="2">
        <f>+LN(Precios!D15/Precios!D14)</f>
        <v>-5.3320533502412793E-3</v>
      </c>
      <c r="F15" s="2">
        <f>+LN(Precios!E15/Precios!E14)</f>
        <v>1.8743495587923573E-2</v>
      </c>
      <c r="G15" s="2">
        <f>+LN(Precios!F15/Precios!F14)</f>
        <v>0</v>
      </c>
      <c r="H15" s="2">
        <f>+LN(Precios!G15/Precios!G14)</f>
        <v>-4.4642931286854931E-3</v>
      </c>
      <c r="I15" s="2">
        <f>+LN(Precios!H15/Precios!H14)</f>
        <v>-1.1599968157973428E-3</v>
      </c>
    </row>
    <row r="16" spans="2:9" x14ac:dyDescent="0.25">
      <c r="B16" s="2">
        <f>+LN(Precios!A16/Precios!A15)</f>
        <v>3.297343821047611E-2</v>
      </c>
      <c r="C16" s="2">
        <f>+LN(Precios!B16/Precios!B15)</f>
        <v>3.3419444745176031E-3</v>
      </c>
      <c r="D16" s="2">
        <f>+LN(Precios!C16/Precios!C15)</f>
        <v>5.1151006667704089E-3</v>
      </c>
      <c r="E16" s="2">
        <f>+LN(Precios!D16/Precios!D15)</f>
        <v>-2.6097000468663142E-2</v>
      </c>
      <c r="F16" s="2">
        <f>+LN(Precios!E16/Precios!E15)</f>
        <v>1.1022058794602472E-2</v>
      </c>
      <c r="G16" s="2">
        <f>+LN(Precios!F16/Precios!F15)</f>
        <v>1.4145703076194457E-3</v>
      </c>
      <c r="H16" s="2">
        <f>+LN(Precios!G16/Precios!G15)</f>
        <v>-1.0118130165584554E-2</v>
      </c>
      <c r="I16" s="2">
        <f>+LN(Precios!H16/Precios!H15)</f>
        <v>-1.4530527053391796E-2</v>
      </c>
    </row>
    <row r="17" spans="2:9" x14ac:dyDescent="0.25">
      <c r="B17" s="2">
        <f>+LN(Precios!A17/Precios!A16)</f>
        <v>-2.7296980205670986E-2</v>
      </c>
      <c r="C17" s="2">
        <f>+LN(Precios!B17/Precios!B16)</f>
        <v>-2.4293968826740665E-3</v>
      </c>
      <c r="D17" s="2">
        <f>+LN(Precios!C17/Precios!C16)</f>
        <v>-2.5542798050968538E-3</v>
      </c>
      <c r="E17" s="2">
        <f>+LN(Precios!D17/Precios!D16)</f>
        <v>-5.7536118697670046E-3</v>
      </c>
      <c r="F17" s="2">
        <f>+LN(Precios!E17/Precios!E16)</f>
        <v>-5.8826535427709721E-3</v>
      </c>
      <c r="G17" s="2">
        <f>+LN(Precios!F17/Precios!F16)</f>
        <v>9.6463770518053354E-3</v>
      </c>
      <c r="H17" s="2">
        <f>+LN(Precios!G17/Precios!G16)</f>
        <v>-3.962643170004573E-3</v>
      </c>
      <c r="I17" s="2">
        <f>+LN(Precios!H17/Precios!H16)</f>
        <v>-6.0749427463247197E-3</v>
      </c>
    </row>
    <row r="18" spans="2:9" x14ac:dyDescent="0.25">
      <c r="B18" s="2">
        <f>+LN(Precios!A18/Precios!A17)</f>
        <v>-1.6487374109020816E-2</v>
      </c>
      <c r="C18" s="2">
        <f>+LN(Precios!B18/Precios!B17)</f>
        <v>-1.1313375521355713E-2</v>
      </c>
      <c r="D18" s="2">
        <f>+LN(Precios!C18/Precios!C17)</f>
        <v>1.2706651269114883E-2</v>
      </c>
      <c r="E18" s="2">
        <f>+LN(Precios!D18/Precios!D17)</f>
        <v>-3.887957716715016E-2</v>
      </c>
      <c r="F18" s="2">
        <f>+LN(Precios!E18/Precios!E17)</f>
        <v>-4.7506027585977528E-3</v>
      </c>
      <c r="G18" s="2">
        <f>+LN(Precios!F18/Precios!F17)</f>
        <v>-1.7146158834970514E-2</v>
      </c>
      <c r="H18" s="2">
        <f>+LN(Precios!G18/Precios!G17)</f>
        <v>-1.9666504967370296E-2</v>
      </c>
      <c r="I18" s="2">
        <f>+LN(Precios!H18/Precios!H17)</f>
        <v>2.5357126256948348E-3</v>
      </c>
    </row>
    <row r="19" spans="2:9" x14ac:dyDescent="0.25">
      <c r="B19" s="2">
        <f>+LN(Precios!A19/Precios!A18)</f>
        <v>-4.1781534014954998E-2</v>
      </c>
      <c r="C19" s="2">
        <f>+LN(Precios!B19/Precios!B18)</f>
        <v>-3.0797683720798679E-3</v>
      </c>
      <c r="D19" s="2">
        <f>+LN(Precios!C19/Precios!C18)</f>
        <v>-1.6807118316381289E-2</v>
      </c>
      <c r="E19" s="2">
        <f>+LN(Precios!D19/Precios!D18)</f>
        <v>-9.1707704179642916E-3</v>
      </c>
      <c r="F19" s="2">
        <f>+LN(Precios!E19/Precios!E18)</f>
        <v>6.393512043332915E-3</v>
      </c>
      <c r="G19" s="2">
        <f>+LN(Precios!F19/Precios!F18)</f>
        <v>-1.0225037961161441E-2</v>
      </c>
      <c r="H19" s="2">
        <f>+LN(Precios!G19/Precios!G18)</f>
        <v>-4.0575845448707678E-3</v>
      </c>
      <c r="I19" s="2">
        <f>+LN(Precios!H19/Precios!H18)</f>
        <v>2.0388406771927971E-2</v>
      </c>
    </row>
    <row r="20" spans="2:9" x14ac:dyDescent="0.25">
      <c r="B20" s="2">
        <f>+LN(Precios!A20/Precios!A19)</f>
        <v>4.5610511252052274E-2</v>
      </c>
      <c r="C20" s="2">
        <f>+LN(Precios!B20/Precios!B19)</f>
        <v>1.3480596301591947E-2</v>
      </c>
      <c r="D20" s="2">
        <f>+LN(Precios!C20/Precios!C19)</f>
        <v>2.5356328043615615E-2</v>
      </c>
      <c r="E20" s="2">
        <f>+LN(Precios!D20/Precios!D19)</f>
        <v>1.3594980627283206E-2</v>
      </c>
      <c r="F20" s="2">
        <f>+LN(Precios!E20/Precios!E19)</f>
        <v>1.9507216388824161E-2</v>
      </c>
      <c r="G20" s="2">
        <f>+LN(Precios!F20/Precios!F19)</f>
        <v>2.4166065847183747E-2</v>
      </c>
      <c r="H20" s="2">
        <f>+LN(Precios!G20/Precios!G19)</f>
        <v>8.6747531936736486E-3</v>
      </c>
      <c r="I20" s="2">
        <f>+LN(Precios!H20/Precios!H19)</f>
        <v>1.4941579998198923E-2</v>
      </c>
    </row>
    <row r="21" spans="2:9" x14ac:dyDescent="0.25">
      <c r="B21" s="2">
        <f>+LN(Precios!A21/Precios!A20)</f>
        <v>-3.632046434495953E-2</v>
      </c>
      <c r="C21" s="2">
        <f>+LN(Precios!B21/Precios!B20)</f>
        <v>8.7866040227494516E-3</v>
      </c>
      <c r="D21" s="2">
        <f>+LN(Precios!C21/Precios!C20)</f>
        <v>-1.9211915471274415E-2</v>
      </c>
      <c r="E21" s="2">
        <f>+LN(Precios!D21/Precios!D20)</f>
        <v>4.4688827036545385E-2</v>
      </c>
      <c r="F21" s="2">
        <f>+LN(Precios!E21/Precios!E20)</f>
        <v>1.1112271799879118E-2</v>
      </c>
      <c r="G21" s="2">
        <f>+LN(Precios!F21/Precios!F20)</f>
        <v>-4.8270407483159798E-3</v>
      </c>
      <c r="H21" s="2">
        <f>+LN(Precios!G21/Precios!G20)</f>
        <v>1.3724958109664821E-2</v>
      </c>
      <c r="I21" s="2">
        <f>+LN(Precios!H21/Precios!H20)</f>
        <v>-2.0748315517838865E-2</v>
      </c>
    </row>
    <row r="22" spans="2:9" x14ac:dyDescent="0.25">
      <c r="B22" s="2">
        <f>+LN(Precios!A22/Precios!A21)</f>
        <v>2.0268755334451747E-2</v>
      </c>
      <c r="C22" s="2">
        <f>+LN(Precios!B22/Precios!B21)</f>
        <v>4.6561150124111189E-2</v>
      </c>
      <c r="D22" s="2">
        <f>+LN(Precios!C22/Precios!C21)</f>
        <v>-2.7427333730393393E-2</v>
      </c>
      <c r="E22" s="2">
        <f>+LN(Precios!D22/Precios!D21)</f>
        <v>3.2230101037414817E-3</v>
      </c>
      <c r="F22" s="2">
        <f>+LN(Precios!E22/Precios!E21)</f>
        <v>-1.2059690155918941E-2</v>
      </c>
      <c r="G22" s="2">
        <f>+LN(Precios!F22/Precios!F21)</f>
        <v>-7.081466112783933E-3</v>
      </c>
      <c r="H22" s="2">
        <f>+LN(Precios!G22/Precios!G21)</f>
        <v>-6.4577622331525751E-3</v>
      </c>
      <c r="I22" s="2">
        <f>+LN(Precios!H22/Precios!H21)</f>
        <v>3.4827357039964459E-2</v>
      </c>
    </row>
    <row r="23" spans="2:9" x14ac:dyDescent="0.25">
      <c r="B23" s="2">
        <f>+LN(Precios!A23/Precios!A22)</f>
        <v>2.871010588243136E-2</v>
      </c>
      <c r="C23" s="2">
        <f>+LN(Precios!B23/Precios!B22)</f>
        <v>4.5963884427002548E-3</v>
      </c>
      <c r="D23" s="2">
        <f>+LN(Precios!C23/Precios!C22)</f>
        <v>5.245213862717635E-4</v>
      </c>
      <c r="E23" s="2">
        <f>+LN(Precios!D23/Precios!D22)</f>
        <v>2.2274816441568913E-2</v>
      </c>
      <c r="F23" s="2">
        <f>+LN(Precios!E23/Precios!E22)</f>
        <v>1.8686867068850997E-2</v>
      </c>
      <c r="G23" s="2">
        <f>+LN(Precios!F23/Precios!F22)</f>
        <v>1.311163513937511E-2</v>
      </c>
      <c r="H23" s="2">
        <f>+LN(Precios!G23/Precios!G22)</f>
        <v>1.5232295405216379E-3</v>
      </c>
      <c r="I23" s="2">
        <f>+LN(Precios!H23/Precios!H22)</f>
        <v>-1.4472946162250638E-3</v>
      </c>
    </row>
    <row r="24" spans="2:9" x14ac:dyDescent="0.25">
      <c r="B24" s="2">
        <f>+LN(Precios!A24/Precios!A23)</f>
        <v>4.7291587536516889E-2</v>
      </c>
      <c r="C24" s="2">
        <f>+LN(Precios!B24/Precios!B23)</f>
        <v>-1.7638161469103665E-2</v>
      </c>
      <c r="D24" s="2">
        <f>+LN(Precios!C24/Precios!C23)</f>
        <v>-4.12153597649524E-2</v>
      </c>
      <c r="E24" s="2">
        <f>+LN(Precios!D24/Precios!D23)</f>
        <v>-3.4728277512855524E-2</v>
      </c>
      <c r="F24" s="2">
        <f>+LN(Precios!E24/Precios!E23)</f>
        <v>-1.0662278338725944E-2</v>
      </c>
      <c r="G24" s="2">
        <f>+LN(Precios!F24/Precios!F23)</f>
        <v>-7.0387419814760474E-3</v>
      </c>
      <c r="H24" s="2">
        <f>+LN(Precios!G24/Precios!G23)</f>
        <v>-4.959003105477925E-3</v>
      </c>
      <c r="I24" s="2">
        <f>+LN(Precios!H24/Precios!H23)</f>
        <v>5.6166399760890487E-3</v>
      </c>
    </row>
    <row r="25" spans="2:9" x14ac:dyDescent="0.25">
      <c r="B25" s="2">
        <f>+LN(Precios!A25/Precios!A24)</f>
        <v>-1.6939304006964397E-2</v>
      </c>
      <c r="C25" s="2">
        <f>+LN(Precios!B25/Precios!B24)</f>
        <v>-8.2015691134176335E-3</v>
      </c>
      <c r="D25" s="2">
        <f>+LN(Precios!C25/Precios!C24)</f>
        <v>-1.0989121575595206E-2</v>
      </c>
      <c r="E25" s="2">
        <f>+LN(Precios!D25/Precios!D24)</f>
        <v>-2.4354323951764189E-2</v>
      </c>
      <c r="F25" s="2">
        <f>+LN(Precios!E25/Precios!E24)</f>
        <v>4.1287475372077144E-3</v>
      </c>
      <c r="G25" s="2">
        <f>+LN(Precios!F25/Precios!F24)</f>
        <v>2.8214448382321514E-3</v>
      </c>
      <c r="H25" s="2">
        <f>+LN(Precios!G25/Precios!G24)</f>
        <v>-1.9138761822840532E-3</v>
      </c>
      <c r="I25" s="2">
        <f>+LN(Precios!H25/Precios!H24)</f>
        <v>-2.0532610423723896E-2</v>
      </c>
    </row>
    <row r="26" spans="2:9" x14ac:dyDescent="0.25">
      <c r="B26" s="2">
        <f>+LN(Precios!A26/Precios!A25)</f>
        <v>-2.4434954124758746E-3</v>
      </c>
      <c r="C26" s="2">
        <f>+LN(Precios!B26/Precios!B25)</f>
        <v>-6.7876902186850135E-3</v>
      </c>
      <c r="D26" s="2">
        <f>+LN(Precios!C26/Precios!C25)</f>
        <v>-2.766253492890185E-3</v>
      </c>
      <c r="E26" s="2">
        <f>+LN(Precios!D26/Precios!D25)</f>
        <v>-2.0496242213587573E-2</v>
      </c>
      <c r="F26" s="2">
        <f>+LN(Precios!E26/Precios!E25)</f>
        <v>-1.7807774517097897E-3</v>
      </c>
      <c r="G26" s="2">
        <f>+LN(Precios!F26/Precios!F25)</f>
        <v>-1.7868495715172957E-2</v>
      </c>
      <c r="H26" s="2">
        <f>+LN(Precios!G26/Precios!G25)</f>
        <v>-3.8387763071657129E-3</v>
      </c>
      <c r="I26" s="2">
        <f>+LN(Precios!H26/Precios!H25)</f>
        <v>1.4272055422166722E-2</v>
      </c>
    </row>
    <row r="27" spans="2:9" x14ac:dyDescent="0.25">
      <c r="B27" s="2">
        <f>+LN(Precios!A27/Precios!A26)</f>
        <v>9.1324835632724723E-3</v>
      </c>
      <c r="C27" s="2">
        <f>+LN(Precios!B27/Precios!B26)</f>
        <v>1.0603928521139267E-2</v>
      </c>
      <c r="D27" s="2">
        <f>+LN(Precios!C27/Precios!C26)</f>
        <v>4.9737599081007026E-3</v>
      </c>
      <c r="E27" s="2">
        <f>+LN(Precios!D27/Precios!D26)</f>
        <v>1.3021017302964972E-2</v>
      </c>
      <c r="F27" s="2">
        <f>+LN(Precios!E27/Precios!E26)</f>
        <v>5.4261523349602072E-3</v>
      </c>
      <c r="G27" s="2">
        <f>+LN(Precios!F27/Precios!F26)</f>
        <v>-8.6420290938290008E-3</v>
      </c>
      <c r="H27" s="2">
        <f>+LN(Precios!G27/Precios!G26)</f>
        <v>3.2638984528740324E-3</v>
      </c>
      <c r="I27" s="2">
        <f>+LN(Precios!H27/Precios!H26)</f>
        <v>7.0603630902620878E-3</v>
      </c>
    </row>
    <row r="28" spans="2:9" x14ac:dyDescent="0.25">
      <c r="B28" s="2">
        <f>+LN(Precios!A28/Precios!A27)</f>
        <v>7.808274624532846E-2</v>
      </c>
      <c r="C28" s="2">
        <f>+LN(Precios!B28/Precios!B27)</f>
        <v>7.5890615255590019E-3</v>
      </c>
      <c r="D28" s="2">
        <f>+LN(Precios!C28/Precios!C27)</f>
        <v>2.3966288698701772E-2</v>
      </c>
      <c r="E28" s="2">
        <f>+LN(Precios!D28/Precios!D27)</f>
        <v>-6.7497660207246294E-3</v>
      </c>
      <c r="F28" s="2">
        <f>+LN(Precios!E28/Precios!E27)</f>
        <v>1.2240508913810089E-2</v>
      </c>
      <c r="G28" s="2">
        <f>+LN(Precios!F28/Precios!F27)</f>
        <v>1.9239234440419691E-2</v>
      </c>
      <c r="H28" s="2">
        <f>+LN(Precios!G28/Precios!G27)</f>
        <v>3.8262912570949767E-3</v>
      </c>
      <c r="I28" s="2">
        <f>+LN(Precios!H28/Precios!H27)</f>
        <v>2.837516978118523E-2</v>
      </c>
    </row>
    <row r="29" spans="2:9" x14ac:dyDescent="0.25">
      <c r="B29" s="2">
        <f>+LN(Precios!A29/Precios!A28)</f>
        <v>-2.1530576740407065E-2</v>
      </c>
      <c r="C29" s="2">
        <f>+LN(Precios!B29/Precios!B28)</f>
        <v>-9.3485927712995947E-3</v>
      </c>
      <c r="D29" s="2">
        <f>+LN(Precios!C29/Precios!C28)</f>
        <v>-5.9379391745437863E-3</v>
      </c>
      <c r="E29" s="2">
        <f>+LN(Precios!D29/Precios!D28)</f>
        <v>-2.3456076036341204E-2</v>
      </c>
      <c r="F29" s="2">
        <f>+LN(Precios!E29/Precios!E28)</f>
        <v>-3.0506716808422277E-2</v>
      </c>
      <c r="G29" s="2">
        <f>+LN(Precios!F29/Precios!F28)</f>
        <v>-8.7550187648205852E-3</v>
      </c>
      <c r="H29" s="2">
        <f>+LN(Precios!G29/Precios!G28)</f>
        <v>-7.0901897099689606E-3</v>
      </c>
      <c r="I29" s="2">
        <f>+LN(Precios!H29/Precios!H28)</f>
        <v>-6.0799937860285605E-3</v>
      </c>
    </row>
    <row r="30" spans="2:9" x14ac:dyDescent="0.25">
      <c r="B30" s="2">
        <f>+LN(Precios!A30/Precios!A29)</f>
        <v>-1.5003166592048848E-2</v>
      </c>
      <c r="C30" s="2">
        <f>+LN(Precios!B30/Precios!B29)</f>
        <v>-2.5265127487726385E-2</v>
      </c>
      <c r="D30" s="2">
        <f>+LN(Precios!C30/Precios!C29)</f>
        <v>-1.3079205520576806E-2</v>
      </c>
      <c r="E30" s="2">
        <f>+LN(Precios!D30/Precios!D29)</f>
        <v>-2.5659746780577721E-2</v>
      </c>
      <c r="F30" s="2">
        <f>+LN(Precios!E30/Precios!E29)</f>
        <v>-1.4263302945867881E-3</v>
      </c>
      <c r="G30" s="2">
        <f>+LN(Precios!F30/Precios!F29)</f>
        <v>-6.1368519876288494E-4</v>
      </c>
      <c r="H30" s="2">
        <f>+LN(Precios!G30/Precios!G29)</f>
        <v>-1.5894887849784593E-2</v>
      </c>
      <c r="I30" s="2">
        <f>+LN(Precios!H30/Precios!H29)</f>
        <v>-1.9421151982699308E-2</v>
      </c>
    </row>
    <row r="31" spans="2:9" x14ac:dyDescent="0.25">
      <c r="B31" s="2">
        <f>+LN(Precios!A31/Precios!A30)</f>
        <v>-4.7628048989254705E-2</v>
      </c>
      <c r="C31" s="2">
        <f>+LN(Precios!B31/Precios!B30)</f>
        <v>-6.9476189446586629E-3</v>
      </c>
      <c r="D31" s="2">
        <f>+LN(Precios!C31/Precios!C30)</f>
        <v>-2.3308491389001481E-2</v>
      </c>
      <c r="E31" s="2">
        <f>+LN(Precios!D31/Precios!D30)</f>
        <v>2.0312140453982306E-2</v>
      </c>
      <c r="F31" s="2">
        <f>+LN(Precios!E31/Precios!E30)</f>
        <v>-1.321858327586241E-2</v>
      </c>
      <c r="G31" s="2">
        <f>+LN(Precios!F31/Precios!F30)</f>
        <v>-3.0740878804218614E-3</v>
      </c>
      <c r="H31" s="2">
        <f>+LN(Precios!G31/Precios!G30)</f>
        <v>1.4162619107494908E-2</v>
      </c>
      <c r="I31" s="2">
        <f>+LN(Precios!H31/Precios!H30)</f>
        <v>1.4404681202548394E-2</v>
      </c>
    </row>
    <row r="32" spans="2:9" x14ac:dyDescent="0.25">
      <c r="B32" s="2">
        <f>+LN(Precios!A32/Precios!A31)</f>
        <v>-3.3481118623450726E-2</v>
      </c>
      <c r="C32" s="2">
        <f>+LN(Precios!B32/Precios!B31)</f>
        <v>4.2347310713145622E-3</v>
      </c>
      <c r="D32" s="2">
        <f>+LN(Precios!C32/Precios!C31)</f>
        <v>-1.6858672158115734E-3</v>
      </c>
      <c r="E32" s="2">
        <f>+LN(Precios!D32/Precios!D31)</f>
        <v>-1.6216571589245169E-2</v>
      </c>
      <c r="F32" s="2">
        <f>+LN(Precios!E32/Precios!E31)</f>
        <v>2.4666742746259428E-2</v>
      </c>
      <c r="G32" s="2">
        <f>+LN(Precios!F32/Precios!F31)</f>
        <v>-4.105933130974489E-4</v>
      </c>
      <c r="H32" s="2">
        <f>+LN(Precios!G32/Precios!G31)</f>
        <v>-5.0212542734900893E-3</v>
      </c>
      <c r="I32" s="2">
        <f>+LN(Precios!H32/Precios!H31)</f>
        <v>-8.6812951498631882E-3</v>
      </c>
    </row>
    <row r="33" spans="2:9" x14ac:dyDescent="0.25">
      <c r="B33" s="2">
        <f>+LN(Precios!A33/Precios!A32)</f>
        <v>-2.1026579046106258E-2</v>
      </c>
      <c r="C33" s="2">
        <f>+LN(Precios!B33/Precios!B32)</f>
        <v>4.4858509324107544E-2</v>
      </c>
      <c r="D33" s="2">
        <f>+LN(Precios!C33/Precios!C32)</f>
        <v>-4.9577875907681292E-2</v>
      </c>
      <c r="E33" s="2">
        <f>+LN(Precios!D33/Precios!D32)</f>
        <v>-3.0017760294091338E-3</v>
      </c>
      <c r="F33" s="2">
        <f>+LN(Precios!E33/Precios!E32)</f>
        <v>-5.9442548949628273E-3</v>
      </c>
      <c r="G33" s="2">
        <f>+LN(Precios!F33/Precios!F32)</f>
        <v>-2.0747632194248543E-2</v>
      </c>
      <c r="H33" s="2">
        <f>+LN(Precios!G33/Precios!G32)</f>
        <v>-1.3645435896913645E-2</v>
      </c>
      <c r="I33" s="2">
        <f>+LN(Precios!H33/Precios!H32)</f>
        <v>3.4815670552927492E-3</v>
      </c>
    </row>
    <row r="34" spans="2:9" x14ac:dyDescent="0.25">
      <c r="B34" s="2">
        <f>+LN(Precios!A34/Precios!A33)</f>
        <v>5.4507697669556904E-2</v>
      </c>
      <c r="C34" s="2">
        <f>+LN(Precios!B34/Precios!B33)</f>
        <v>-3.9740328649514108E-2</v>
      </c>
      <c r="D34" s="2">
        <f>+LN(Precios!C34/Precios!C33)</f>
        <v>-2.8778964550043404E-2</v>
      </c>
      <c r="E34" s="2">
        <f>+LN(Precios!D34/Precios!D33)</f>
        <v>3.8188808004602712E-3</v>
      </c>
      <c r="F34" s="2">
        <f>+LN(Precios!E34/Precios!E33)</f>
        <v>2.1742221544215038E-3</v>
      </c>
      <c r="G34" s="2">
        <f>+LN(Precios!F34/Precios!F33)</f>
        <v>-1.8885746878682475E-3</v>
      </c>
      <c r="H34" s="2">
        <f>+LN(Precios!G34/Precios!G33)</f>
        <v>2.7440236739728835E-3</v>
      </c>
      <c r="I34" s="2">
        <f>+LN(Precios!H34/Precios!H33)</f>
        <v>-3.0964212749124833E-2</v>
      </c>
    </row>
    <row r="35" spans="2:9" x14ac:dyDescent="0.25">
      <c r="B35" s="2">
        <f>+LN(Precios!A35/Precios!A34)</f>
        <v>-0.18207768409429445</v>
      </c>
      <c r="C35" s="2">
        <f>+LN(Precios!B35/Precios!B34)</f>
        <v>-1.4824050013387689E-2</v>
      </c>
      <c r="D35" s="2">
        <f>+LN(Precios!C35/Precios!C34)</f>
        <v>-6.0845757885728358E-4</v>
      </c>
      <c r="E35" s="2">
        <f>+LN(Precios!D35/Precios!D34)</f>
        <v>-4.8245798342162138E-2</v>
      </c>
      <c r="F35" s="2">
        <f>+LN(Precios!E35/Precios!E34)</f>
        <v>-2.7572108469921738E-2</v>
      </c>
      <c r="G35" s="2">
        <f>+LN(Precios!F35/Precios!F34)</f>
        <v>-3.8758732086288217E-2</v>
      </c>
      <c r="H35" s="2">
        <f>+LN(Precios!G35/Precios!G34)</f>
        <v>-9.6372070492867917E-3</v>
      </c>
      <c r="I35" s="2">
        <f>+LN(Precios!H35/Precios!H34)</f>
        <v>-5.0633151961430138E-2</v>
      </c>
    </row>
    <row r="36" spans="2:9" x14ac:dyDescent="0.25">
      <c r="B36" s="2">
        <f>+LN(Precios!A36/Precios!A35)</f>
        <v>-6.4197199243334141E-2</v>
      </c>
      <c r="C36" s="2">
        <f>+LN(Precios!B36/Precios!B35)</f>
        <v>-6.0948508458942313E-2</v>
      </c>
      <c r="D36" s="2">
        <f>+LN(Precios!C36/Precios!C35)</f>
        <v>0</v>
      </c>
      <c r="E36" s="2">
        <f>+LN(Precios!D36/Precios!D35)</f>
        <v>-3.6663984371591359E-2</v>
      </c>
      <c r="F36" s="2">
        <f>+LN(Precios!E36/Precios!E35)</f>
        <v>-4.873192474715056E-2</v>
      </c>
      <c r="G36" s="2">
        <f>+LN(Precios!F36/Precios!F35)</f>
        <v>-1.208142097420409E-2</v>
      </c>
      <c r="H36" s="2">
        <f>+LN(Precios!G36/Precios!G35)</f>
        <v>-2.0969315517422968E-2</v>
      </c>
      <c r="I36" s="2">
        <f>+LN(Precios!H36/Precios!H35)</f>
        <v>8.566778558708112E-4</v>
      </c>
    </row>
    <row r="37" spans="2:9" x14ac:dyDescent="0.25">
      <c r="B37" s="2">
        <f>+LN(Precios!A37/Precios!A36)</f>
        <v>-2.1285785914731063E-2</v>
      </c>
      <c r="C37" s="2">
        <f>+LN(Precios!B37/Precios!B36)</f>
        <v>-7.8049176693840913E-3</v>
      </c>
      <c r="D37" s="2">
        <f>+LN(Precios!C37/Precios!C36)</f>
        <v>1.510146488142397E-2</v>
      </c>
      <c r="E37" s="2">
        <f>+LN(Precios!D37/Precios!D36)</f>
        <v>-1.2826424912233911E-2</v>
      </c>
      <c r="F37" s="2">
        <f>+LN(Precios!E37/Precios!E36)</f>
        <v>-2.9599409209512002E-3</v>
      </c>
      <c r="G37" s="2">
        <f>+LN(Precios!F37/Precios!F36)</f>
        <v>-2.2573312931855716E-2</v>
      </c>
      <c r="H37" s="2">
        <f>+LN(Precios!G37/Precios!G36)</f>
        <v>5.2335063091950981E-3</v>
      </c>
      <c r="I37" s="2">
        <f>+LN(Precios!H37/Precios!H36)</f>
        <v>2.7364477482801166E-3</v>
      </c>
    </row>
    <row r="38" spans="2:9" x14ac:dyDescent="0.25">
      <c r="B38" s="2">
        <f>+LN(Precios!A38/Precios!A37)</f>
        <v>5.5621915352740241E-3</v>
      </c>
      <c r="C38" s="2">
        <f>+LN(Precios!B38/Precios!B37)</f>
        <v>7.1568295067130925E-3</v>
      </c>
      <c r="D38" s="2">
        <f>+LN(Precios!C38/Precios!C37)</f>
        <v>-2.2431980297678282E-2</v>
      </c>
      <c r="E38" s="2">
        <f>+LN(Precios!D38/Precios!D37)</f>
        <v>9.002251170598006E-4</v>
      </c>
      <c r="F38" s="2">
        <f>+LN(Precios!E38/Precios!E37)</f>
        <v>-6.9751026458882408E-3</v>
      </c>
      <c r="G38" s="2">
        <f>+LN(Precios!F38/Precios!F37)</f>
        <v>-9.9955398316790307E-3</v>
      </c>
      <c r="H38" s="2">
        <f>+LN(Precios!G38/Precios!G37)</f>
        <v>-1.6073943585449176E-3</v>
      </c>
      <c r="I38" s="2">
        <f>+LN(Precios!H38/Precios!H37)</f>
        <v>9.0113676194526465E-3</v>
      </c>
    </row>
    <row r="39" spans="2:9" x14ac:dyDescent="0.25">
      <c r="B39" s="2">
        <f>+LN(Precios!A39/Precios!A38)</f>
        <v>-9.5542128048116109E-3</v>
      </c>
      <c r="C39" s="2">
        <f>+LN(Precios!B39/Precios!B38)</f>
        <v>-1.2394157353779264E-2</v>
      </c>
      <c r="D39" s="2">
        <f>+LN(Precios!C39/Precios!C38)</f>
        <v>-7.384648943378618E-3</v>
      </c>
      <c r="E39" s="2">
        <f>+LN(Precios!D39/Precios!D38)</f>
        <v>1.1926199795174336E-2</v>
      </c>
      <c r="F39" s="2">
        <f>+LN(Precios!E39/Precios!E38)</f>
        <v>1.1767851329671756E-2</v>
      </c>
      <c r="G39" s="2">
        <f>+LN(Precios!F39/Precios!F38)</f>
        <v>-2.2833656909346627E-4</v>
      </c>
      <c r="H39" s="2">
        <f>+LN(Precios!G39/Precios!G38)</f>
        <v>-5.6463146579259597E-3</v>
      </c>
      <c r="I39" s="2">
        <f>+LN(Precios!H39/Precios!H38)</f>
        <v>-1.8621875774829787E-2</v>
      </c>
    </row>
    <row r="40" spans="2:9" x14ac:dyDescent="0.25">
      <c r="B40" s="2">
        <f>+LN(Precios!A40/Precios!A39)</f>
        <v>1.980262729617973E-2</v>
      </c>
      <c r="C40" s="2">
        <f>+LN(Precios!B40/Precios!B39)</f>
        <v>-1.721326843615929E-2</v>
      </c>
      <c r="D40" s="2">
        <f>+LN(Precios!C40/Precios!C39)</f>
        <v>-1.0555826049330759E-2</v>
      </c>
      <c r="E40" s="2">
        <f>+LN(Precios!D40/Precios!D39)</f>
        <v>-3.3758479924954538E-2</v>
      </c>
      <c r="F40" s="2">
        <f>+LN(Precios!E40/Precios!E39)</f>
        <v>1.5247779320136992E-3</v>
      </c>
      <c r="G40" s="2">
        <f>+LN(Precios!F40/Precios!F39)</f>
        <v>-3.2257118575394955E-2</v>
      </c>
      <c r="H40" s="2">
        <f>+LN(Precios!G40/Precios!G39)</f>
        <v>-2.1668877263494025E-2</v>
      </c>
      <c r="I40" s="2">
        <f>+LN(Precios!H40/Precios!H39)</f>
        <v>1.0341262555511343E-3</v>
      </c>
    </row>
    <row r="41" spans="2:9" x14ac:dyDescent="0.25">
      <c r="B41" s="2">
        <f>+LN(Precios!A41/Precios!A40)</f>
        <v>3.8466280827796143E-2</v>
      </c>
      <c r="C41" s="2">
        <f>+LN(Precios!B41/Precios!B40)</f>
        <v>-5.0209310500995688E-3</v>
      </c>
      <c r="D41" s="2">
        <f>+LN(Precios!C41/Precios!C40)</f>
        <v>6.8429504969042378E-3</v>
      </c>
      <c r="E41" s="2">
        <f>+LN(Precios!D41/Precios!D40)</f>
        <v>-3.9711330113937987E-2</v>
      </c>
      <c r="F41" s="2">
        <f>+LN(Precios!E41/Precios!E40)</f>
        <v>-2.1250093872947916E-2</v>
      </c>
      <c r="G41" s="2">
        <f>+LN(Precios!F41/Precios!F40)</f>
        <v>9.3897403498389171E-3</v>
      </c>
      <c r="H41" s="2">
        <f>+LN(Precios!G41/Precios!G40)</f>
        <v>-1.8563469764631656E-2</v>
      </c>
      <c r="I41" s="2">
        <f>+LN(Precios!H41/Precios!H40)</f>
        <v>3.1371796977503169E-2</v>
      </c>
    </row>
    <row r="42" spans="2:9" x14ac:dyDescent="0.25">
      <c r="B42" s="2">
        <f>+LN(Precios!A42/Precios!A41)</f>
        <v>-4.0036139862916008E-2</v>
      </c>
      <c r="C42" s="2">
        <f>+LN(Precios!B42/Precios!B41)</f>
        <v>-6.7340321813440683E-3</v>
      </c>
      <c r="D42" s="2">
        <f>+LN(Precios!C42/Precios!C41)</f>
        <v>9.8705304768362655E-3</v>
      </c>
      <c r="E42" s="2">
        <f>+LN(Precios!D42/Precios!D41)</f>
        <v>-4.5684942517471398E-2</v>
      </c>
      <c r="F42" s="2">
        <f>+LN(Precios!E42/Precios!E41)</f>
        <v>2.994755970308061E-2</v>
      </c>
      <c r="G42" s="2">
        <f>+LN(Precios!F42/Precios!F41)</f>
        <v>1.6682499959936276E-2</v>
      </c>
      <c r="H42" s="2">
        <f>+LN(Precios!G42/Precios!G41)</f>
        <v>5.249355886143745E-3</v>
      </c>
      <c r="I42" s="2">
        <f>+LN(Precios!H42/Precios!H41)</f>
        <v>-1.6326206271581645E-2</v>
      </c>
    </row>
    <row r="43" spans="2:9" x14ac:dyDescent="0.25">
      <c r="B43" s="2">
        <f>+LN(Precios!A43/Precios!A42)</f>
        <v>1.7134375576231504E-2</v>
      </c>
      <c r="C43" s="2">
        <f>+LN(Precios!B43/Precios!B42)</f>
        <v>-2.7063615977430252E-3</v>
      </c>
      <c r="D43" s="2">
        <f>+LN(Precios!C43/Precios!C42)</f>
        <v>2.4524843684199764E-3</v>
      </c>
      <c r="E43" s="2">
        <f>+LN(Precios!D43/Precios!D42)</f>
        <v>3.0005023344757162E-3</v>
      </c>
      <c r="F43" s="2">
        <f>+LN(Precios!E43/Precios!E42)</f>
        <v>1.9840140339370455E-2</v>
      </c>
      <c r="G43" s="2">
        <f>+LN(Precios!F43/Precios!F42)</f>
        <v>-3.0326560127512784E-2</v>
      </c>
      <c r="H43" s="2">
        <f>+LN(Precios!G43/Precios!G42)</f>
        <v>7.7188241797388358E-3</v>
      </c>
      <c r="I43" s="2">
        <f>+LN(Precios!H43/Precios!H42)</f>
        <v>2.1820268205807753E-2</v>
      </c>
    </row>
    <row r="44" spans="2:9" x14ac:dyDescent="0.25">
      <c r="B44" s="2">
        <f>+LN(Precios!A44/Precios!A43)</f>
        <v>-0.13099737485254145</v>
      </c>
      <c r="C44" s="2">
        <f>+LN(Precios!B44/Precios!B43)</f>
        <v>2.7398974188114347E-2</v>
      </c>
      <c r="D44" s="2">
        <f>+LN(Precios!C44/Precios!C43)</f>
        <v>7.929288266550075E-3</v>
      </c>
      <c r="E44" s="2">
        <f>+LN(Precios!D44/Precios!D43)</f>
        <v>6.6555742889448243E-4</v>
      </c>
      <c r="F44" s="2">
        <f>+LN(Precios!E44/Precios!E43)</f>
        <v>1.5574045133081169E-2</v>
      </c>
      <c r="G44" s="2">
        <f>+LN(Precios!F44/Precios!F43)</f>
        <v>4.4245780861281364E-2</v>
      </c>
      <c r="H44" s="2">
        <f>+LN(Precios!G44/Precios!G43)</f>
        <v>6.4215653086596713E-3</v>
      </c>
      <c r="I44" s="2">
        <f>+LN(Precios!H44/Precios!H43)</f>
        <v>2.3789162199444325E-2</v>
      </c>
    </row>
    <row r="45" spans="2:9" x14ac:dyDescent="0.25">
      <c r="B45" s="2">
        <f>+LN(Precios!A45/Precios!A44)</f>
        <v>-2.4956731973867507E-2</v>
      </c>
      <c r="C45" s="2">
        <f>+LN(Precios!B45/Precios!B44)</f>
        <v>2.891219737460109E-2</v>
      </c>
      <c r="D45" s="2">
        <f>+LN(Precios!C45/Precios!C44)</f>
        <v>-1.4071813722423984E-2</v>
      </c>
      <c r="E45" s="2">
        <f>+LN(Precios!D45/Precios!D44)</f>
        <v>-2.331391563910773E-3</v>
      </c>
      <c r="F45" s="2">
        <f>+LN(Precios!E45/Precios!E44)</f>
        <v>4.745173317552992E-2</v>
      </c>
      <c r="G45" s="2">
        <f>+LN(Precios!F45/Precios!F44)</f>
        <v>3.1670800424511307E-2</v>
      </c>
      <c r="H45" s="2">
        <f>+LN(Precios!G45/Precios!G44)</f>
        <v>-5.3830357730082672E-3</v>
      </c>
      <c r="I45" s="2">
        <f>+LN(Precios!H45/Precios!H44)</f>
        <v>2.2672074488961926E-3</v>
      </c>
    </row>
    <row r="46" spans="2:9" x14ac:dyDescent="0.25">
      <c r="B46" s="2">
        <f>+LN(Precios!A46/Precios!A45)</f>
        <v>6.3804948890133231E-2</v>
      </c>
      <c r="C46" s="2">
        <f>+LN(Precios!B46/Precios!B45)</f>
        <v>2.7476858840983089E-2</v>
      </c>
      <c r="D46" s="2">
        <f>+LN(Precios!C46/Precios!C45)</f>
        <v>3.690041087453742E-3</v>
      </c>
      <c r="E46" s="2">
        <f>+LN(Precios!D46/Precios!D45)</f>
        <v>-2.5326357879339963E-2</v>
      </c>
      <c r="F46" s="2">
        <f>+LN(Precios!E46/Precios!E45)</f>
        <v>1.6669757518254027E-3</v>
      </c>
      <c r="G46" s="2">
        <f>+LN(Precios!F46/Precios!F45)</f>
        <v>-4.4004471448215975E-3</v>
      </c>
      <c r="H46" s="2">
        <f>+LN(Precios!G46/Precios!G45)</f>
        <v>-1.5692340004869982E-2</v>
      </c>
      <c r="I46" s="2">
        <f>+LN(Precios!H46/Precios!H45)</f>
        <v>-2.7551759143587234E-2</v>
      </c>
    </row>
    <row r="47" spans="2:9" x14ac:dyDescent="0.25">
      <c r="B47" s="2">
        <f>+LN(Precios!A47/Precios!A46)</f>
        <v>4.7943065431780077E-2</v>
      </c>
      <c r="C47" s="2">
        <f>+LN(Precios!B47/Precios!B46)</f>
        <v>-3.0362863730117935E-2</v>
      </c>
      <c r="D47" s="2">
        <f>+LN(Precios!C47/Precios!C46)</f>
        <v>8.5575094352229285E-3</v>
      </c>
      <c r="E47" s="2">
        <f>+LN(Precios!D47/Precios!D46)</f>
        <v>6.1370802917137804E-3</v>
      </c>
      <c r="F47" s="2">
        <f>+LN(Precios!E47/Precios!E46)</f>
        <v>-1.3977119082209426E-2</v>
      </c>
      <c r="G47" s="2">
        <f>+LN(Precios!F47/Precios!F46)</f>
        <v>-4.4198966981512473E-3</v>
      </c>
      <c r="H47" s="2">
        <f>+LN(Precios!G47/Precios!G46)</f>
        <v>-2.3254381208702504E-2</v>
      </c>
      <c r="I47" s="2">
        <f>+LN(Precios!H47/Precios!H46)</f>
        <v>1.6327566480251028E-2</v>
      </c>
    </row>
    <row r="48" spans="2:9" x14ac:dyDescent="0.25">
      <c r="B48" s="2">
        <f>+LN(Precios!A48/Precios!A47)</f>
        <v>2.3924586085245027E-2</v>
      </c>
      <c r="C48" s="2">
        <f>+LN(Precios!B48/Precios!B47)</f>
        <v>1.7192400540372771E-2</v>
      </c>
      <c r="D48" s="2">
        <f>+LN(Precios!C48/Precios!C47)</f>
        <v>-1.2863883361909897E-2</v>
      </c>
      <c r="E48" s="2">
        <f>+LN(Precios!D48/Precios!D47)</f>
        <v>1.38398833533656E-2</v>
      </c>
      <c r="F48" s="2">
        <f>+LN(Precios!E48/Precios!E47)</f>
        <v>7.5718987615587133E-3</v>
      </c>
      <c r="G48" s="2">
        <f>+LN(Precios!F48/Precios!F47)</f>
        <v>1.4948618658038301E-2</v>
      </c>
      <c r="H48" s="2">
        <f>+LN(Precios!G48/Precios!G47)</f>
        <v>-4.1094466829493899E-3</v>
      </c>
      <c r="I48" s="2">
        <f>+LN(Precios!H48/Precios!H47)</f>
        <v>-7.8831086505749201E-3</v>
      </c>
    </row>
    <row r="49" spans="2:15" x14ac:dyDescent="0.25">
      <c r="B49" s="2">
        <f>+LN(Precios!A49/Precios!A48)</f>
        <v>-3.1215019347924412E-2</v>
      </c>
      <c r="C49" s="2">
        <f>+LN(Precios!B49/Precios!B48)</f>
        <v>-3.7958883332859114E-2</v>
      </c>
      <c r="D49" s="2">
        <f>+LN(Precios!C49/Precios!C48)</f>
        <v>8.5057146488547161E-2</v>
      </c>
      <c r="E49" s="2">
        <f>+LN(Precios!D49/Precios!D48)</f>
        <v>-2.6496115228736867E-2</v>
      </c>
      <c r="F49" s="2">
        <f>+LN(Precios!E49/Precios!E48)</f>
        <v>-2.2508837467573536E-2</v>
      </c>
      <c r="G49" s="2">
        <f>+LN(Precios!F49/Precios!F48)</f>
        <v>-7.4463769391199287E-3</v>
      </c>
      <c r="H49" s="2">
        <f>+LN(Precios!G49/Precios!G48)</f>
        <v>-6.5231803391233717E-3</v>
      </c>
      <c r="I49" s="2">
        <f>+LN(Precios!H49/Precios!H48)</f>
        <v>-1.4113974433473101E-2</v>
      </c>
    </row>
    <row r="50" spans="2:15" x14ac:dyDescent="0.25">
      <c r="B50" s="2">
        <f>+LN(Precios!A50/Precios!A49)</f>
        <v>-5.5151820075080099E-2</v>
      </c>
      <c r="C50" s="2">
        <f>+LN(Precios!B50/Precios!B49)</f>
        <v>-6.0829560847790558E-2</v>
      </c>
      <c r="D50" s="2">
        <f>+LN(Precios!C50/Precios!C49)</f>
        <v>5.0833207456107725E-3</v>
      </c>
      <c r="E50" s="2">
        <f>+LN(Precios!D50/Precios!D49)</f>
        <v>-2.757110604153877E-2</v>
      </c>
      <c r="F50" s="2">
        <f>+LN(Precios!E50/Precios!E49)</f>
        <v>-1.0339967662294549E-2</v>
      </c>
      <c r="G50" s="2">
        <f>+LN(Precios!F50/Precios!F49)</f>
        <v>-3.0126120753322418E-2</v>
      </c>
      <c r="H50" s="2">
        <f>+LN(Precios!G50/Precios!G49)</f>
        <v>-6.346448700516932E-3</v>
      </c>
      <c r="I50" s="2">
        <f>+LN(Precios!H50/Precios!H49)</f>
        <v>9.9834439841832052E-3</v>
      </c>
      <c r="L50" s="14"/>
      <c r="O50" s="14"/>
    </row>
    <row r="51" spans="2:15" x14ac:dyDescent="0.25">
      <c r="B51" s="2">
        <f>+LN(Precios!A51/Precios!A50)</f>
        <v>-3.0530064141721235E-2</v>
      </c>
      <c r="C51" s="2">
        <f>+LN(Precios!B51/Precios!B50)</f>
        <v>1.1777067191019862E-2</v>
      </c>
      <c r="D51" s="2">
        <f>+LN(Precios!C51/Precios!C50)</f>
        <v>1.231818487404281E-2</v>
      </c>
      <c r="E51" s="2">
        <f>+LN(Precios!D51/Precios!D50)</f>
        <v>3.8866793489349787E-2</v>
      </c>
      <c r="F51" s="2">
        <f>+LN(Precios!E51/Precios!E50)</f>
        <v>2.5839758165532897E-2</v>
      </c>
      <c r="G51" s="2">
        <f>+LN(Precios!F51/Precios!F50)</f>
        <v>-3.1767669103291503E-3</v>
      </c>
      <c r="H51" s="2">
        <f>+LN(Precios!G51/Precios!G50)</f>
        <v>1.8488835526242295E-2</v>
      </c>
      <c r="I51" s="2">
        <f>+LN(Precios!H51/Precios!H50)</f>
        <v>1.2340757192412188E-2</v>
      </c>
      <c r="L51" s="14"/>
      <c r="O51" s="14"/>
    </row>
    <row r="52" spans="2:15" x14ac:dyDescent="0.25">
      <c r="B52" s="2">
        <f>+LN(Precios!A52/Precios!A51)</f>
        <v>0.1018112661466848</v>
      </c>
      <c r="C52" s="2">
        <f>+LN(Precios!B52/Precios!B51)</f>
        <v>3.437610810463552E-3</v>
      </c>
      <c r="D52" s="2">
        <f>+LN(Precios!C52/Precios!C51)</f>
        <v>1.4364887895104086E-2</v>
      </c>
      <c r="E52" s="2">
        <f>+LN(Precios!D52/Precios!D51)</f>
        <v>-7.1733868661011547E-3</v>
      </c>
      <c r="F52" s="2">
        <f>+LN(Precios!E52/Precios!E51)</f>
        <v>-4.4175080061360349E-3</v>
      </c>
      <c r="G52" s="2">
        <f>+LN(Precios!F52/Precios!F51)</f>
        <v>1.8018505502678212E-2</v>
      </c>
      <c r="H52" s="2">
        <f>+LN(Precios!G52/Precios!G51)</f>
        <v>-1.7391742711869107E-2</v>
      </c>
      <c r="I52" s="2">
        <f>+LN(Precios!H52/Precios!H51)</f>
        <v>-4.9071727491629513E-4</v>
      </c>
      <c r="L52" s="14"/>
      <c r="O52" s="14"/>
    </row>
    <row r="53" spans="2:15" x14ac:dyDescent="0.25">
      <c r="B53" s="2">
        <f>+LN(Precios!A53/Precios!A52)</f>
        <v>5.6002190115284879E-2</v>
      </c>
      <c r="C53" s="2">
        <f>+LN(Precios!B53/Precios!B52)</f>
        <v>-1.8705082941251831E-2</v>
      </c>
      <c r="D53" s="2">
        <f>+LN(Precios!C53/Precios!C52)</f>
        <v>2.7389773354322177E-3</v>
      </c>
      <c r="E53" s="2">
        <f>+LN(Precios!D53/Precios!D52)</f>
        <v>9.2135099810454479E-3</v>
      </c>
      <c r="F53" s="2">
        <f>+LN(Precios!E53/Precios!E52)</f>
        <v>4.6988151485041745E-3</v>
      </c>
      <c r="G53" s="2">
        <f>+LN(Precios!F53/Precios!F52)</f>
        <v>-1.122346236984954E-2</v>
      </c>
      <c r="H53" s="2">
        <f>+LN(Precios!G53/Precios!G52)</f>
        <v>1.1555781049388824E-2</v>
      </c>
      <c r="I53" s="2">
        <f>+LN(Precios!H53/Precios!H52)</f>
        <v>2.4884140665780617E-2</v>
      </c>
      <c r="L53" s="14"/>
      <c r="O53" s="14"/>
    </row>
    <row r="54" spans="2:15" x14ac:dyDescent="0.25">
      <c r="B54" s="2">
        <f>+LN(Precios!A54/Precios!A53)</f>
        <v>1.5760176111605913E-2</v>
      </c>
      <c r="C54" s="2">
        <f>+LN(Precios!B54/Precios!B53)</f>
        <v>3.8413502023751475E-2</v>
      </c>
      <c r="D54" s="2">
        <f>+LN(Precios!C54/Precios!C53)</f>
        <v>-1.9332278408962483E-2</v>
      </c>
      <c r="E54" s="2">
        <f>+LN(Precios!D54/Precios!D53)</f>
        <v>2.7802829172951744E-2</v>
      </c>
      <c r="F54" s="2">
        <f>+LN(Precios!E54/Precios!E53)</f>
        <v>1.1187884736624902E-2</v>
      </c>
      <c r="G54" s="2">
        <f>+LN(Precios!F54/Precios!F53)</f>
        <v>4.8252558651403626E-2</v>
      </c>
      <c r="H54" s="2">
        <f>+LN(Precios!G54/Precios!G53)</f>
        <v>1.0780613250500417E-2</v>
      </c>
      <c r="I54" s="2">
        <f>+LN(Precios!H54/Precios!H53)</f>
        <v>1.661825060435131E-2</v>
      </c>
      <c r="L54" s="14"/>
      <c r="O54" s="14"/>
    </row>
    <row r="55" spans="2:15" x14ac:dyDescent="0.25">
      <c r="B55" s="2">
        <f>+LN(Precios!A55/Precios!A54)</f>
        <v>9.0356483249544359E-2</v>
      </c>
      <c r="C55" s="2">
        <f>+LN(Precios!B55/Precios!B54)</f>
        <v>9.0437729113593737E-3</v>
      </c>
      <c r="D55" s="2">
        <f>+LN(Precios!C55/Precios!C54)</f>
        <v>8.3310673469888796E-3</v>
      </c>
      <c r="E55" s="2">
        <f>+LN(Precios!D55/Precios!D54)</f>
        <v>1.6504377405436258E-3</v>
      </c>
      <c r="F55" s="2">
        <f>+LN(Precios!E55/Precios!E54)</f>
        <v>-1.0203609252237937E-3</v>
      </c>
      <c r="G55" s="2">
        <f>+LN(Precios!F55/Precios!F54)</f>
        <v>1.9384992998537298E-2</v>
      </c>
      <c r="H55" s="2">
        <f>+LN(Precios!G55/Precios!G54)</f>
        <v>-6.0228188083654051E-3</v>
      </c>
      <c r="I55" s="2">
        <f>+LN(Precios!H55/Precios!H54)</f>
        <v>-1.3590601092140359E-2</v>
      </c>
      <c r="L55" s="14"/>
      <c r="O55" s="14"/>
    </row>
    <row r="56" spans="2:15" x14ac:dyDescent="0.25">
      <c r="B56" s="2">
        <f>+LN(Precios!A56/Precios!A55)</f>
        <v>-8.8828735775770724E-3</v>
      </c>
      <c r="C56" s="2">
        <f>+LN(Precios!B56/Precios!B55)</f>
        <v>-6.9016689233555611E-2</v>
      </c>
      <c r="D56" s="2">
        <f>+LN(Precios!C56/Precios!C55)</f>
        <v>-3.8911026597838676E-2</v>
      </c>
      <c r="E56" s="2">
        <f>+LN(Precios!D56/Precios!D55)</f>
        <v>-1.5957785438610806E-2</v>
      </c>
      <c r="F56" s="2">
        <f>+LN(Precios!E56/Precios!E55)</f>
        <v>-2.1956220716759418E-2</v>
      </c>
      <c r="G56" s="2">
        <f>+LN(Precios!F56/Precios!F55)</f>
        <v>-1.2666246151928314E-3</v>
      </c>
      <c r="H56" s="2">
        <f>+LN(Precios!G56/Precios!G55)</f>
        <v>-1.3466754341900443E-2</v>
      </c>
      <c r="I56" s="2">
        <f>+LN(Precios!H56/Precios!H55)</f>
        <v>-8.4685334737636467E-3</v>
      </c>
      <c r="L56" s="14"/>
      <c r="O56" s="14"/>
    </row>
    <row r="57" spans="2:15" x14ac:dyDescent="0.25">
      <c r="B57" s="2">
        <f>+LN(Precios!A57/Precios!A56)</f>
        <v>2.0569085071771749E-3</v>
      </c>
      <c r="C57" s="2">
        <f>+LN(Precios!B57/Precios!B56)</f>
        <v>-8.6114633349185822E-3</v>
      </c>
      <c r="D57" s="2">
        <f>+LN(Precios!C57/Precios!C56)</f>
        <v>3.2808372429275902E-2</v>
      </c>
      <c r="E57" s="2">
        <f>+LN(Precios!D57/Precios!D56)</f>
        <v>-1.315586523796437E-2</v>
      </c>
      <c r="F57" s="2">
        <f>+LN(Precios!E57/Precios!E56)</f>
        <v>-2.4488667920327677E-2</v>
      </c>
      <c r="G57" s="2">
        <f>+LN(Precios!F57/Precios!F56)</f>
        <v>-1.6828600362761952E-2</v>
      </c>
      <c r="H57" s="2">
        <f>+LN(Precios!G57/Precios!G56)</f>
        <v>-2.1663092949099384E-2</v>
      </c>
      <c r="I57" s="2">
        <f>+LN(Precios!H57/Precios!H56)</f>
        <v>2.3784219287604602E-2</v>
      </c>
      <c r="L57" s="14"/>
      <c r="O57" s="14"/>
    </row>
    <row r="58" spans="2:15" x14ac:dyDescent="0.25">
      <c r="B58" s="2">
        <f>+LN(Precios!A58/Precios!A57)</f>
        <v>1.1576567828997658E-2</v>
      </c>
      <c r="C58" s="2">
        <f>+LN(Precios!B58/Precios!B57)</f>
        <v>4.1297557098120434E-2</v>
      </c>
      <c r="D58" s="2">
        <f>+LN(Precios!C58/Precios!C57)</f>
        <v>2.3103337820762175E-2</v>
      </c>
      <c r="E58" s="2">
        <f>+LN(Precios!D58/Precios!D57)</f>
        <v>2.3740896346760346E-3</v>
      </c>
      <c r="F58" s="2">
        <f>+LN(Precios!E58/Precios!E57)</f>
        <v>4.8854975083612744E-2</v>
      </c>
      <c r="G58" s="2">
        <f>+LN(Precios!F58/Precios!F57)</f>
        <v>5.4146363369957116E-2</v>
      </c>
      <c r="H58" s="2">
        <f>+LN(Precios!G58/Precios!G57)</f>
        <v>2.3192646399274926E-2</v>
      </c>
      <c r="I58" s="2">
        <f>+LN(Precios!H58/Precios!H57)</f>
        <v>-3.1343049935333718E-4</v>
      </c>
      <c r="L58" s="14"/>
      <c r="O58" s="14"/>
    </row>
    <row r="59" spans="2:15" x14ac:dyDescent="0.25">
      <c r="B59" s="2">
        <f>+LN(Precios!A59/Precios!A58)</f>
        <v>2.5402435412089697E-2</v>
      </c>
      <c r="C59" s="2">
        <f>+LN(Precios!B59/Precios!B58)</f>
        <v>7.9215155059374192E-3</v>
      </c>
      <c r="D59" s="2">
        <f>+LN(Precios!C59/Precios!C58)</f>
        <v>9.7403367483845857E-3</v>
      </c>
      <c r="E59" s="2">
        <f>+LN(Precios!D59/Precios!D58)</f>
        <v>2.0121403199421028E-2</v>
      </c>
      <c r="F59" s="2">
        <f>+LN(Precios!E59/Precios!E58)</f>
        <v>1.0407646327703125E-2</v>
      </c>
      <c r="G59" s="2">
        <f>+LN(Precios!F59/Precios!F58)</f>
        <v>6.2886909756881887E-3</v>
      </c>
      <c r="H59" s="2">
        <f>+LN(Precios!G59/Precios!G58)</f>
        <v>-8.9922746517649577E-3</v>
      </c>
      <c r="I59" s="2">
        <f>+LN(Precios!H59/Precios!H58)</f>
        <v>1.2461220437812033E-2</v>
      </c>
      <c r="L59" s="14"/>
      <c r="O59" s="14"/>
    </row>
    <row r="60" spans="2:15" x14ac:dyDescent="0.25">
      <c r="B60" s="2">
        <f>+LN(Precios!A60/Precios!A59)</f>
        <v>-2.6079712783051736E-2</v>
      </c>
      <c r="C60" s="2">
        <f>+LN(Precios!B60/Precios!B59)</f>
        <v>0</v>
      </c>
      <c r="D60" s="2">
        <f>+LN(Precios!C60/Precios!C59)</f>
        <v>-7.5676036828825136E-3</v>
      </c>
      <c r="E60" s="2">
        <f>+LN(Precios!D60/Precios!D59)</f>
        <v>6.28828813801895E-3</v>
      </c>
      <c r="F60" s="2">
        <f>+LN(Precios!E60/Precios!E59)</f>
        <v>-5.1442332807808784E-3</v>
      </c>
      <c r="G60" s="2">
        <f>+LN(Precios!F60/Precios!F59)</f>
        <v>5.6463146579258956E-3</v>
      </c>
      <c r="H60" s="2">
        <f>+LN(Precios!G60/Precios!G59)</f>
        <v>-5.5230450789846078E-3</v>
      </c>
      <c r="I60" s="2">
        <f>+LN(Precios!H60/Precios!H59)</f>
        <v>-1.3402101799365676E-2</v>
      </c>
      <c r="L60" s="14"/>
      <c r="O60" s="14"/>
    </row>
    <row r="61" spans="2:15" x14ac:dyDescent="0.25">
      <c r="B61" s="2">
        <f>+LN(Precios!A61/Precios!A60)</f>
        <v>6.0790460763821925E-3</v>
      </c>
      <c r="C61" s="2">
        <f>+LN(Precios!B61/Precios!B60)</f>
        <v>9.8993810641741214E-3</v>
      </c>
      <c r="D61" s="2">
        <f>+LN(Precios!C61/Precios!C60)</f>
        <v>1.2938185871899493E-2</v>
      </c>
      <c r="E61" s="2">
        <f>+LN(Precios!D61/Precios!D60)</f>
        <v>-4.177097649892722E-2</v>
      </c>
      <c r="F61" s="2">
        <f>+LN(Precios!E61/Precios!E60)</f>
        <v>-7.5806963751964378E-3</v>
      </c>
      <c r="G61" s="2">
        <f>+LN(Precios!F61/Precios!F60)</f>
        <v>-8.0759574810002378E-3</v>
      </c>
      <c r="H61" s="2">
        <f>+LN(Precios!G61/Precios!G60)</f>
        <v>0</v>
      </c>
      <c r="I61" s="2">
        <f>+LN(Precios!H61/Precios!H60)</f>
        <v>1.1232567398101283E-2</v>
      </c>
      <c r="L61" s="14"/>
      <c r="O61" s="14"/>
    </row>
    <row r="62" spans="2:15" x14ac:dyDescent="0.25">
      <c r="B62" s="2">
        <f>+LN(Precios!A62/Precios!A61)</f>
        <v>-2.7305450690267446E-2</v>
      </c>
      <c r="C62" s="2">
        <f>+LN(Precios!B62/Precios!B61)</f>
        <v>-6.4747201828100663E-3</v>
      </c>
      <c r="D62" s="2">
        <f>+LN(Precios!C62/Precios!C61)</f>
        <v>-7.5269172563628929E-3</v>
      </c>
      <c r="E62" s="2">
        <f>+LN(Precios!D62/Precios!D61)</f>
        <v>-3.8216745333449438E-2</v>
      </c>
      <c r="F62" s="2">
        <f>+LN(Precios!E62/Precios!E61)</f>
        <v>2.3750600600636735E-2</v>
      </c>
      <c r="G62" s="2">
        <f>+LN(Precios!F62/Precios!F61)</f>
        <v>-6.1000595825049251E-3</v>
      </c>
      <c r="H62" s="2">
        <f>+LN(Precios!G62/Precios!G61)</f>
        <v>-3.7237744779842603E-2</v>
      </c>
      <c r="I62" s="2">
        <f>+LN(Precios!H62/Precios!H61)</f>
        <v>2.5123870470348923E-2</v>
      </c>
      <c r="L62" s="14"/>
      <c r="O62" s="14"/>
    </row>
    <row r="63" spans="2:15" x14ac:dyDescent="0.25">
      <c r="B63" s="2">
        <f>+LN(Precios!A63/Precios!A62)</f>
        <v>0.10189430768134015</v>
      </c>
      <c r="C63" s="2">
        <f>+LN(Precios!B63/Precios!B62)</f>
        <v>-1.1692017649610788E-2</v>
      </c>
      <c r="D63" s="2">
        <f>+LN(Precios!C63/Precios!C62)</f>
        <v>0</v>
      </c>
      <c r="E63" s="2">
        <f>+LN(Precios!D63/Precios!D62)</f>
        <v>1.8414118037269736E-2</v>
      </c>
      <c r="F63" s="2">
        <f>+LN(Precios!E63/Precios!E62)</f>
        <v>3.3418124165284516E-2</v>
      </c>
      <c r="G63" s="2">
        <f>+LN(Precios!F63/Precios!F62)</f>
        <v>1.538180499094942E-2</v>
      </c>
      <c r="H63" s="2">
        <f>+LN(Precios!G63/Precios!G62)</f>
        <v>7.7874878211707495E-3</v>
      </c>
      <c r="I63" s="2">
        <f>+LN(Precios!H63/Precios!H62)</f>
        <v>5.5324492521045418E-2</v>
      </c>
      <c r="L63" s="14"/>
      <c r="O63" s="14"/>
    </row>
    <row r="64" spans="2:15" x14ac:dyDescent="0.25">
      <c r="B64" s="2">
        <f>+LN(Precios!A64/Precios!A63)</f>
        <v>-6.3872076594410659E-2</v>
      </c>
      <c r="C64" s="2">
        <f>+LN(Precios!B64/Precios!B63)</f>
        <v>1.6466924402571307E-2</v>
      </c>
      <c r="D64" s="2">
        <f>+LN(Precios!C64/Precios!C63)</f>
        <v>-8.1279233697274904E-3</v>
      </c>
      <c r="E64" s="2">
        <f>+LN(Precios!D64/Precios!D63)</f>
        <v>-4.2194155427083217E-3</v>
      </c>
      <c r="F64" s="2">
        <f>+LN(Precios!E64/Precios!E63)</f>
        <v>4.8247468629176032E-2</v>
      </c>
      <c r="G64" s="2">
        <f>+LN(Precios!F64/Precios!F63)</f>
        <v>-1.2057879274441957E-3</v>
      </c>
      <c r="H64" s="2">
        <f>+LN(Precios!G64/Precios!G63)</f>
        <v>1.494593038723265E-2</v>
      </c>
      <c r="I64" s="2">
        <f>+LN(Precios!H64/Precios!H63)</f>
        <v>-2.8899128663018879E-2</v>
      </c>
      <c r="L64" s="14"/>
      <c r="O64" s="14"/>
    </row>
    <row r="65" spans="2:16" x14ac:dyDescent="0.25">
      <c r="B65" s="2">
        <f>+LN(Precios!A65/Precios!A64)</f>
        <v>1.9136182753019201E-2</v>
      </c>
      <c r="C65" s="2">
        <f>+LN(Precios!B65/Precios!B64)</f>
        <v>1.3182546825036964E-2</v>
      </c>
      <c r="D65" s="2">
        <f>+LN(Precios!C65/Precios!C64)</f>
        <v>-5.4555509015369145E-3</v>
      </c>
      <c r="E65" s="2">
        <f>+LN(Precios!D65/Precios!D64)</f>
        <v>-5.6537253072286454E-3</v>
      </c>
      <c r="F65" s="2">
        <f>+LN(Precios!E65/Precios!E64)</f>
        <v>-2.1014318170817219E-2</v>
      </c>
      <c r="G65" s="2">
        <f>+LN(Precios!F65/Precios!F64)</f>
        <v>-2.0929342638102963E-2</v>
      </c>
      <c r="H65" s="2">
        <f>+LN(Precios!G65/Precios!G64)</f>
        <v>-6.5396557342979151E-3</v>
      </c>
      <c r="I65" s="2">
        <f>+LN(Precios!H65/Precios!H64)</f>
        <v>0</v>
      </c>
      <c r="L65" s="14"/>
      <c r="O65" s="14"/>
    </row>
    <row r="66" spans="2:16" x14ac:dyDescent="0.25">
      <c r="B66" s="2"/>
      <c r="L66" s="14"/>
      <c r="O66" s="14"/>
    </row>
    <row r="67" spans="2:16" ht="13" thickBot="1" x14ac:dyDescent="0.3">
      <c r="B67" s="2"/>
      <c r="L67" s="14"/>
      <c r="O67" s="15"/>
      <c r="P67" s="15"/>
    </row>
    <row r="68" spans="2:16" x14ac:dyDescent="0.25">
      <c r="B68" s="2"/>
      <c r="L68" s="14"/>
    </row>
    <row r="69" spans="2:16" x14ac:dyDescent="0.25">
      <c r="B69" s="2"/>
      <c r="L69" s="14"/>
    </row>
    <row r="70" spans="2:16" x14ac:dyDescent="0.25">
      <c r="B70" s="2"/>
      <c r="L70" s="14"/>
    </row>
    <row r="71" spans="2:16" x14ac:dyDescent="0.25">
      <c r="B71" s="2"/>
      <c r="L71" s="14"/>
    </row>
    <row r="72" spans="2:16" x14ac:dyDescent="0.25">
      <c r="B72" s="2"/>
      <c r="L72" s="14"/>
    </row>
    <row r="73" spans="2:16" x14ac:dyDescent="0.25">
      <c r="B73" s="2"/>
      <c r="L73" s="14"/>
    </row>
    <row r="74" spans="2:16" x14ac:dyDescent="0.25">
      <c r="B74" s="2"/>
      <c r="L74" s="14"/>
    </row>
    <row r="75" spans="2:16" x14ac:dyDescent="0.25">
      <c r="B75" s="2"/>
      <c r="L75" s="14"/>
    </row>
    <row r="76" spans="2:16" x14ac:dyDescent="0.25">
      <c r="B76" s="2"/>
      <c r="L76" s="14"/>
    </row>
    <row r="77" spans="2:16" x14ac:dyDescent="0.25">
      <c r="B77" s="2"/>
      <c r="L77" s="14"/>
    </row>
    <row r="78" spans="2:16" x14ac:dyDescent="0.25">
      <c r="B78" s="2"/>
      <c r="L78" s="14"/>
    </row>
    <row r="79" spans="2:16" x14ac:dyDescent="0.25">
      <c r="B79" s="2"/>
      <c r="L79" s="14"/>
    </row>
    <row r="80" spans="2:16" x14ac:dyDescent="0.25">
      <c r="B80" s="2"/>
      <c r="L80" s="14"/>
    </row>
    <row r="81" spans="2:12" x14ac:dyDescent="0.25">
      <c r="B81" s="2"/>
      <c r="L81" s="14"/>
    </row>
    <row r="82" spans="2:12" x14ac:dyDescent="0.25">
      <c r="B82" s="2"/>
      <c r="L82" s="14"/>
    </row>
    <row r="83" spans="2:12" x14ac:dyDescent="0.25">
      <c r="B83" s="2"/>
      <c r="L83" s="14"/>
    </row>
    <row r="84" spans="2:12" x14ac:dyDescent="0.25">
      <c r="B84" s="2"/>
      <c r="L84" s="14"/>
    </row>
    <row r="85" spans="2:12" x14ac:dyDescent="0.25">
      <c r="B85" s="2"/>
      <c r="L85" s="14"/>
    </row>
    <row r="86" spans="2:12" x14ac:dyDescent="0.25">
      <c r="B86" s="2"/>
      <c r="L86" s="14"/>
    </row>
    <row r="87" spans="2:12" x14ac:dyDescent="0.25">
      <c r="B87" s="2"/>
    </row>
    <row r="88" spans="2:12" x14ac:dyDescent="0.25">
      <c r="B88" s="2"/>
    </row>
    <row r="89" spans="2:12" x14ac:dyDescent="0.25">
      <c r="B89" s="2"/>
    </row>
    <row r="90" spans="2:12" x14ac:dyDescent="0.25">
      <c r="B90" s="2"/>
    </row>
    <row r="91" spans="2:12" x14ac:dyDescent="0.25">
      <c r="B91" s="2"/>
    </row>
    <row r="92" spans="2:12" x14ac:dyDescent="0.25">
      <c r="B92" s="2"/>
    </row>
    <row r="93" spans="2:12" x14ac:dyDescent="0.25">
      <c r="B93" s="2"/>
    </row>
    <row r="94" spans="2:12" x14ac:dyDescent="0.25">
      <c r="B94" s="2"/>
    </row>
    <row r="95" spans="2:12" x14ac:dyDescent="0.25">
      <c r="B95" s="2"/>
    </row>
    <row r="96" spans="2:12" x14ac:dyDescent="0.25">
      <c r="B96" s="2"/>
    </row>
    <row r="97" spans="2:2" x14ac:dyDescent="0.25">
      <c r="B97" s="2"/>
    </row>
    <row r="98" spans="2:2" x14ac:dyDescent="0.25">
      <c r="B98" s="2"/>
    </row>
    <row r="99" spans="2:2" x14ac:dyDescent="0.25">
      <c r="B99" s="2"/>
    </row>
    <row r="100" spans="2:2" x14ac:dyDescent="0.25">
      <c r="B100" s="2"/>
    </row>
    <row r="101" spans="2:2" x14ac:dyDescent="0.25">
      <c r="B101" s="2"/>
    </row>
    <row r="102" spans="2:2" x14ac:dyDescent="0.25">
      <c r="B102" s="2"/>
    </row>
    <row r="103" spans="2:2" x14ac:dyDescent="0.25">
      <c r="B103" s="2"/>
    </row>
  </sheetData>
  <phoneticPr fontId="0" type="noConversion"/>
  <pageMargins left="0.75" right="0.75" top="1" bottom="1" header="0" footer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43"/>
  <sheetViews>
    <sheetView tabSelected="1" topLeftCell="A24" workbookViewId="0">
      <selection activeCell="J39" sqref="J39"/>
    </sheetView>
  </sheetViews>
  <sheetFormatPr baseColWidth="10" defaultRowHeight="12.5" x14ac:dyDescent="0.25"/>
  <cols>
    <col min="2" max="2" width="12.36328125" bestFit="1" customWidth="1"/>
    <col min="3" max="3" width="13.36328125" bestFit="1" customWidth="1"/>
    <col min="4" max="4" width="15.08984375" bestFit="1" customWidth="1"/>
    <col min="5" max="5" width="21.54296875" bestFit="1" customWidth="1"/>
    <col min="6" max="8" width="19.453125" bestFit="1" customWidth="1"/>
    <col min="9" max="9" width="22.54296875" bestFit="1" customWidth="1"/>
    <col min="10" max="12" width="19.453125" bestFit="1" customWidth="1"/>
    <col min="13" max="13" width="14.1796875" bestFit="1" customWidth="1"/>
    <col min="14" max="15" width="14.54296875" bestFit="1" customWidth="1"/>
    <col min="16" max="18" width="15.1796875" bestFit="1" customWidth="1"/>
    <col min="19" max="19" width="15.54296875" bestFit="1" customWidth="1"/>
    <col min="20" max="20" width="14.54296875" bestFit="1" customWidth="1"/>
  </cols>
  <sheetData>
    <row r="1" spans="2:10" x14ac:dyDescent="0.25">
      <c r="B1" t="s">
        <v>8</v>
      </c>
    </row>
    <row r="2" spans="2:10" x14ac:dyDescent="0.25"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</row>
    <row r="4" spans="2:10" x14ac:dyDescent="0.25">
      <c r="B4" s="3" t="s">
        <v>0</v>
      </c>
      <c r="C4" s="4">
        <f>COVAR(Retornos!$B$3:$B$65,Retornos!B3:B65)</f>
        <v>2.3008704343979013E-3</v>
      </c>
      <c r="D4" s="4">
        <f>COVAR(Retornos!$B$3:$B$65,Retornos!C3:C65)</f>
        <v>1.8927516084575358E-4</v>
      </c>
      <c r="E4" s="4">
        <f>COVAR(Retornos!$B$3:$B$65,Retornos!D3:D65)</f>
        <v>2.622283422637923E-5</v>
      </c>
      <c r="F4" s="4">
        <f>COVAR(Retornos!$B$3:$B$65,Retornos!E3:E65)</f>
        <v>1.4727066256289397E-4</v>
      </c>
      <c r="G4" s="4">
        <f>COVAR(Retornos!$B$3:$B$65,Retornos!F3:F65)</f>
        <v>1.4190112038472055E-4</v>
      </c>
      <c r="H4" s="4">
        <f>COVAR(Retornos!$B$3:$B$65,Retornos!G3:G65)</f>
        <v>2.1935925262015271E-4</v>
      </c>
      <c r="I4" s="4">
        <f>COVAR(Retornos!$B$3:$B$65,Retornos!H3:H65)</f>
        <v>-5.0787594832156967E-5</v>
      </c>
      <c r="J4" s="4">
        <f>COVAR(Retornos!$B$3:$B$65,Retornos!I3:I65)</f>
        <v>2.3231782926081695E-4</v>
      </c>
    </row>
    <row r="5" spans="2:10" x14ac:dyDescent="0.25">
      <c r="B5" s="3" t="s">
        <v>1</v>
      </c>
      <c r="C5" s="4">
        <f>COVAR(Retornos!$C$3:$C$65,Retornos!B3:B65)</f>
        <v>1.8927516084575358E-4</v>
      </c>
      <c r="D5" s="4">
        <f>COVAR(Retornos!$C$3:$C$65,Retornos!C3:C65)</f>
        <v>6.8597290243389397E-4</v>
      </c>
      <c r="E5" s="4">
        <f>COVAR(Retornos!$C$3:$C$65,Retornos!D3:D65)</f>
        <v>-5.3554666606727258E-5</v>
      </c>
      <c r="F5" s="4">
        <f>COVAR(Retornos!$C$3:$C$65,Retornos!E3:E65)</f>
        <v>1.2086033920610257E-4</v>
      </c>
      <c r="G5" s="4">
        <f>COVAR(Retornos!$C$3:$C$65,Retornos!F3:F65)</f>
        <v>1.5019690778580796E-4</v>
      </c>
      <c r="H5" s="4">
        <f>COVAR(Retornos!$C$3:$C$65,Retornos!G3:G65)</f>
        <v>1.7466398023550204E-4</v>
      </c>
      <c r="I5" s="4">
        <f>COVAR(Retornos!$C$3:$C$65,Retornos!H3:H65)</f>
        <v>5.766092459453221E-5</v>
      </c>
      <c r="J5" s="4">
        <f>COVAR(Retornos!$C$3:$C$65,Retornos!I3:I65)</f>
        <v>5.8120924588405362E-5</v>
      </c>
    </row>
    <row r="6" spans="2:10" x14ac:dyDescent="0.25">
      <c r="B6" s="3" t="s">
        <v>2</v>
      </c>
      <c r="C6" s="4">
        <f>COVAR(Retornos!$D$3:$D$65,Retornos!B3:B65)</f>
        <v>2.622283422637923E-5</v>
      </c>
      <c r="D6" s="4">
        <f>COVAR(Retornos!$D$3:$D$65,Retornos!C3:C65)</f>
        <v>-5.3554666606727258E-5</v>
      </c>
      <c r="E6" s="4">
        <f>COVAR(Retornos!$D$3:$D$65,Retornos!D3:D65)</f>
        <v>4.3899546926353251E-4</v>
      </c>
      <c r="F6" s="4">
        <f>COVAR(Retornos!$D$3:$D$65,Retornos!E3:E65)</f>
        <v>1.405474715754292E-5</v>
      </c>
      <c r="G6" s="4">
        <f>COVAR(Retornos!$D$3:$D$65,Retornos!F3:F65)</f>
        <v>1.0847127547865149E-5</v>
      </c>
      <c r="H6" s="4">
        <f>COVAR(Retornos!$D$3:$D$65,Retornos!G3:G65)</f>
        <v>6.8561445731227938E-5</v>
      </c>
      <c r="I6" s="4">
        <f>COVAR(Retornos!$D$3:$D$65,Retornos!H3:H65)</f>
        <v>3.070255195443915E-5</v>
      </c>
      <c r="J6" s="4">
        <f>COVAR(Retornos!$D$3:$D$65,Retornos!I3:I65)</f>
        <v>8.0450173915394405E-5</v>
      </c>
    </row>
    <row r="7" spans="2:10" x14ac:dyDescent="0.25">
      <c r="B7" s="3" t="s">
        <v>3</v>
      </c>
      <c r="C7" s="4">
        <f>COVAR(Retornos!$E$3:$E$65,Retornos!B3:B65)</f>
        <v>1.4727066256289397E-4</v>
      </c>
      <c r="D7" s="4">
        <f>COVAR(Retornos!$E$3:$E$65,Retornos!C3:C65)</f>
        <v>1.2086033920610257E-4</v>
      </c>
      <c r="E7" s="4">
        <f>COVAR(Retornos!$E$3:$E$65,Retornos!D3:D65)</f>
        <v>1.405474715754292E-5</v>
      </c>
      <c r="F7" s="4">
        <f>COVAR(Retornos!$E$3:$E$65,Retornos!E3:E65)</f>
        <v>5.4381825858780292E-4</v>
      </c>
      <c r="G7" s="4">
        <f>COVAR(Retornos!$E$3:$E$65,Retornos!F3:F65)</f>
        <v>1.0823601033802351E-4</v>
      </c>
      <c r="H7" s="4">
        <f>COVAR(Retornos!$E$3:$E$65,Retornos!G3:G65)</f>
        <v>1.1593499214860191E-4</v>
      </c>
      <c r="I7" s="4">
        <f>COVAR(Retornos!$E$3:$E$65,Retornos!H3:H65)</f>
        <v>1.8342831144711793E-4</v>
      </c>
      <c r="J7" s="4">
        <f>COVAR(Retornos!$E$3:$E$65,Retornos!I3:I65)</f>
        <v>1.3339661488895926E-4</v>
      </c>
    </row>
    <row r="8" spans="2:10" x14ac:dyDescent="0.25">
      <c r="B8" s="3" t="s">
        <v>4</v>
      </c>
      <c r="C8" s="4">
        <f>COVAR(Retornos!$F$3:$F$65,Retornos!B3:B65)</f>
        <v>1.4190112038472055E-4</v>
      </c>
      <c r="D8" s="4">
        <f>COVAR(Retornos!$F$3:$F$65,Retornos!C3:C65)</f>
        <v>1.5019690778580796E-4</v>
      </c>
      <c r="E8" s="4">
        <f>COVAR(Retornos!$F$3:$F$65,Retornos!D3:D65)</f>
        <v>1.0847127547865149E-5</v>
      </c>
      <c r="F8" s="4">
        <f>COVAR(Retornos!$F$3:$F$65,Retornos!E3:E65)</f>
        <v>1.0823601033802351E-4</v>
      </c>
      <c r="G8" s="4">
        <f>COVAR(Retornos!$F$3:$F$65,Retornos!F3:F65)</f>
        <v>6.1775934750587385E-4</v>
      </c>
      <c r="H8" s="4">
        <f>COVAR(Retornos!$F$3:$F$65,Retornos!G3:G65)</f>
        <v>1.9773247137479783E-4</v>
      </c>
      <c r="I8" s="4">
        <f>COVAR(Retornos!$F$3:$F$65,Retornos!H3:H65)</f>
        <v>1.0919536513068521E-4</v>
      </c>
      <c r="J8" s="4">
        <f>COVAR(Retornos!$F$3:$F$65,Retornos!I3:I65)</f>
        <v>-2.980899910962445E-5</v>
      </c>
    </row>
    <row r="9" spans="2:10" x14ac:dyDescent="0.25">
      <c r="B9" s="3" t="s">
        <v>5</v>
      </c>
      <c r="C9" s="4">
        <f>COVAR(Retornos!$G$3:$G$65,Retornos!B3:B65)</f>
        <v>2.1935925262015271E-4</v>
      </c>
      <c r="D9" s="4">
        <f>COVAR(Retornos!$G$3:$G$65,Retornos!C3:C65)</f>
        <v>1.7466398023550204E-4</v>
      </c>
      <c r="E9" s="4">
        <f>COVAR(Retornos!$G$3:$G$65,Retornos!D3:D65)</f>
        <v>6.8561445731227938E-5</v>
      </c>
      <c r="F9" s="4">
        <f>COVAR(Retornos!$G$3:$G$65,Retornos!E3:E65)</f>
        <v>1.1593499214860191E-4</v>
      </c>
      <c r="G9" s="4">
        <f>COVAR(Retornos!$G$3:$G$65,Retornos!F3:F65)</f>
        <v>1.9773247137479783E-4</v>
      </c>
      <c r="H9" s="4">
        <f>COVAR(Retornos!$G$3:$G$65,Retornos!G3:G65)</f>
        <v>3.7373703986659236E-4</v>
      </c>
      <c r="I9" s="4">
        <f>COVAR(Retornos!$G$3:$G$65,Retornos!H3:H65)</f>
        <v>8.5718893652977148E-5</v>
      </c>
      <c r="J9" s="4">
        <f>COVAR(Retornos!$G$3:$G$65,Retornos!I3:I65)</f>
        <v>2.1707947764734163E-5</v>
      </c>
    </row>
    <row r="10" spans="2:10" x14ac:dyDescent="0.25">
      <c r="B10" s="3" t="s">
        <v>6</v>
      </c>
      <c r="C10" s="4">
        <f>COVAR(Retornos!$H$3:$H$65,Retornos!B3:B65)</f>
        <v>-5.0787594832156967E-5</v>
      </c>
      <c r="D10" s="4">
        <f>COVAR(Retornos!$H$3:$H$65,Retornos!C3:C65)</f>
        <v>5.766092459453221E-5</v>
      </c>
      <c r="E10" s="4">
        <f>COVAR(Retornos!$H$3:$H$65,Retornos!D3:D65)</f>
        <v>3.070255195443915E-5</v>
      </c>
      <c r="F10" s="4">
        <f>COVAR(Retornos!$H$3:$H$65,Retornos!E3:E65)</f>
        <v>1.8342831144711793E-4</v>
      </c>
      <c r="G10" s="4">
        <f>COVAR(Retornos!$H$3:$H$65,Retornos!F3:F65)</f>
        <v>1.0919536513068521E-4</v>
      </c>
      <c r="H10" s="4">
        <f>COVAR(Retornos!$H$3:$H$65,Retornos!G3:G65)</f>
        <v>8.5718893652977148E-5</v>
      </c>
      <c r="I10" s="4">
        <f>COVAR(Retornos!$H$3:$H$65,Retornos!H3:H65)</f>
        <v>1.6601171018639302E-4</v>
      </c>
      <c r="J10" s="4">
        <f>COVAR(Retornos!$H$3:$H$65,Retornos!I3:I65)</f>
        <v>1.0380142977914463E-5</v>
      </c>
    </row>
    <row r="11" spans="2:10" x14ac:dyDescent="0.25">
      <c r="B11" s="3" t="s">
        <v>7</v>
      </c>
      <c r="C11" s="4">
        <f>COVAR(Retornos!$I$3:$I$65,Retornos!B3:B65)</f>
        <v>2.3231782926081695E-4</v>
      </c>
      <c r="D11" s="4">
        <f>COVAR(Retornos!$I$3:$I$65,Retornos!C3:C65)</f>
        <v>5.8120924588405362E-5</v>
      </c>
      <c r="E11" s="4">
        <f>COVAR(Retornos!$I$3:$I$65,Retornos!D3:D65)</f>
        <v>8.0450173915394405E-5</v>
      </c>
      <c r="F11" s="4">
        <f>COVAR(Retornos!$I$3:$I$65,Retornos!E3:E65)</f>
        <v>1.3339661488895926E-4</v>
      </c>
      <c r="G11" s="4">
        <f>COVAR(Retornos!$I$3:$I$65,Retornos!F3:F65)</f>
        <v>-2.980899910962445E-5</v>
      </c>
      <c r="H11" s="4">
        <f>COVAR(Retornos!$I$3:$I$65,Retornos!G3:G65)</f>
        <v>2.1707947764734163E-5</v>
      </c>
      <c r="I11" s="4">
        <f>COVAR(Retornos!$I$3:$I$65,Retornos!H3:H65)</f>
        <v>1.0380142977914463E-5</v>
      </c>
      <c r="J11" s="4">
        <f>COVAR(Retornos!$I$3:$I$65,Retornos!I3:I65)</f>
        <v>4.4255834478002751E-4</v>
      </c>
    </row>
    <row r="14" spans="2:10" x14ac:dyDescent="0.25">
      <c r="B14" t="s">
        <v>9</v>
      </c>
    </row>
    <row r="15" spans="2:10" x14ac:dyDescent="0.25">
      <c r="C15" s="3" t="s">
        <v>0</v>
      </c>
      <c r="D15" s="3" t="s">
        <v>1</v>
      </c>
      <c r="E15" s="3" t="s">
        <v>2</v>
      </c>
      <c r="F15" s="3" t="s">
        <v>3</v>
      </c>
      <c r="G15" s="3" t="s">
        <v>4</v>
      </c>
      <c r="H15" s="3" t="s">
        <v>5</v>
      </c>
      <c r="I15" s="3" t="s">
        <v>6</v>
      </c>
      <c r="J15" s="3" t="s">
        <v>7</v>
      </c>
    </row>
    <row r="17" spans="2:10" x14ac:dyDescent="0.25">
      <c r="B17" s="3" t="s">
        <v>0</v>
      </c>
      <c r="C17" s="6">
        <f>CORREL(Retornos!$B$3:$B$65,Retornos!B3:B65)</f>
        <v>1</v>
      </c>
      <c r="D17" s="6">
        <f>CORREL(Retornos!$D$3:$D$65,Retornos!C1:C63)</f>
        <v>-0.31502242799127089</v>
      </c>
      <c r="E17" s="6">
        <f>CORREL(Retornos!$B$3:$B$65,Retornos!D3:D65)</f>
        <v>2.6091769226604354E-2</v>
      </c>
      <c r="F17" s="6">
        <f>CORREL(Retornos!$B$3:$B$65,Retornos!E3:E65)</f>
        <v>0.13165679133048205</v>
      </c>
      <c r="G17" s="6">
        <f>CORREL(Retornos!$B$3:$B$65,Retornos!F3:F65)</f>
        <v>0.11902277728297241</v>
      </c>
      <c r="H17" s="6">
        <f>CORREL(Retornos!$B$3:$B$65,Retornos!G3:G65)</f>
        <v>0.23655209856478207</v>
      </c>
      <c r="I17" s="6">
        <f>CORREL(Retornos!$B$3:$B$65,Retornos!H3:H65)</f>
        <v>-8.2175471140820272E-2</v>
      </c>
      <c r="J17" s="6">
        <f>CORREL(Retornos!$B$3:$B$65,Retornos!I3:I65)</f>
        <v>0.23022431646461952</v>
      </c>
    </row>
    <row r="18" spans="2:10" x14ac:dyDescent="0.25">
      <c r="B18" s="3" t="s">
        <v>1</v>
      </c>
      <c r="C18" s="6">
        <f>CORREL(Retornos!$D$3:$D$65,Retornos!B2:B64)</f>
        <v>-4.1060970650439933E-2</v>
      </c>
      <c r="D18" s="6">
        <f>CORREL(Retornos!$C$3:$C$65,Retornos!C3:C65)</f>
        <v>1</v>
      </c>
      <c r="E18" s="6">
        <f>CORREL(Retornos!$C$3:$C$65,Retornos!D3:D65)</f>
        <v>-9.7591910684199298E-2</v>
      </c>
      <c r="F18" s="6">
        <f>CORREL(Retornos!$C$3:$C$65,Retornos!E3:E65)</f>
        <v>0.19788069917375226</v>
      </c>
      <c r="G18" s="6">
        <f>CORREL(Retornos!$C$3:$C$65,Retornos!F3:F65)</f>
        <v>0.23072669685758951</v>
      </c>
      <c r="H18" s="6">
        <f>CORREL(Retornos!$C$3:$C$65,Retornos!G3:G65)</f>
        <v>0.3449584610555162</v>
      </c>
      <c r="I18" s="6">
        <f>CORREL(Retornos!$C$3:$C$65,Retornos!H3:H65)</f>
        <v>0.17086722257316547</v>
      </c>
      <c r="J18" s="6">
        <f>CORREL(Retornos!$C$3:$C$65,Retornos!I3:I65)</f>
        <v>0.10548574323591943</v>
      </c>
    </row>
    <row r="19" spans="2:10" x14ac:dyDescent="0.25">
      <c r="B19" s="3" t="s">
        <v>2</v>
      </c>
      <c r="C19" s="6">
        <f>CORREL(Retornos!$D$3:$D$65,Retornos!B3:B65)</f>
        <v>2.6091769226604354E-2</v>
      </c>
      <c r="D19" s="6">
        <f>CORREL(Retornos!$D$3:$D$65,Retornos!C3:C65)</f>
        <v>-9.7591910684199298E-2</v>
      </c>
      <c r="E19" s="6">
        <f>CORREL(Retornos!$D$3:$D$65,Retornos!D3:D65)</f>
        <v>1</v>
      </c>
      <c r="F19" s="6">
        <f>CORREL(Retornos!$D$3:$D$65,Retornos!E3:E65)</f>
        <v>2.8765115732257675E-2</v>
      </c>
      <c r="G19" s="6">
        <f>CORREL(Retornos!$D$3:$D$65,Retornos!F3:F65)</f>
        <v>2.0829318706616397E-2</v>
      </c>
      <c r="H19" s="6">
        <f>CORREL(Retornos!$D$3:$D$65,Retornos!G3:G65)</f>
        <v>0.16926488755508168</v>
      </c>
      <c r="I19" s="6">
        <f>CORREL(Retornos!$D$3:$D$65,Retornos!H3:H65)</f>
        <v>0.1137300144069882</v>
      </c>
      <c r="J19" s="6">
        <f>CORREL(Retornos!$D$3:$D$65,Retornos!I3:I65)</f>
        <v>0.18252052159532778</v>
      </c>
    </row>
    <row r="20" spans="2:10" x14ac:dyDescent="0.25">
      <c r="B20" s="3" t="s">
        <v>3</v>
      </c>
      <c r="C20" s="6">
        <f>CORREL(Retornos!$E$3:$E$65,Retornos!B3:B65)</f>
        <v>0.13165679133048205</v>
      </c>
      <c r="D20" s="6">
        <f>CORREL(Retornos!$E$3:$E$65,Retornos!C3:C65)</f>
        <v>0.19788069917375226</v>
      </c>
      <c r="E20" s="6">
        <f>CORREL(Retornos!$E$3:$E$65,Retornos!D3:D65)</f>
        <v>2.8765115732257675E-2</v>
      </c>
      <c r="F20" s="6">
        <f>CORREL(Retornos!$E$3:$E$65,Retornos!E3:E65)</f>
        <v>1</v>
      </c>
      <c r="G20" s="6">
        <f>CORREL(Retornos!$E$3:$E$65,Retornos!F3:F65)</f>
        <v>0.18673908232088171</v>
      </c>
      <c r="H20" s="6">
        <f>CORREL(Retornos!$E$3:$E$65,Retornos!G3:G65)</f>
        <v>0.25716068490871702</v>
      </c>
      <c r="I20" s="6">
        <f>CORREL(Retornos!$E$3:$E$65,Retornos!H3:H65)</f>
        <v>0.6104781352857731</v>
      </c>
      <c r="J20" s="6">
        <f>CORREL(Retornos!$E$3:$E$65,Retornos!I3:I65)</f>
        <v>0.27191467671396069</v>
      </c>
    </row>
    <row r="21" spans="2:10" x14ac:dyDescent="0.25">
      <c r="B21" s="3" t="s">
        <v>4</v>
      </c>
      <c r="C21" s="6">
        <f>CORREL(Retornos!$F$3:$F$65,Retornos!B3:B65)</f>
        <v>0.11902277728297241</v>
      </c>
      <c r="D21" s="6">
        <f>CORREL(Retornos!$F$3:$F$65,Retornos!C3:C65)</f>
        <v>0.23072669685758951</v>
      </c>
      <c r="E21" s="6">
        <f>CORREL(Retornos!$F$3:$F$65,Retornos!D3:D65)</f>
        <v>2.0829318706616397E-2</v>
      </c>
      <c r="F21" s="6">
        <f>CORREL(Retornos!$F$3:$F$65,Retornos!E3:E65)</f>
        <v>0.18673908232088171</v>
      </c>
      <c r="G21" s="6">
        <f>CORREL(Retornos!$F$3:$F$65,Retornos!F3:F65)</f>
        <v>1</v>
      </c>
      <c r="H21" s="6">
        <f>CORREL(Retornos!$F$3:$F$65,Retornos!G3:G65)</f>
        <v>0.41151461222479274</v>
      </c>
      <c r="I21" s="6">
        <f>CORREL(Retornos!$F$3:$F$65,Retornos!H3:H65)</f>
        <v>0.34097707449695475</v>
      </c>
      <c r="J21" s="6">
        <f>CORREL(Retornos!$F$3:$F$65,Retornos!I3:I65)</f>
        <v>-5.7010186826560644E-2</v>
      </c>
    </row>
    <row r="22" spans="2:10" x14ac:dyDescent="0.25">
      <c r="B22" s="3" t="s">
        <v>5</v>
      </c>
      <c r="C22" s="6">
        <f>CORREL(Retornos!$G$3:$G$65,Retornos!B3:B65)</f>
        <v>0.23655209856478207</v>
      </c>
      <c r="D22" s="6">
        <f>CORREL(Retornos!$G$3:$G$65,Retornos!C3:C65)</f>
        <v>0.3449584610555162</v>
      </c>
      <c r="E22" s="6">
        <f>CORREL(Retornos!$G$3:$G$65,Retornos!D3:D65)</f>
        <v>0.16926488755508168</v>
      </c>
      <c r="F22" s="6">
        <f>CORREL(Retornos!$G$3:$G$65,Retornos!E3:E65)</f>
        <v>0.25716068490871702</v>
      </c>
      <c r="G22" s="6">
        <f>CORREL(Retornos!$G$3:$G$65,Retornos!F3:F65)</f>
        <v>0.41151461222479274</v>
      </c>
      <c r="H22" s="6">
        <f>CORREL(Retornos!$G$3:$G$65,Retornos!G3:G65)</f>
        <v>0.99999999999999989</v>
      </c>
      <c r="I22" s="6">
        <f>CORREL(Retornos!$G$3:$G$65,Retornos!H3:H65)</f>
        <v>0.34413125998636901</v>
      </c>
      <c r="J22" s="6">
        <f>CORREL(Retornos!$G$3:$G$65,Retornos!I3:I65)</f>
        <v>5.3376541444202709E-2</v>
      </c>
    </row>
    <row r="23" spans="2:10" x14ac:dyDescent="0.25">
      <c r="B23" s="3" t="s">
        <v>6</v>
      </c>
      <c r="C23" s="6">
        <f>CORREL(Retornos!$H$3:$H$65,Retornos!B3:B65)</f>
        <v>-8.2175471140820272E-2</v>
      </c>
      <c r="D23" s="6">
        <f>CORREL(Retornos!$H$3:$H$65,Retornos!C3:C65)</f>
        <v>0.17086722257316547</v>
      </c>
      <c r="E23" s="6">
        <f>CORREL(Retornos!$H$3:$H$65,Retornos!D3:D65)</f>
        <v>0.1137300144069882</v>
      </c>
      <c r="F23" s="6">
        <f>CORREL(Retornos!$H$3:$H$65,Retornos!E3:E65)</f>
        <v>0.6104781352857731</v>
      </c>
      <c r="G23" s="6">
        <f>CORREL(Retornos!$H$3:$H$65,Retornos!F3:F65)</f>
        <v>0.34097707449695475</v>
      </c>
      <c r="H23" s="6">
        <f>CORREL(Retornos!$H$3:$H$65,Retornos!G3:G65)</f>
        <v>0.34413125998636901</v>
      </c>
      <c r="I23" s="6">
        <f>CORREL(Retornos!$H$3:$H$65,Retornos!H3:H65)</f>
        <v>1</v>
      </c>
      <c r="J23" s="6">
        <f>CORREL(Retornos!$H$3:$H$65,Retornos!I3:I65)</f>
        <v>3.8295584878862067E-2</v>
      </c>
    </row>
    <row r="24" spans="2:10" x14ac:dyDescent="0.25">
      <c r="B24" s="3" t="s">
        <v>7</v>
      </c>
      <c r="C24" s="6">
        <f>CORREL(Retornos!$I$3:$I$65,Retornos!B3:B65)</f>
        <v>0.23022431646461952</v>
      </c>
      <c r="D24" s="6">
        <f>CORREL(Retornos!$I$3:$I$65,Retornos!C3:C65)</f>
        <v>0.10548574323591943</v>
      </c>
      <c r="E24" s="6">
        <f>CORREL(Retornos!$I$3:$I$65,Retornos!D3:D65)</f>
        <v>0.18252052159532778</v>
      </c>
      <c r="F24" s="6">
        <f>CORREL(Retornos!$I$3:$I$65,Retornos!E3:E65)</f>
        <v>0.27191467671396069</v>
      </c>
      <c r="G24" s="6">
        <f>CORREL(Retornos!$I$3:$I$65,Retornos!F3:F65)</f>
        <v>-5.7010186826560644E-2</v>
      </c>
      <c r="H24" s="6">
        <f>CORREL(Retornos!$I$3:$I$65,Retornos!G3:G65)</f>
        <v>5.3376541444202709E-2</v>
      </c>
      <c r="I24" s="6">
        <f>CORREL(Retornos!$I$3:$I$65,Retornos!H3:H65)</f>
        <v>3.8295584878862067E-2</v>
      </c>
      <c r="J24" s="6">
        <f>CORREL(Retornos!$I$3:$I$65,Retornos!I3:I65)</f>
        <v>1.0000000000000002</v>
      </c>
    </row>
    <row r="26" spans="2:10" ht="13" thickBot="1" x14ac:dyDescent="0.3">
      <c r="F26" s="5"/>
      <c r="G26" s="5"/>
      <c r="H26" s="5"/>
      <c r="I26" s="5"/>
    </row>
    <row r="27" spans="2:10" ht="13" x14ac:dyDescent="0.3">
      <c r="C27" t="s">
        <v>11</v>
      </c>
      <c r="D27" t="s">
        <v>10</v>
      </c>
      <c r="E27" s="7" t="s">
        <v>12</v>
      </c>
      <c r="F27" s="9"/>
      <c r="G27" s="10" t="s">
        <v>13</v>
      </c>
    </row>
    <row r="28" spans="2:10" ht="13" x14ac:dyDescent="0.3">
      <c r="B28" s="28" t="s">
        <v>0</v>
      </c>
      <c r="C28" s="2">
        <f>+SQRT(C4)</f>
        <v>4.7967389280613358E-2</v>
      </c>
      <c r="D28" s="1">
        <f>+C28*SQRT(264)</f>
        <v>0.77937782537165246</v>
      </c>
      <c r="E28" s="28" t="s">
        <v>0</v>
      </c>
      <c r="F28" s="16">
        <v>0.1</v>
      </c>
      <c r="G28" s="11">
        <f t="shared" ref="G28:G35" si="0">+D28</f>
        <v>0.77937782537165246</v>
      </c>
      <c r="H28" s="28" t="s">
        <v>0</v>
      </c>
      <c r="I28" s="8">
        <v>0.1</v>
      </c>
    </row>
    <row r="29" spans="2:10" ht="13" x14ac:dyDescent="0.3">
      <c r="B29" s="28" t="s">
        <v>1</v>
      </c>
      <c r="C29" s="2">
        <f>+SQRT(D5)</f>
        <v>2.6191084407368358E-2</v>
      </c>
      <c r="D29" s="1">
        <f t="shared" ref="D29:D35" si="1">+C29*SQRT(264)</f>
        <v>0.42555475116904523</v>
      </c>
      <c r="E29" s="28" t="s">
        <v>1</v>
      </c>
      <c r="F29" s="16">
        <v>0.12</v>
      </c>
      <c r="G29" s="11">
        <f t="shared" si="0"/>
        <v>0.42555475116904523</v>
      </c>
      <c r="H29" s="28" t="s">
        <v>1</v>
      </c>
      <c r="I29" s="8">
        <v>0.05</v>
      </c>
    </row>
    <row r="30" spans="2:10" ht="13" x14ac:dyDescent="0.3">
      <c r="B30" s="28" t="s">
        <v>2</v>
      </c>
      <c r="C30" s="2">
        <f>+SQRT(E6)</f>
        <v>2.095221871935124E-2</v>
      </c>
      <c r="D30" s="1">
        <f t="shared" si="1"/>
        <v>0.34043325907668393</v>
      </c>
      <c r="E30" s="28" t="s">
        <v>2</v>
      </c>
      <c r="F30" s="16">
        <v>0.06</v>
      </c>
      <c r="G30" s="11">
        <f t="shared" si="0"/>
        <v>0.34043325907668393</v>
      </c>
      <c r="H30" s="28" t="s">
        <v>2</v>
      </c>
      <c r="I30" s="8">
        <v>0.03</v>
      </c>
    </row>
    <row r="31" spans="2:10" ht="13" x14ac:dyDescent="0.3">
      <c r="B31" s="28" t="s">
        <v>3</v>
      </c>
      <c r="C31" s="2">
        <f>+SQRT(F7)</f>
        <v>2.3319911204543704E-2</v>
      </c>
      <c r="D31" s="1">
        <f t="shared" si="1"/>
        <v>0.37890370843682697</v>
      </c>
      <c r="E31" s="28" t="s">
        <v>3</v>
      </c>
      <c r="F31" s="16">
        <v>0.21</v>
      </c>
      <c r="G31" s="11">
        <f t="shared" si="0"/>
        <v>0.37890370843682697</v>
      </c>
      <c r="H31" s="28" t="s">
        <v>3</v>
      </c>
      <c r="I31" s="8">
        <v>0.22</v>
      </c>
    </row>
    <row r="32" spans="2:10" ht="13" x14ac:dyDescent="0.3">
      <c r="B32" s="28" t="s">
        <v>4</v>
      </c>
      <c r="C32" s="2">
        <f>+SQRT(G8)</f>
        <v>2.485476508651558E-2</v>
      </c>
      <c r="D32" s="1">
        <f t="shared" si="1"/>
        <v>0.40384213220211523</v>
      </c>
      <c r="E32" s="28" t="s">
        <v>4</v>
      </c>
      <c r="F32" s="16">
        <v>0.08</v>
      </c>
      <c r="G32" s="11">
        <f t="shared" si="0"/>
        <v>0.40384213220211523</v>
      </c>
      <c r="H32" s="28" t="s">
        <v>4</v>
      </c>
      <c r="I32" s="8">
        <v>0.17</v>
      </c>
    </row>
    <row r="33" spans="2:9" ht="13" x14ac:dyDescent="0.3">
      <c r="B33" s="28" t="s">
        <v>5</v>
      </c>
      <c r="C33" s="2">
        <f>+SQRT(H9)</f>
        <v>1.9332279737956214E-2</v>
      </c>
      <c r="D33" s="1">
        <f t="shared" si="1"/>
        <v>0.3141123660806438</v>
      </c>
      <c r="E33" s="28" t="s">
        <v>5</v>
      </c>
      <c r="F33" s="16">
        <v>0.11</v>
      </c>
      <c r="G33" s="11">
        <f t="shared" si="0"/>
        <v>0.3141123660806438</v>
      </c>
      <c r="H33" s="28" t="s">
        <v>5</v>
      </c>
      <c r="I33" s="8">
        <v>0.1</v>
      </c>
    </row>
    <row r="34" spans="2:9" ht="13" x14ac:dyDescent="0.3">
      <c r="B34" s="28" t="s">
        <v>6</v>
      </c>
      <c r="C34" s="2">
        <f>+SQRT(I10)</f>
        <v>1.2884553162077178E-2</v>
      </c>
      <c r="D34" s="1">
        <f t="shared" si="1"/>
        <v>0.20934920943057742</v>
      </c>
      <c r="E34" s="28" t="s">
        <v>6</v>
      </c>
      <c r="F34" s="16">
        <v>0.14000000000000001</v>
      </c>
      <c r="G34" s="11">
        <f t="shared" si="0"/>
        <v>0.20934920943057742</v>
      </c>
      <c r="H34" s="28" t="s">
        <v>6</v>
      </c>
      <c r="I34" s="8">
        <v>0.15</v>
      </c>
    </row>
    <row r="35" spans="2:9" ht="13.5" thickBot="1" x14ac:dyDescent="0.35">
      <c r="B35" s="28" t="s">
        <v>7</v>
      </c>
      <c r="C35" s="2">
        <f>+SQRT(J11)</f>
        <v>2.1037070727171772E-2</v>
      </c>
      <c r="D35" s="1">
        <f t="shared" si="1"/>
        <v>0.34181194101717288</v>
      </c>
      <c r="E35" s="28" t="s">
        <v>7</v>
      </c>
      <c r="F35" s="16">
        <v>0.01</v>
      </c>
      <c r="G35" s="12">
        <f t="shared" si="0"/>
        <v>0.34181194101717288</v>
      </c>
      <c r="H35" s="28" t="s">
        <v>7</v>
      </c>
      <c r="I35" s="8">
        <v>0.18</v>
      </c>
    </row>
    <row r="36" spans="2:9" ht="14.5" x14ac:dyDescent="0.35">
      <c r="H36" s="26" t="s">
        <v>14</v>
      </c>
      <c r="I36" s="27">
        <f>+SUM(I28:I35)</f>
        <v>1</v>
      </c>
    </row>
    <row r="37" spans="2:9" ht="13" thickBot="1" x14ac:dyDescent="0.3"/>
    <row r="38" spans="2:9" ht="13" x14ac:dyDescent="0.3">
      <c r="H38" s="22" t="s">
        <v>15</v>
      </c>
      <c r="I38" s="23">
        <f>+SUMPRODUCT(I28:I35,F28:F35)</f>
        <v>0.1114</v>
      </c>
    </row>
    <row r="39" spans="2:9" ht="13.5" thickBot="1" x14ac:dyDescent="0.35">
      <c r="H39" s="24" t="s">
        <v>16</v>
      </c>
      <c r="I39" s="25">
        <f t="array" ref="I39">+SQRT(MMULT(MMULT(TRANSPOSE(I28:I35),C4:J11),I28:I35))*SQRT(264)</f>
        <v>0.21585960485429403</v>
      </c>
    </row>
    <row r="41" spans="2:9" ht="13" thickBot="1" x14ac:dyDescent="0.3">
      <c r="I41" s="17" t="s">
        <v>19</v>
      </c>
    </row>
    <row r="42" spans="2:9" x14ac:dyDescent="0.25">
      <c r="H42" s="18" t="s">
        <v>17</v>
      </c>
      <c r="I42" s="19">
        <v>5.944559446730982E-2</v>
      </c>
    </row>
    <row r="43" spans="2:9" ht="13" thickBot="1" x14ac:dyDescent="0.3">
      <c r="H43" s="20" t="s">
        <v>18</v>
      </c>
      <c r="I43" s="21">
        <v>0.15856841063166119</v>
      </c>
    </row>
  </sheetData>
  <phoneticPr fontId="0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A21" sqref="A21"/>
    </sheetView>
  </sheetViews>
  <sheetFormatPr baseColWidth="10" defaultRowHeight="12.5" x14ac:dyDescent="0.2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Precios</vt:lpstr>
      <vt:lpstr>Retornos</vt:lpstr>
      <vt:lpstr>Frontera</vt:lpstr>
      <vt:lpstr>Hoja3</vt:lpstr>
      <vt:lpstr>a</vt:lpstr>
      <vt:lpstr>b</vt:lpstr>
      <vt:lpstr>ce</vt:lpstr>
      <vt:lpstr>d</vt:lpstr>
      <vt:lpstr>RetEsp</vt:lpstr>
      <vt:lpstr>SigmaINV</vt:lpstr>
      <vt:lpstr>Unos</vt:lpstr>
    </vt:vector>
  </TitlesOfParts>
  <Company>Bac Sistemas Financieros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mcruz</dc:creator>
  <cp:lastModifiedBy>JoseMiguel Cruz</cp:lastModifiedBy>
  <dcterms:created xsi:type="dcterms:W3CDTF">2002-04-19T19:24:03Z</dcterms:created>
  <dcterms:modified xsi:type="dcterms:W3CDTF">2023-05-20T14:41:11Z</dcterms:modified>
</cp:coreProperties>
</file>