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fae87fc39b77290/Escritorio/Excel Nivel Intermedio - UDECHI/6- Prácticas/"/>
    </mc:Choice>
  </mc:AlternateContent>
  <xr:revisionPtr revIDLastSave="26" documentId="8_{C65C0454-31E8-412D-8FC4-534BC9A3AC34}" xr6:coauthVersionLast="47" xr6:coauthVersionMax="47" xr10:uidLastSave="{971ED4B0-A5EC-43CD-B84C-AFACB84A11C9}"/>
  <bookViews>
    <workbookView xWindow="-120" yWindow="-120" windowWidth="29040" windowHeight="15720" xr2:uid="{96913A9A-EED8-4FA7-A634-59D5F0A61829}"/>
  </bookViews>
  <sheets>
    <sheet name="Escenario2" sheetId="3" r:id="rId1"/>
  </sheets>
  <definedNames>
    <definedName name="CambioDolar">#REF!</definedName>
    <definedName name="CostoFijoAdministrativos">#REF!</definedName>
    <definedName name="CostoFijoFinanciero">#REF!</definedName>
    <definedName name="CostoFijoPublicidad">#REF!</definedName>
    <definedName name="CostoFijoSalarios">#REF!</definedName>
    <definedName name="CostoManoObraUn">#REF!</definedName>
    <definedName name="CostoMaterialUn">#REF!</definedName>
    <definedName name="CostoUnOtros">#REF!</definedName>
    <definedName name="PrecioVenta">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Escenario2!$D$10</definedName>
    <definedName name="solver_lhs2" localSheetId="0" hidden="1">Escenario2!$E$23</definedName>
    <definedName name="solver_lhs3" localSheetId="0" hidden="1">Escenario2!$E$9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3</definedName>
    <definedName name="solver_rel3" localSheetId="0" hidden="1">1</definedName>
    <definedName name="solver_rhs1" localSheetId="0" hidden="1">28200</definedName>
    <definedName name="solver_rhs2" localSheetId="0" hidden="1">120000000</definedName>
    <definedName name="solver_rhs3" localSheetId="0" hidden="1">200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  <definedName name="UnidadesVendida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3" l="1"/>
  <c r="E26" i="3"/>
  <c r="D26" i="3" s="1"/>
  <c r="D28" i="3" s="1"/>
  <c r="L17" i="3"/>
  <c r="J17" i="3"/>
  <c r="L16" i="3"/>
  <c r="J16" i="3"/>
  <c r="D22" i="3"/>
  <c r="D9" i="3"/>
  <c r="D11" i="3" s="1"/>
  <c r="E10" i="3"/>
  <c r="E11" i="3" s="1"/>
  <c r="D16" i="3"/>
  <c r="D17" i="3"/>
  <c r="E18" i="3"/>
  <c r="D18" i="3" s="1"/>
  <c r="E19" i="3"/>
  <c r="D19" i="3" s="1"/>
  <c r="D24" i="3"/>
  <c r="D25" i="3"/>
  <c r="D30" i="3" l="1"/>
  <c r="E28" i="3"/>
  <c r="E30" i="3" s="1"/>
</calcChain>
</file>

<file path=xl/sharedStrings.xml><?xml version="1.0" encoding="utf-8"?>
<sst xmlns="http://schemas.openxmlformats.org/spreadsheetml/2006/main" count="46" uniqueCount="44">
  <si>
    <t>instrucciones:</t>
  </si>
  <si>
    <t>Nombre celda</t>
  </si>
  <si>
    <t>Cotización dólar (CLP)</t>
  </si>
  <si>
    <t>CambioDolar</t>
  </si>
  <si>
    <t>PrecioVenta</t>
  </si>
  <si>
    <t>UnidadesVendidas</t>
  </si>
  <si>
    <t>INGRESOS</t>
  </si>
  <si>
    <t>USD</t>
  </si>
  <si>
    <t>CLP.</t>
  </si>
  <si>
    <t>Unidades vendidas</t>
  </si>
  <si>
    <t>Precio por unidad</t>
  </si>
  <si>
    <t>Ingresos totales</t>
  </si>
  <si>
    <t>IngresosTotales</t>
  </si>
  <si>
    <t>COSTOS</t>
  </si>
  <si>
    <t>Costos variables</t>
  </si>
  <si>
    <t>Costo de material por unidad</t>
  </si>
  <si>
    <t>CostoMaterialUn</t>
  </si>
  <si>
    <t>Otros costos unitarios de manufactura</t>
  </si>
  <si>
    <t>CostoUnOtros</t>
  </si>
  <si>
    <t>Costos variables unitarios</t>
  </si>
  <si>
    <t>Costos variables totales</t>
  </si>
  <si>
    <t>Costos fijos del modelo C-03</t>
  </si>
  <si>
    <t>Financieros</t>
  </si>
  <si>
    <t>CostoFijoFinanciero</t>
  </si>
  <si>
    <t>Salarios y beneficios</t>
  </si>
  <si>
    <t>CostoFijoSalarios</t>
  </si>
  <si>
    <t>Publicidad</t>
  </si>
  <si>
    <t>CostoFijoPublicidad</t>
  </si>
  <si>
    <t>Administrativos</t>
  </si>
  <si>
    <t>CostoFijoAdministrativos</t>
  </si>
  <si>
    <t>Costos fijos totales</t>
  </si>
  <si>
    <t>Costos totales</t>
  </si>
  <si>
    <t>CostosTotales</t>
  </si>
  <si>
    <t>MARGEN BRUTO</t>
  </si>
  <si>
    <t>MargenBruto</t>
  </si>
  <si>
    <t>1- Busqueda Objetivo: ¿Qué Precio por Unidad para obetener un Margen Bruto del 15%?</t>
  </si>
  <si>
    <t>3- Escenarios: Prueba el MargenBruto con los siguientes aumentos y disminuciones en Precio Por Unidad y Unidades Vendidas</t>
  </si>
  <si>
    <t>2- Busqueda Objetivo: ¿Cuantas Unidades Vendidas para obtener un MargenBruto del 20%?</t>
  </si>
  <si>
    <t>4- Tabla de datos: Para el cambioDolar y UnidadesVendidas obtener resultados para el margen bruto</t>
  </si>
  <si>
    <t>Precio Por Unidad &lt;= $28.200</t>
  </si>
  <si>
    <t>UnidadesVendidas &lt;=200</t>
  </si>
  <si>
    <t>Celdas cambiantes: Precio por Unidad, UnidadesVendidas, Costos fijos Salarios</t>
  </si>
  <si>
    <t>5- Solver: Obtener un MargenBruto de 17% con ciertas restricciones</t>
  </si>
  <si>
    <t>Costos fijos Salarios &gt;=$120.000.000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</si>
</sst>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 &quot;$&quot;* #,##0_ ;_ &quot;$&quot;* \-#,##0_ ;_ &quot;$&quot;* &quot;-&quot;_ ;_ @_ "/>
    <numFmt numFmtId="164" formatCode="_(* #,##0.00_);_(* \(#,##0.00\);_(* &quot;-&quot;??_);_(@_)"/>
    <numFmt numFmtId="165" formatCode="[$USD]\ #,##0_);\([$USD]\ #,##0\)"/>
    <numFmt numFmtId="166" formatCode="_(* #,##0_);_(* \(#,##0\);_(* &quot;-&quot;??_);_(@_)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i/>
      <sz val="20"/>
      <color theme="5"/>
      <name val="Calibri"/>
      <family val="2"/>
      <scheme val="minor"/>
    </font>
    <font>
      <b/>
      <i/>
      <sz val="11"/>
      <color theme="1" tint="0.34998626667073579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 tint="0.34998626667073579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i/>
      <sz val="10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theme="2" tint="-0.749992370372631"/>
      </left>
      <right style="thin">
        <color theme="2" tint="-0.749992370372631"/>
      </right>
      <top style="thin">
        <color theme="2" tint="-0.749992370372631"/>
      </top>
      <bottom style="thin">
        <color theme="2" tint="-0.74999237037263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6" fillId="0" borderId="0" xfId="0" applyFont="1"/>
    <xf numFmtId="0" fontId="7" fillId="0" borderId="0" xfId="0" applyFont="1"/>
    <xf numFmtId="0" fontId="4" fillId="0" borderId="0" xfId="0" applyFont="1"/>
    <xf numFmtId="0" fontId="8" fillId="0" borderId="0" xfId="0" applyFont="1"/>
    <xf numFmtId="0" fontId="5" fillId="2" borderId="0" xfId="0" applyFont="1" applyFill="1" applyAlignment="1">
      <alignment horizontal="center" wrapText="1"/>
    </xf>
    <xf numFmtId="0" fontId="9" fillId="3" borderId="0" xfId="0" applyFont="1" applyFill="1"/>
    <xf numFmtId="0" fontId="10" fillId="0" borderId="0" xfId="0" applyFont="1"/>
    <xf numFmtId="9" fontId="3" fillId="3" borderId="1" xfId="0" applyNumberFormat="1" applyFont="1" applyFill="1" applyBorder="1" applyAlignment="1">
      <alignment horizontal="center"/>
    </xf>
    <xf numFmtId="9" fontId="0" fillId="3" borderId="1" xfId="0" applyNumberFormat="1" applyFill="1" applyBorder="1" applyAlignment="1">
      <alignment horizontal="center"/>
    </xf>
    <xf numFmtId="9" fontId="11" fillId="3" borderId="1" xfId="0" applyNumberFormat="1" applyFont="1" applyFill="1" applyBorder="1" applyAlignment="1">
      <alignment horizontal="center"/>
    </xf>
    <xf numFmtId="0" fontId="12" fillId="3" borderId="1" xfId="0" applyFont="1" applyFill="1" applyBorder="1"/>
    <xf numFmtId="42" fontId="0" fillId="0" borderId="1" xfId="0" applyNumberFormat="1" applyBorder="1"/>
    <xf numFmtId="42" fontId="0" fillId="0" borderId="1" xfId="1" applyFont="1" applyBorder="1"/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0" xfId="0" applyFont="1" applyFill="1"/>
    <xf numFmtId="0" fontId="5" fillId="2" borderId="0" xfId="0" applyFont="1" applyFill="1"/>
    <xf numFmtId="0" fontId="0" fillId="3" borderId="0" xfId="0" applyFill="1"/>
    <xf numFmtId="0" fontId="0" fillId="0" borderId="2" xfId="0" applyBorder="1"/>
    <xf numFmtId="42" fontId="0" fillId="0" borderId="0" xfId="0" applyNumberFormat="1"/>
    <xf numFmtId="42" fontId="0" fillId="0" borderId="2" xfId="0" applyNumberFormat="1" applyBorder="1"/>
    <xf numFmtId="0" fontId="13" fillId="0" borderId="0" xfId="0" applyFont="1"/>
    <xf numFmtId="0" fontId="14" fillId="0" borderId="0" xfId="0" applyFont="1"/>
    <xf numFmtId="0" fontId="0" fillId="0" borderId="3" xfId="0" applyBorder="1"/>
    <xf numFmtId="0" fontId="14" fillId="0" borderId="4" xfId="0" applyFont="1" applyBorder="1"/>
    <xf numFmtId="0" fontId="14" fillId="0" borderId="2" xfId="0" applyFont="1" applyBorder="1"/>
    <xf numFmtId="165" fontId="4" fillId="0" borderId="0" xfId="0" applyNumberFormat="1" applyFont="1"/>
    <xf numFmtId="42" fontId="4" fillId="0" borderId="0" xfId="0" applyNumberFormat="1" applyFont="1"/>
    <xf numFmtId="167" fontId="2" fillId="2" borderId="0" xfId="2" applyNumberFormat="1" applyFont="1" applyFill="1"/>
    <xf numFmtId="42" fontId="4" fillId="0" borderId="0" xfId="3" applyNumberFormat="1" applyFont="1" applyBorder="1"/>
    <xf numFmtId="165" fontId="4" fillId="0" borderId="0" xfId="3" applyNumberFormat="1" applyFont="1" applyBorder="1"/>
    <xf numFmtId="42" fontId="0" fillId="3" borderId="3" xfId="3" applyNumberFormat="1" applyFont="1" applyFill="1" applyBorder="1"/>
    <xf numFmtId="166" fontId="0" fillId="0" borderId="3" xfId="3" applyNumberFormat="1" applyFont="1" applyBorder="1"/>
    <xf numFmtId="42" fontId="0" fillId="3" borderId="0" xfId="3" applyNumberFormat="1" applyFont="1" applyFill="1"/>
    <xf numFmtId="166" fontId="0" fillId="0" borderId="0" xfId="3" applyNumberFormat="1" applyFont="1"/>
    <xf numFmtId="42" fontId="4" fillId="0" borderId="0" xfId="3" applyNumberFormat="1" applyFont="1"/>
    <xf numFmtId="165" fontId="4" fillId="0" borderId="0" xfId="3" applyNumberFormat="1" applyFont="1"/>
    <xf numFmtId="42" fontId="0" fillId="0" borderId="0" xfId="3" applyNumberFormat="1" applyFont="1"/>
    <xf numFmtId="166" fontId="0" fillId="0" borderId="2" xfId="3" applyNumberFormat="1" applyFont="1" applyBorder="1"/>
    <xf numFmtId="166" fontId="0" fillId="0" borderId="0" xfId="3" applyNumberFormat="1" applyFont="1" applyBorder="1"/>
    <xf numFmtId="42" fontId="0" fillId="0" borderId="2" xfId="3" applyNumberFormat="1" applyFont="1" applyBorder="1"/>
    <xf numFmtId="42" fontId="0" fillId="3" borderId="2" xfId="3" applyNumberFormat="1" applyFont="1" applyFill="1" applyBorder="1"/>
    <xf numFmtId="0" fontId="0" fillId="4" borderId="5" xfId="0" applyFill="1" applyBorder="1"/>
    <xf numFmtId="167" fontId="0" fillId="0" borderId="6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</cellXfs>
  <cellStyles count="4">
    <cellStyle name="Millares 2" xfId="3" xr:uid="{B8DD31F4-5E29-4973-ACB2-4AB1DC80109E}"/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27E92-2DEA-4301-8DA7-FF48AF7C974B}">
  <dimension ref="A1:L32"/>
  <sheetViews>
    <sheetView tabSelected="1" workbookViewId="0"/>
  </sheetViews>
  <sheetFormatPr baseColWidth="10" defaultRowHeight="15" x14ac:dyDescent="0.25"/>
  <cols>
    <col min="1" max="2" width="2.7109375" customWidth="1"/>
    <col min="3" max="3" width="35" bestFit="1" customWidth="1"/>
    <col min="4" max="5" width="17.7109375" customWidth="1"/>
    <col min="6" max="6" width="18.42578125" customWidth="1"/>
    <col min="8" max="8" width="8.140625" customWidth="1"/>
    <col min="9" max="9" width="16.140625" customWidth="1"/>
    <col min="10" max="12" width="12.7109375" customWidth="1"/>
  </cols>
  <sheetData>
    <row r="1" spans="1:12" ht="21" customHeight="1" x14ac:dyDescent="0.25"/>
    <row r="2" spans="1:12" ht="26.25" x14ac:dyDescent="0.4">
      <c r="A2" s="1"/>
      <c r="C2" s="2"/>
    </row>
    <row r="3" spans="1:12" x14ac:dyDescent="0.25">
      <c r="A3" s="4"/>
      <c r="I3" s="3"/>
    </row>
    <row r="4" spans="1:12" x14ac:dyDescent="0.25">
      <c r="A4" s="4"/>
      <c r="F4" s="5" t="s">
        <v>1</v>
      </c>
      <c r="I4" s="23" t="s">
        <v>0</v>
      </c>
    </row>
    <row r="5" spans="1:12" ht="15.75" x14ac:dyDescent="0.25">
      <c r="A5" s="4"/>
      <c r="C5" t="s">
        <v>2</v>
      </c>
      <c r="E5" s="6">
        <v>832</v>
      </c>
      <c r="F5" s="7" t="s">
        <v>3</v>
      </c>
      <c r="I5" s="22" t="s">
        <v>35</v>
      </c>
    </row>
    <row r="6" spans="1:12" x14ac:dyDescent="0.25">
      <c r="A6" s="4"/>
      <c r="I6" s="43"/>
    </row>
    <row r="8" spans="1:12" x14ac:dyDescent="0.25">
      <c r="A8" s="16" t="s">
        <v>6</v>
      </c>
      <c r="B8" s="17"/>
      <c r="C8" s="17"/>
      <c r="D8" s="17" t="s">
        <v>7</v>
      </c>
      <c r="E8" s="17" t="s">
        <v>8</v>
      </c>
    </row>
    <row r="9" spans="1:12" x14ac:dyDescent="0.25">
      <c r="C9" t="s">
        <v>9</v>
      </c>
      <c r="D9">
        <f>E9</f>
        <v>190</v>
      </c>
      <c r="E9" s="18">
        <v>190</v>
      </c>
      <c r="F9" s="7" t="s">
        <v>5</v>
      </c>
      <c r="I9" s="22" t="s">
        <v>37</v>
      </c>
    </row>
    <row r="10" spans="1:12" x14ac:dyDescent="0.25">
      <c r="B10" s="19"/>
      <c r="C10" s="19" t="s">
        <v>10</v>
      </c>
      <c r="D10" s="42">
        <v>27500</v>
      </c>
      <c r="E10" s="41">
        <f>D10*E5</f>
        <v>22880000</v>
      </c>
      <c r="F10" s="7" t="s">
        <v>4</v>
      </c>
      <c r="I10" s="43"/>
    </row>
    <row r="11" spans="1:12" x14ac:dyDescent="0.25">
      <c r="B11" s="3" t="s">
        <v>11</v>
      </c>
      <c r="D11" s="37">
        <f>D9*D10</f>
        <v>5225000</v>
      </c>
      <c r="E11" s="36">
        <f>E9*E10</f>
        <v>4347200000</v>
      </c>
      <c r="F11" s="7" t="s">
        <v>12</v>
      </c>
    </row>
    <row r="12" spans="1:12" x14ac:dyDescent="0.25">
      <c r="B12" s="3"/>
      <c r="I12" s="3"/>
    </row>
    <row r="13" spans="1:12" x14ac:dyDescent="0.25">
      <c r="A13" s="16" t="s">
        <v>13</v>
      </c>
      <c r="B13" s="17"/>
      <c r="C13" s="17"/>
      <c r="D13" s="17"/>
      <c r="E13" s="17"/>
      <c r="I13" s="22" t="s">
        <v>36</v>
      </c>
    </row>
    <row r="14" spans="1:12" x14ac:dyDescent="0.25">
      <c r="A14" s="3"/>
    </row>
    <row r="15" spans="1:12" x14ac:dyDescent="0.25">
      <c r="B15" s="3" t="s">
        <v>14</v>
      </c>
      <c r="I15" s="7"/>
      <c r="J15" s="8">
        <v>-0.2</v>
      </c>
      <c r="K15" s="9">
        <v>0</v>
      </c>
      <c r="L15" s="10">
        <v>0.2</v>
      </c>
    </row>
    <row r="16" spans="1:12" x14ac:dyDescent="0.25">
      <c r="C16" t="s">
        <v>15</v>
      </c>
      <c r="D16" s="40">
        <f>E16/$E$5</f>
        <v>21086.474609375</v>
      </c>
      <c r="E16" s="20">
        <v>17543946.875</v>
      </c>
      <c r="F16" s="7" t="s">
        <v>16</v>
      </c>
      <c r="I16" s="11" t="s">
        <v>4</v>
      </c>
      <c r="J16" s="12">
        <f>K16*(1+$J$5)</f>
        <v>27500</v>
      </c>
      <c r="K16" s="13">
        <v>27500</v>
      </c>
      <c r="L16" s="12">
        <f>K16*(1+$L$5)</f>
        <v>27500</v>
      </c>
    </row>
    <row r="17" spans="1:12" x14ac:dyDescent="0.25">
      <c r="C17" s="19" t="s">
        <v>17</v>
      </c>
      <c r="D17" s="39">
        <f>E17/$E$5</f>
        <v>1069.3457031250002</v>
      </c>
      <c r="E17" s="21">
        <v>889695.62500000012</v>
      </c>
      <c r="F17" s="7" t="s">
        <v>18</v>
      </c>
      <c r="I17" s="11" t="s">
        <v>5</v>
      </c>
      <c r="J17" s="14">
        <f>K17*(1+$J$5)</f>
        <v>190</v>
      </c>
      <c r="K17" s="15">
        <v>190</v>
      </c>
      <c r="L17" s="14">
        <f>K17*(1+$L$5)</f>
        <v>190</v>
      </c>
    </row>
    <row r="18" spans="1:12" x14ac:dyDescent="0.25">
      <c r="C18" s="22" t="s">
        <v>19</v>
      </c>
      <c r="D18" s="35">
        <f>E18/$E$5</f>
        <v>22155.8203125</v>
      </c>
      <c r="E18" s="38">
        <f>SUM(E16:E17)</f>
        <v>18433642.5</v>
      </c>
    </row>
    <row r="19" spans="1:12" x14ac:dyDescent="0.25">
      <c r="C19" s="23" t="s">
        <v>20</v>
      </c>
      <c r="D19" s="37">
        <f>E19/$E$5</f>
        <v>4209605.859375</v>
      </c>
      <c r="E19" s="36">
        <f>E18*E$9</f>
        <v>3502392075</v>
      </c>
      <c r="F19" s="7"/>
    </row>
    <row r="20" spans="1:12" x14ac:dyDescent="0.25">
      <c r="C20" s="23"/>
      <c r="I20" s="22" t="s">
        <v>38</v>
      </c>
    </row>
    <row r="21" spans="1:12" x14ac:dyDescent="0.25">
      <c r="B21" s="3" t="s">
        <v>21</v>
      </c>
    </row>
    <row r="22" spans="1:12" x14ac:dyDescent="0.25">
      <c r="C22" t="s">
        <v>22</v>
      </c>
      <c r="D22" s="35">
        <f>E22/$E$5</f>
        <v>78851.003605769234</v>
      </c>
      <c r="E22" s="34">
        <v>65604035</v>
      </c>
      <c r="F22" s="7" t="s">
        <v>23</v>
      </c>
      <c r="I22" s="44"/>
      <c r="J22" s="45">
        <v>180</v>
      </c>
      <c r="K22" s="45">
        <v>190</v>
      </c>
      <c r="L22" s="46">
        <v>200</v>
      </c>
    </row>
    <row r="23" spans="1:12" x14ac:dyDescent="0.25">
      <c r="C23" t="s">
        <v>24</v>
      </c>
      <c r="D23" s="35">
        <f>E23/$E$5</f>
        <v>185372.59615384616</v>
      </c>
      <c r="E23" s="34">
        <v>154230000</v>
      </c>
      <c r="F23" s="7" t="s">
        <v>25</v>
      </c>
      <c r="I23" s="47">
        <v>830</v>
      </c>
      <c r="L23" s="48"/>
    </row>
    <row r="24" spans="1:12" x14ac:dyDescent="0.25">
      <c r="C24" t="s">
        <v>26</v>
      </c>
      <c r="D24" s="35">
        <f>E24/$E$5</f>
        <v>119065.50480769231</v>
      </c>
      <c r="E24" s="34">
        <v>99062500</v>
      </c>
      <c r="F24" s="7" t="s">
        <v>27</v>
      </c>
      <c r="I24" s="47">
        <v>840</v>
      </c>
      <c r="L24" s="48"/>
    </row>
    <row r="25" spans="1:12" x14ac:dyDescent="0.25">
      <c r="C25" s="24" t="s">
        <v>28</v>
      </c>
      <c r="D25" s="33">
        <f>E25/$E$5</f>
        <v>30423.677884615383</v>
      </c>
      <c r="E25" s="32">
        <v>25312500</v>
      </c>
      <c r="F25" s="7" t="s">
        <v>29</v>
      </c>
      <c r="I25" s="49">
        <v>850</v>
      </c>
      <c r="J25" s="19"/>
      <c r="K25" s="19"/>
      <c r="L25" s="50"/>
    </row>
    <row r="26" spans="1:12" x14ac:dyDescent="0.25">
      <c r="C26" s="25" t="s">
        <v>30</v>
      </c>
      <c r="D26" s="31">
        <f>E26/$E$5</f>
        <v>413712.78245192306</v>
      </c>
      <c r="E26" s="30">
        <f>SUM(E22:E25)</f>
        <v>344209035</v>
      </c>
    </row>
    <row r="27" spans="1:12" x14ac:dyDescent="0.25">
      <c r="B27" s="19"/>
      <c r="C27" s="26"/>
      <c r="D27" s="19"/>
      <c r="E27" s="19"/>
      <c r="I27" s="22" t="s">
        <v>42</v>
      </c>
    </row>
    <row r="28" spans="1:12" x14ac:dyDescent="0.25">
      <c r="B28" s="3" t="s">
        <v>31</v>
      </c>
      <c r="D28" s="27">
        <f>D26+D19</f>
        <v>4623318.641826923</v>
      </c>
      <c r="E28" s="28">
        <f>E26+E19</f>
        <v>3846601110</v>
      </c>
      <c r="F28" s="7" t="s">
        <v>32</v>
      </c>
      <c r="I28" s="23" t="s">
        <v>41</v>
      </c>
    </row>
    <row r="29" spans="1:12" x14ac:dyDescent="0.25">
      <c r="I29" s="22"/>
    </row>
    <row r="30" spans="1:12" x14ac:dyDescent="0.25">
      <c r="A30" s="16" t="s">
        <v>33</v>
      </c>
      <c r="B30" s="16"/>
      <c r="C30" s="16"/>
      <c r="D30" s="29">
        <f>(D11-D28)/D28</f>
        <v>0.13014057753443534</v>
      </c>
      <c r="E30" s="29">
        <f>(E11-E28)/E28</f>
        <v>0.13014057753443534</v>
      </c>
      <c r="F30" s="7" t="s">
        <v>34</v>
      </c>
      <c r="I30" s="22" t="s">
        <v>39</v>
      </c>
    </row>
    <row r="31" spans="1:12" x14ac:dyDescent="0.25">
      <c r="I31" s="22" t="s">
        <v>40</v>
      </c>
    </row>
    <row r="32" spans="1:12" x14ac:dyDescent="0.25">
      <c r="I32" s="22" t="s">
        <v>43</v>
      </c>
    </row>
  </sheetData>
  <scenarios current="0" show="0" sqref="E31">
    <scenario name="PrecioBajo-10" locked="1" count="1" user="Paulo Merino" comment="Creado por Paulo Merino el 24-01-2023">
      <inputCells r="D10" val="38250" numFmtId="42"/>
    </scenario>
    <scenario name="PrecioNormal" locked="1" count="1" user="Paulo Merino" comment="Creado por Paulo Merino el 24-01-2023">
      <inputCells r="D10" val="42500" numFmtId="42"/>
    </scenario>
    <scenario name="PrecioAlto+10" locked="1" count="1" user="Paulo Merino" comment="Creado por Paulo Merino el 24-01-2023">
      <inputCells r="D10" val="46750" numFmtId="42"/>
    </scenario>
    <scenario name="UnidadesBajas-10" locked="1" count="1" user="Paulo Merino" comment="Creado por Paulo Merino el 24-01-2023_x000a_Modificado por Paulo Merino el 24-01-2023">
      <inputCells r="E9" val="148"/>
    </scenario>
    <scenario name="UnidadesNormales" locked="1" count="1" user="Paulo Merino" comment="Creado por Paulo Merino el 24-01-2023">
      <inputCells r="E9" val="164"/>
    </scenario>
    <scenario name="UnidadesAltas+10" locked="1" count="1" user="Paulo Merino" comment="Creado por Paulo Merino el 24-01-2023">
      <inputCells r="E9" val="180"/>
    </scenario>
  </scenario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Escenario2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Merino</dc:creator>
  <cp:lastModifiedBy>Paulo Merino</cp:lastModifiedBy>
  <dcterms:created xsi:type="dcterms:W3CDTF">2023-01-25T22:56:23Z</dcterms:created>
  <dcterms:modified xsi:type="dcterms:W3CDTF">2023-01-26T20:27:25Z</dcterms:modified>
</cp:coreProperties>
</file>