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filterPrivacy="1" defaultThemeVersion="124226"/>
  <xr:revisionPtr revIDLastSave="377" documentId="11_89C0A5D56C416B9CC3C4C926D57203B854D11385" xr6:coauthVersionLast="47" xr6:coauthVersionMax="47" xr10:uidLastSave="{9DD36119-A90F-4E99-B995-0AEF8842F3D5}"/>
  <bookViews>
    <workbookView xWindow="-120" yWindow="-120" windowWidth="29040" windowHeight="15720" activeTab="2" xr2:uid="{00000000-000D-0000-FFFF-FFFF00000000}"/>
  </bookViews>
  <sheets>
    <sheet name="Ejer1_Solver" sheetId="1" r:id="rId1"/>
    <sheet name="Ejer2_Solver" sheetId="2" r:id="rId2"/>
    <sheet name="Ejer3_Solver" sheetId="3" r:id="rId3"/>
  </sheets>
  <externalReferences>
    <externalReference r:id="rId4"/>
  </externalReferences>
  <definedNames>
    <definedName name="CambioDolar" localSheetId="1">#REF!</definedName>
    <definedName name="CambioDolar">#REF!</definedName>
    <definedName name="CostoFijoAdministrativos" localSheetId="1">#REF!</definedName>
    <definedName name="CostoFijoAdministrativos">#REF!</definedName>
    <definedName name="CostoFijoFinanciero" localSheetId="1">#REF!</definedName>
    <definedName name="CostoFijoFinanciero">#REF!</definedName>
    <definedName name="CostoFijoPublicidad" localSheetId="1">#REF!</definedName>
    <definedName name="CostoFijoPublicidad">#REF!</definedName>
    <definedName name="CostoFijoSalarios" localSheetId="1">#REF!</definedName>
    <definedName name="CostoFijoSalarios">#REF!</definedName>
    <definedName name="CostoManoObraUn" localSheetId="1">#REF!</definedName>
    <definedName name="CostoManoObraUn">#REF!</definedName>
    <definedName name="CostoMaterialUn" localSheetId="1">#REF!</definedName>
    <definedName name="CostoMaterialUn">#REF!</definedName>
    <definedName name="CostosTotales">[1]Objetivo4!$E$29</definedName>
    <definedName name="CostoUnOtros" localSheetId="1">#REF!</definedName>
    <definedName name="CostoUnOtros">#REF!</definedName>
    <definedName name="IngresosTotales">[1]Objetivo4!$E$11</definedName>
    <definedName name="MargenBruto">[1]Objetivo4!$E$31</definedName>
    <definedName name="PrecioVenta" localSheetId="1">#REF!</definedName>
    <definedName name="PrecioVenta">#REF!</definedName>
    <definedName name="solver_cvg" localSheetId="1" hidden="1">0.0001</definedName>
    <definedName name="solver_cvg" localSheetId="2" hidden="1">0.0001</definedName>
    <definedName name="solver_drv" localSheetId="1" hidden="1">2</definedName>
    <definedName name="solver_drv" localSheetId="2" hidden="1">1</definedName>
    <definedName name="solver_eng" localSheetId="0" hidden="1">1</definedName>
    <definedName name="solver_eng" localSheetId="1" hidden="1">1</definedName>
    <definedName name="solver_eng" localSheetId="2" hidden="1">1</definedName>
    <definedName name="solver_est" localSheetId="1" hidden="1">1</definedName>
    <definedName name="solver_est" localSheetId="2" hidden="1">1</definedName>
    <definedName name="solver_itr" localSheetId="1" hidden="1">2147483647</definedName>
    <definedName name="solver_itr" localSheetId="2" hidden="1">2147483647</definedName>
    <definedName name="solver_lhs1" localSheetId="1" hidden="1">Ejer2_Solver!$E$6:$E$11</definedName>
    <definedName name="solver_lhs1" localSheetId="2" hidden="1">Ejer3_Solver!$C$18</definedName>
    <definedName name="solver_lhs2" localSheetId="1" hidden="1">Ejer2_Solver!$E$6:$E$11</definedName>
    <definedName name="solver_lhs2" localSheetId="2" hidden="1">Ejer3_Solver!$C$13</definedName>
    <definedName name="solver_lhs3" localSheetId="1" hidden="1">Ejer2_Solver!$F$10</definedName>
    <definedName name="solver_lhs3" localSheetId="2" hidden="1">Ejer3_Solver!$F$18</definedName>
    <definedName name="solver_lhs4" localSheetId="1" hidden="1">Ejer2_Solver!$F$12</definedName>
    <definedName name="solver_lhs4" localSheetId="2" hidden="1">Ejer3_Solver!$F$19</definedName>
    <definedName name="solver_lhs5" localSheetId="1" hidden="1">Ejer2_Solver!$G$6:$G$11</definedName>
    <definedName name="solver_lhs6" localSheetId="1" hidden="1">Ejer2_Solver!$H$12</definedName>
    <definedName name="solver_mip" localSheetId="1" hidden="1">2147483647</definedName>
    <definedName name="solver_mip" localSheetId="2" hidden="1">2147483647</definedName>
    <definedName name="solver_mni" localSheetId="1" hidden="1">30</definedName>
    <definedName name="solver_mni" localSheetId="2" hidden="1">30</definedName>
    <definedName name="solver_mrt" localSheetId="1" hidden="1">0.075</definedName>
    <definedName name="solver_mrt" localSheetId="2" hidden="1">0.075</definedName>
    <definedName name="solver_msl" localSheetId="1" hidden="1">2</definedName>
    <definedName name="solver_msl" localSheetId="2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od" localSheetId="1" hidden="1">2147483647</definedName>
    <definedName name="solver_nod" localSheetId="2" hidden="1">2147483647</definedName>
    <definedName name="solver_num" localSheetId="0" hidden="1">0</definedName>
    <definedName name="solver_num" localSheetId="1" hidden="1">0</definedName>
    <definedName name="solver_num" localSheetId="2" hidden="1">0</definedName>
    <definedName name="solver_nwt" localSheetId="1" hidden="1">1</definedName>
    <definedName name="solver_nwt" localSheetId="2" hidden="1">1</definedName>
    <definedName name="solver_opt" localSheetId="0" hidden="1">Ejer1_Solver!$F$20</definedName>
    <definedName name="solver_pre" localSheetId="1" hidden="1">0.000001</definedName>
    <definedName name="solver_pre" localSheetId="2" hidden="1">0.000001</definedName>
    <definedName name="solver_rbv" localSheetId="1" hidden="1">2</definedName>
    <definedName name="solver_rbv" localSheetId="2" hidden="1">1</definedName>
    <definedName name="solver_rel1" localSheetId="1" hidden="1">1</definedName>
    <definedName name="solver_rel1" localSheetId="2" hidden="1">1</definedName>
    <definedName name="solver_rel2" localSheetId="1" hidden="1">4</definedName>
    <definedName name="solver_rel2" localSheetId="2" hidden="1">1</definedName>
    <definedName name="solver_rel3" localSheetId="1" hidden="1">3</definedName>
    <definedName name="solver_rel3" localSheetId="2" hidden="1">1</definedName>
    <definedName name="solver_rel4" localSheetId="1" hidden="1">1</definedName>
    <definedName name="solver_rel4" localSheetId="2" hidden="1">1</definedName>
    <definedName name="solver_rel5" localSheetId="1" hidden="1">1</definedName>
    <definedName name="solver_rel6" localSheetId="1" hidden="1">3</definedName>
    <definedName name="solver_rhs1" localSheetId="1" hidden="1">Ejer2_Solver!$D$22</definedName>
    <definedName name="solver_rhs1" localSheetId="2" hidden="1">60</definedName>
    <definedName name="solver_rhs2" localSheetId="1" hidden="1">"entero"</definedName>
    <definedName name="solver_rhs2" localSheetId="2" hidden="1">25</definedName>
    <definedName name="solver_rhs3" localSheetId="1" hidden="1">Ejer2_Solver!$D$19</definedName>
    <definedName name="solver_rhs3" localSheetId="2" hidden="1">150</definedName>
    <definedName name="solver_rhs4" localSheetId="1" hidden="1">Ejer2_Solver!$D$18</definedName>
    <definedName name="solver_rhs4" localSheetId="2" hidden="1">90</definedName>
    <definedName name="solver_rhs5" localSheetId="1" hidden="1">Ejer2_Solver!$D$21</definedName>
    <definedName name="solver_rhs6" localSheetId="1" hidden="1">Ejer2_Solver!$D$20</definedName>
    <definedName name="solver_rlx" localSheetId="1" hidden="1">2</definedName>
    <definedName name="solver_rlx" localSheetId="2" hidden="1">2</definedName>
    <definedName name="solver_rsd" localSheetId="1" hidden="1">0</definedName>
    <definedName name="solver_rsd" localSheetId="2" hidden="1">0</definedName>
    <definedName name="solver_scl" localSheetId="1" hidden="1">2</definedName>
    <definedName name="solver_scl" localSheetId="2" hidden="1">1</definedName>
    <definedName name="solver_sho" localSheetId="1" hidden="1">2</definedName>
    <definedName name="solver_sho" localSheetId="2" hidden="1">2</definedName>
    <definedName name="solver_ssz" localSheetId="1" hidden="1">100</definedName>
    <definedName name="solver_ssz" localSheetId="2" hidden="1">100</definedName>
    <definedName name="solver_tim" localSheetId="1" hidden="1">2147483647</definedName>
    <definedName name="solver_tim" localSheetId="2" hidden="1">2147483647</definedName>
    <definedName name="solver_tol" localSheetId="1" hidden="1">0.01</definedName>
    <definedName name="solver_tol" localSheetId="2" hidden="1">0.01</definedName>
    <definedName name="solver_typ" localSheetId="0" hidden="1">1</definedName>
    <definedName name="solver_typ" localSheetId="1" hidden="1">1</definedName>
    <definedName name="solver_typ" localSheetId="2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UnidadesVendidas" localSheetId="1">#REF!</definedName>
    <definedName name="UnidadesVendida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9" i="3" l="1"/>
  <c r="F18" i="3"/>
  <c r="C19" i="3"/>
  <c r="C14" i="3"/>
  <c r="C9" i="3"/>
  <c r="F6" i="2"/>
  <c r="H6" i="2"/>
  <c r="F7" i="2"/>
  <c r="G7" i="2" s="1"/>
  <c r="H7" i="2"/>
  <c r="F8" i="2"/>
  <c r="H8" i="2"/>
  <c r="F9" i="2"/>
  <c r="G9" i="2" s="1"/>
  <c r="H9" i="2"/>
  <c r="H12" i="2" s="1"/>
  <c r="F10" i="2"/>
  <c r="H10" i="2"/>
  <c r="F11" i="2"/>
  <c r="G11" i="2" s="1"/>
  <c r="H11" i="2"/>
  <c r="E12" i="2"/>
  <c r="F12" i="2"/>
  <c r="G6" i="2" s="1"/>
  <c r="E13" i="2"/>
  <c r="F13" i="2"/>
  <c r="E14" i="2"/>
  <c r="E15" i="2"/>
  <c r="F15" i="2"/>
  <c r="F7" i="3" l="1"/>
  <c r="G8" i="2"/>
  <c r="G12" i="2" s="1"/>
  <c r="F14" i="2"/>
  <c r="G10" i="2"/>
  <c r="D4" i="1"/>
  <c r="D5" i="1"/>
  <c r="D6" i="1"/>
  <c r="D7" i="1"/>
  <c r="D8" i="1"/>
  <c r="D9" i="1"/>
  <c r="D10" i="1"/>
  <c r="D11" i="1"/>
  <c r="D12" i="1"/>
  <c r="D3" i="1"/>
  <c r="D13" i="1" s="1"/>
</calcChain>
</file>

<file path=xl/sharedStrings.xml><?xml version="1.0" encoding="utf-8"?>
<sst xmlns="http://schemas.openxmlformats.org/spreadsheetml/2006/main" count="70" uniqueCount="59">
  <si>
    <t>Producto</t>
  </si>
  <si>
    <t xml:space="preserve"> Precio Unitario </t>
  </si>
  <si>
    <t>Cantidad</t>
  </si>
  <si>
    <t>Total</t>
  </si>
  <si>
    <t>Memoria SD 16GB</t>
  </si>
  <si>
    <t>Torre DVD 50u</t>
  </si>
  <si>
    <t>Mouse óptico</t>
  </si>
  <si>
    <t>Cable HDMI</t>
  </si>
  <si>
    <t>Funda teclado</t>
  </si>
  <si>
    <t>Disco duro Externo 2 TB</t>
  </si>
  <si>
    <t xml:space="preserve">Memoria USB 32G </t>
  </si>
  <si>
    <t>Enclouser Disco Duro p/Portatil</t>
  </si>
  <si>
    <t>Aire comprimido</t>
  </si>
  <si>
    <t>Espuma limpiadora</t>
  </si>
  <si>
    <t xml:space="preserve"> Presupuesto </t>
  </si>
  <si>
    <t>COMPRA DE PRODUCTOS INFORMATICOS</t>
  </si>
  <si>
    <t>Número máximo de anuncios por publicación</t>
  </si>
  <si>
    <t>% máximo de presupuesto a gastar en una publicación</t>
  </si>
  <si>
    <t>Mínimo de audiencia total (millones)</t>
  </si>
  <si>
    <t>Para TV, invertir mínimo en este producto</t>
  </si>
  <si>
    <t>Resolver con el presupuesto similar a $312.500 maximizando audiencia</t>
  </si>
  <si>
    <t>Presupuesto TOTAL</t>
  </si>
  <si>
    <t>Resolver Con el presupuesto igual a $312.500</t>
  </si>
  <si>
    <t>REGLAS DEL DEPARTAMENTO PUBLICITARIO:</t>
  </si>
  <si>
    <t>TV</t>
  </si>
  <si>
    <t>Prensa</t>
  </si>
  <si>
    <t>Radio</t>
  </si>
  <si>
    <t>Diario "Arabia, hoy"</t>
  </si>
  <si>
    <t>Programa "Palacios en el mundo"</t>
  </si>
  <si>
    <t>Programa "Cómpralo, majito"</t>
  </si>
  <si>
    <t>Diario "La Clepsidra"</t>
  </si>
  <si>
    <t>Revista "Denarios"</t>
  </si>
  <si>
    <t>Programa "¿Y dónde está el ladrón?"</t>
  </si>
  <si>
    <t>Audiencia total (millones)</t>
  </si>
  <si>
    <t>Porcentaje del total</t>
  </si>
  <si>
    <t>Costo total</t>
  </si>
  <si>
    <t># de anuncios</t>
  </si>
  <si>
    <t>Audiencia 
/
anuncio (MM)</t>
  </si>
  <si>
    <t>Costo de cada anuncio</t>
  </si>
  <si>
    <t>Tipo</t>
  </si>
  <si>
    <t>Medio</t>
  </si>
  <si>
    <t>Modelo C-03</t>
  </si>
  <si>
    <t>PRESUPUESTO PUBLICITARIO (en dólares)</t>
  </si>
  <si>
    <t>Máximo Total de pizzas:</t>
  </si>
  <si>
    <t>Máximo Tradicionales:</t>
  </si>
  <si>
    <t>Máximo Vegetariana:</t>
  </si>
  <si>
    <t>Máximo Suprema:</t>
  </si>
  <si>
    <t>Total de pizzas:</t>
  </si>
  <si>
    <t>Pizzas Tradicionales:</t>
  </si>
  <si>
    <t>Pizzas a vender:</t>
  </si>
  <si>
    <t>Subtotal:</t>
  </si>
  <si>
    <t>Precio Suprema:</t>
  </si>
  <si>
    <t>Precio Vegetariana:</t>
  </si>
  <si>
    <t>Precio Pepperoni:</t>
  </si>
  <si>
    <t>1- Necesita analizar la ventas diarias máximas cumpliendo las siguiente restricciones</t>
  </si>
  <si>
    <t>Pizza tradicionales: Pepperoni y Vegetariana</t>
  </si>
  <si>
    <t>Restricciones:</t>
  </si>
  <si>
    <t>Equivalencias:</t>
  </si>
  <si>
    <t>Ventas Totales Diarias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</si>
</sst>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 &quot;$&quot;* #,##0_ ;_ &quot;$&quot;* \-#,##0_ ;_ &quot;$&quot;* &quot;-&quot;_ ;_ @_ "/>
    <numFmt numFmtId="164" formatCode="_-&quot;$&quot;* #,##0.00_-;\-&quot;$&quot;* #,##0.00_-;_-&quot;$&quot;* &quot;-&quot;??_-;_-@_-"/>
    <numFmt numFmtId="165" formatCode="&quot;$&quot;\ #,##0"/>
    <numFmt numFmtId="166" formatCode="_(* #,##0.00_);_(* \(#,##0.00\);_(* &quot;-&quot;??_);_(@_)"/>
    <numFmt numFmtId="167" formatCode="_(* #,##0.0_);_(* \(#,##0.0\);_(* &quot;-&quot;??_);_(@_)"/>
  </numFmts>
  <fonts count="13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b/>
      <i/>
      <sz val="11"/>
      <color theme="1" tint="0.34998626667073579"/>
      <name val="Calibri"/>
      <family val="2"/>
      <scheme val="minor"/>
    </font>
    <font>
      <b/>
      <sz val="14"/>
      <color theme="4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4" tint="0.39994506668294322"/>
      </left>
      <right style="thin">
        <color theme="4" tint="0.39994506668294322"/>
      </right>
      <top style="thin">
        <color theme="4" tint="0.39994506668294322"/>
      </top>
      <bottom style="thin">
        <color theme="4" tint="0.39994506668294322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2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</cellStyleXfs>
  <cellXfs count="58">
    <xf numFmtId="0" fontId="0" fillId="0" borderId="0" xfId="0"/>
    <xf numFmtId="0" fontId="0" fillId="0" borderId="3" xfId="0" applyBorder="1"/>
    <xf numFmtId="164" fontId="0" fillId="0" borderId="3" xfId="0" applyNumberFormat="1" applyBorder="1"/>
    <xf numFmtId="0" fontId="0" fillId="0" borderId="4" xfId="0" applyBorder="1"/>
    <xf numFmtId="164" fontId="0" fillId="0" borderId="4" xfId="0" applyNumberFormat="1" applyBorder="1"/>
    <xf numFmtId="164" fontId="2" fillId="3" borderId="1" xfId="0" applyNumberFormat="1" applyFont="1" applyFill="1" applyBorder="1"/>
    <xf numFmtId="0" fontId="3" fillId="4" borderId="2" xfId="0" applyFont="1" applyFill="1" applyBorder="1" applyAlignment="1">
      <alignment horizontal="center"/>
    </xf>
    <xf numFmtId="0" fontId="0" fillId="0" borderId="8" xfId="0" applyBorder="1"/>
    <xf numFmtId="0" fontId="5" fillId="5" borderId="9" xfId="0" applyFont="1" applyFill="1" applyBorder="1" applyAlignment="1">
      <alignment horizontal="right"/>
    </xf>
    <xf numFmtId="0" fontId="5" fillId="5" borderId="9" xfId="0" applyFont="1" applyFill="1" applyBorder="1"/>
    <xf numFmtId="0" fontId="5" fillId="5" borderId="10" xfId="0" applyFont="1" applyFill="1" applyBorder="1"/>
    <xf numFmtId="9" fontId="0" fillId="0" borderId="11" xfId="0" applyNumberFormat="1" applyBorder="1"/>
    <xf numFmtId="0" fontId="5" fillId="5" borderId="0" xfId="0" applyFont="1" applyFill="1" applyAlignment="1">
      <alignment horizontal="right"/>
    </xf>
    <xf numFmtId="0" fontId="5" fillId="5" borderId="0" xfId="0" applyFont="1" applyFill="1"/>
    <xf numFmtId="0" fontId="5" fillId="5" borderId="12" xfId="0" applyFont="1" applyFill="1" applyBorder="1"/>
    <xf numFmtId="0" fontId="0" fillId="0" borderId="11" xfId="0" applyBorder="1"/>
    <xf numFmtId="165" fontId="0" fillId="0" borderId="11" xfId="0" applyNumberFormat="1" applyBorder="1"/>
    <xf numFmtId="165" fontId="0" fillId="0" borderId="13" xfId="0" applyNumberFormat="1" applyBorder="1"/>
    <xf numFmtId="0" fontId="5" fillId="5" borderId="14" xfId="0" applyFont="1" applyFill="1" applyBorder="1" applyAlignment="1">
      <alignment horizontal="right"/>
    </xf>
    <xf numFmtId="0" fontId="5" fillId="5" borderId="14" xfId="0" applyFont="1" applyFill="1" applyBorder="1"/>
    <xf numFmtId="0" fontId="5" fillId="5" borderId="15" xfId="0" applyFont="1" applyFill="1" applyBorder="1"/>
    <xf numFmtId="165" fontId="0" fillId="0" borderId="16" xfId="0" applyNumberFormat="1" applyBorder="1"/>
    <xf numFmtId="1" fontId="6" fillId="0" borderId="16" xfId="0" applyNumberFormat="1" applyFont="1" applyBorder="1"/>
    <xf numFmtId="0" fontId="7" fillId="5" borderId="16" xfId="0" applyFont="1" applyFill="1" applyBorder="1"/>
    <xf numFmtId="0" fontId="8" fillId="0" borderId="0" xfId="0" applyFont="1"/>
    <xf numFmtId="165" fontId="6" fillId="0" borderId="16" xfId="0" applyNumberFormat="1" applyFont="1" applyBorder="1"/>
    <xf numFmtId="1" fontId="9" fillId="0" borderId="0" xfId="0" applyNumberFormat="1" applyFont="1"/>
    <xf numFmtId="9" fontId="9" fillId="0" borderId="0" xfId="2" applyFont="1"/>
    <xf numFmtId="165" fontId="9" fillId="0" borderId="0" xfId="0" applyNumberFormat="1" applyFont="1"/>
    <xf numFmtId="1" fontId="9" fillId="0" borderId="0" xfId="3" applyNumberFormat="1" applyFont="1"/>
    <xf numFmtId="167" fontId="9" fillId="0" borderId="0" xfId="3" applyNumberFormat="1" applyFont="1"/>
    <xf numFmtId="1" fontId="0" fillId="0" borderId="8" xfId="0" applyNumberFormat="1" applyBorder="1"/>
    <xf numFmtId="9" fontId="0" fillId="0" borderId="9" xfId="0" applyNumberFormat="1" applyBorder="1"/>
    <xf numFmtId="165" fontId="0" fillId="0" borderId="9" xfId="0" applyNumberFormat="1" applyBorder="1"/>
    <xf numFmtId="1" fontId="0" fillId="0" borderId="9" xfId="0" applyNumberFormat="1" applyBorder="1"/>
    <xf numFmtId="0" fontId="0" fillId="0" borderId="9" xfId="0" applyBorder="1"/>
    <xf numFmtId="0" fontId="10" fillId="0" borderId="9" xfId="0" applyFont="1" applyBorder="1"/>
    <xf numFmtId="0" fontId="10" fillId="0" borderId="10" xfId="0" applyFont="1" applyBorder="1"/>
    <xf numFmtId="1" fontId="0" fillId="0" borderId="11" xfId="0" applyNumberFormat="1" applyBorder="1"/>
    <xf numFmtId="9" fontId="0" fillId="0" borderId="0" xfId="0" applyNumberFormat="1"/>
    <xf numFmtId="165" fontId="0" fillId="0" borderId="0" xfId="0" applyNumberFormat="1"/>
    <xf numFmtId="1" fontId="0" fillId="0" borderId="0" xfId="0" applyNumberFormat="1"/>
    <xf numFmtId="0" fontId="10" fillId="0" borderId="0" xfId="0" applyFont="1"/>
    <xf numFmtId="0" fontId="10" fillId="0" borderId="12" xfId="0" applyFont="1" applyBorder="1"/>
    <xf numFmtId="0" fontId="8" fillId="0" borderId="0" xfId="0" applyFont="1" applyAlignment="1">
      <alignment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8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42" fontId="0" fillId="0" borderId="0" xfId="1" applyFont="1"/>
    <xf numFmtId="0" fontId="0" fillId="0" borderId="1" xfId="0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0" fillId="0" borderId="0" xfId="0" applyAlignment="1">
      <alignment horizontal="left" wrapText="1"/>
    </xf>
  </cellXfs>
  <cellStyles count="4">
    <cellStyle name="Millares 2" xfId="3" xr:uid="{7A2B310C-4027-4A74-B736-1440821E3E27}"/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3288626" cy="1215043"/>
    <xdr:grpSp>
      <xdr:nvGrpSpPr>
        <xdr:cNvPr id="2" name="Grupo 1">
          <a:extLst>
            <a:ext uri="{FF2B5EF4-FFF2-40B4-BE49-F238E27FC236}">
              <a16:creationId xmlns:a16="http://schemas.microsoft.com/office/drawing/2014/main" id="{72DDDC4F-8EAA-4404-9B99-2272DA1749EE}"/>
            </a:ext>
          </a:extLst>
        </xdr:cNvPr>
        <xdr:cNvGrpSpPr>
          <a:grpSpLocks noChangeAspect="1"/>
        </xdr:cNvGrpSpPr>
      </xdr:nvGrpSpPr>
      <xdr:grpSpPr>
        <a:xfrm>
          <a:off x="0" y="0"/>
          <a:ext cx="3288626" cy="1215043"/>
          <a:chOff x="193896" y="0"/>
          <a:chExt cx="3289112" cy="1215043"/>
        </a:xfrm>
      </xdr:grpSpPr>
      <xdr:grpSp>
        <xdr:nvGrpSpPr>
          <xdr:cNvPr id="3" name="Grupo 2">
            <a:extLst>
              <a:ext uri="{FF2B5EF4-FFF2-40B4-BE49-F238E27FC236}">
                <a16:creationId xmlns:a16="http://schemas.microsoft.com/office/drawing/2014/main" id="{42A016D3-2201-EB1D-171D-422530520FCD}"/>
              </a:ext>
            </a:extLst>
          </xdr:cNvPr>
          <xdr:cNvGrpSpPr/>
        </xdr:nvGrpSpPr>
        <xdr:grpSpPr>
          <a:xfrm>
            <a:off x="193896" y="0"/>
            <a:ext cx="1076320" cy="1215043"/>
            <a:chOff x="169425" y="106085"/>
            <a:chExt cx="1206327" cy="1361805"/>
          </a:xfrm>
        </xdr:grpSpPr>
        <xdr:pic>
          <xdr:nvPicPr>
            <xdr:cNvPr id="6" name="Imagen 5">
              <a:extLst>
                <a:ext uri="{FF2B5EF4-FFF2-40B4-BE49-F238E27FC236}">
                  <a16:creationId xmlns:a16="http://schemas.microsoft.com/office/drawing/2014/main" id="{B287F427-72E1-A486-71BB-02197547D03B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12417" t="7822" r="12082" b="5026"/>
            <a:stretch/>
          </xdr:blipFill>
          <xdr:spPr>
            <a:xfrm rot="20689263">
              <a:off x="169425" y="106085"/>
              <a:ext cx="1206327" cy="1361805"/>
            </a:xfrm>
            <a:prstGeom prst="roundRect">
              <a:avLst>
                <a:gd name="adj" fmla="val 16667"/>
              </a:avLst>
            </a:prstGeom>
            <a:ln>
              <a:noFill/>
            </a:ln>
            <a:effectLst>
              <a:outerShdw blurRad="76200" dist="38100" dir="7800000" algn="tl" rotWithShape="0">
                <a:srgbClr val="000000">
                  <a:alpha val="40000"/>
                </a:srgbClr>
              </a:outerShdw>
            </a:effectLst>
            <a:scene3d>
              <a:camera prst="orthographicFront"/>
              <a:lightRig rig="contrasting" dir="t">
                <a:rot lat="0" lon="0" rev="4200000"/>
              </a:lightRig>
            </a:scene3d>
            <a:sp3d prstMaterial="plastic">
              <a:bevelT w="381000" h="114300" prst="relaxedInset"/>
              <a:contourClr>
                <a:srgbClr val="969696"/>
              </a:contourClr>
            </a:sp3d>
          </xdr:spPr>
        </xdr:pic>
        <xdr:pic>
          <xdr:nvPicPr>
            <xdr:cNvPr id="7" name="Imagen 6">
              <a:extLst>
                <a:ext uri="{FF2B5EF4-FFF2-40B4-BE49-F238E27FC236}">
                  <a16:creationId xmlns:a16="http://schemas.microsoft.com/office/drawing/2014/main" id="{8948E21E-F03F-699F-B655-777A597A92B8}"/>
                </a:ext>
              </a:extLst>
            </xdr:cNvPr>
            <xdr:cNvPicPr>
              <a:picLocks noChangeAspect="1"/>
            </xdr:cNvPicPr>
          </xdr:nvPicPr>
          <xdr:blipFill rotWithShape="1"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 l="40413" t="5213" r="20626" b="33032"/>
            <a:stretch/>
          </xdr:blipFill>
          <xdr:spPr>
            <a:xfrm rot="20699876">
              <a:off x="377324" y="467409"/>
              <a:ext cx="853892" cy="871638"/>
            </a:xfrm>
            <a:prstGeom prst="rect">
              <a:avLst/>
            </a:prstGeom>
          </xdr:spPr>
        </xdr:pic>
      </xdr:grpSp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E15CABFA-958A-86C8-49A1-E740EA5196E6}"/>
              </a:ext>
            </a:extLst>
          </xdr:cNvPr>
          <xdr:cNvSpPr/>
        </xdr:nvSpPr>
        <xdr:spPr>
          <a:xfrm>
            <a:off x="1181737" y="139532"/>
            <a:ext cx="2301271" cy="843757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  <a:scene3d>
              <a:camera prst="orthographicFront"/>
              <a:lightRig rig="soft" dir="t">
                <a:rot lat="0" lon="0" rev="15600000"/>
              </a:lightRig>
            </a:scene3d>
            <a:sp3d extrusionH="57150" prstMaterial="softEdge">
              <a:bevelT w="25400" h="38100"/>
            </a:sp3d>
          </a:bodyPr>
          <a:lstStyle/>
          <a:p>
            <a:pPr algn="ctr"/>
            <a:r>
              <a:rPr lang="es-ES" sz="4800" b="1" cap="none" spc="0">
                <a:ln/>
                <a:solidFill>
                  <a:schemeClr val="accent4"/>
                </a:solidFill>
                <a:effectLst/>
              </a:rPr>
              <a:t>Aliba Va</a:t>
            </a:r>
          </a:p>
        </xdr:txBody>
      </xdr:sp>
      <xdr:sp macro="" textlink="">
        <xdr:nvSpPr>
          <xdr:cNvPr id="5" name="Rectángulo 4">
            <a:extLst>
              <a:ext uri="{FF2B5EF4-FFF2-40B4-BE49-F238E27FC236}">
                <a16:creationId xmlns:a16="http://schemas.microsoft.com/office/drawing/2014/main" id="{93C43257-2806-7D2D-06CB-9335562C93F9}"/>
              </a:ext>
            </a:extLst>
          </xdr:cNvPr>
          <xdr:cNvSpPr/>
        </xdr:nvSpPr>
        <xdr:spPr>
          <a:xfrm>
            <a:off x="1247514" y="6182"/>
            <a:ext cx="1350563" cy="405432"/>
          </a:xfrm>
          <a:prstGeom prst="rect">
            <a:avLst/>
          </a:prstGeom>
          <a:noFill/>
        </xdr:spPr>
        <xdr:txBody>
          <a:bodyPr wrap="none" lIns="91440" tIns="45720" rIns="91440" bIns="45720">
            <a:spAutoFit/>
          </a:bodyPr>
          <a:lstStyle/>
          <a:p>
            <a:pPr algn="ctr"/>
            <a:r>
              <a:rPr lang="es-ES" sz="2000" b="1" cap="none" spc="0">
                <a:ln w="6600">
                  <a:solidFill>
                    <a:schemeClr val="accent2"/>
                  </a:solidFill>
                  <a:prstDash val="solid"/>
                </a:ln>
                <a:solidFill>
                  <a:srgbClr val="FFFFFF"/>
                </a:solidFill>
                <a:effectLst>
                  <a:outerShdw dist="38100" dir="2700000" algn="tl" rotWithShape="0">
                    <a:schemeClr val="accent2"/>
                  </a:outerShdw>
                </a:effectLst>
              </a:rPr>
              <a:t>ascensores</a:t>
            </a:r>
          </a:p>
        </xdr:txBody>
      </xdr:sp>
    </xdr:grpSp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8fae87fc39b77290/Escritorio/Excel%20Nivel%20Intermedio%20-%20UDECHI/5-%20An&#225;lisis%20de%20Sensibilidad/Eje1_Escenario%20y%20Objetivos.xlsx" TargetMode="External"/><Relationship Id="rId1" Type="http://schemas.openxmlformats.org/officeDocument/2006/relationships/externalLinkPath" Target="Eje1_Escenario%20y%20Objetiv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Objetivo1"/>
      <sheetName val="Objetivo2"/>
      <sheetName val="Objetivo3"/>
      <sheetName val="Objetivo4"/>
      <sheetName val="Escenario1"/>
      <sheetName val="Escenario2Comercial"/>
      <sheetName val="Escenario3Producción"/>
      <sheetName val="Escenario4Maestro"/>
      <sheetName val="Tabla de datos"/>
    </sheetNames>
    <sheetDataSet>
      <sheetData sheetId="0"/>
      <sheetData sheetId="1"/>
      <sheetData sheetId="2"/>
      <sheetData sheetId="3">
        <row r="11">
          <cell r="E11">
            <v>4521107500</v>
          </cell>
        </row>
        <row r="29">
          <cell r="E29">
            <v>4019260984.375</v>
          </cell>
        </row>
        <row r="31">
          <cell r="E31">
            <v>0.1248603953751557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showGridLines="0" workbookViewId="0">
      <selection activeCell="F20" sqref="F20"/>
    </sheetView>
  </sheetViews>
  <sheetFormatPr baseColWidth="10" defaultColWidth="9.140625" defaultRowHeight="15" x14ac:dyDescent="0.25"/>
  <cols>
    <col min="1" max="1" width="28.85546875" bestFit="1" customWidth="1"/>
    <col min="2" max="2" width="15" bestFit="1" customWidth="1"/>
    <col min="3" max="3" width="8.85546875" bestFit="1" customWidth="1"/>
    <col min="4" max="4" width="11.5703125" bestFit="1" customWidth="1"/>
  </cols>
  <sheetData>
    <row r="1" spans="1:4" x14ac:dyDescent="0.25">
      <c r="A1" s="54" t="s">
        <v>15</v>
      </c>
      <c r="B1" s="55"/>
      <c r="C1" s="55"/>
      <c r="D1" s="56"/>
    </row>
    <row r="2" spans="1:4" x14ac:dyDescent="0.25">
      <c r="A2" s="6" t="s">
        <v>0</v>
      </c>
      <c r="B2" s="6" t="s">
        <v>1</v>
      </c>
      <c r="C2" s="6" t="s">
        <v>2</v>
      </c>
      <c r="D2" s="6" t="s">
        <v>3</v>
      </c>
    </row>
    <row r="3" spans="1:4" x14ac:dyDescent="0.25">
      <c r="A3" s="1" t="s">
        <v>4</v>
      </c>
      <c r="B3" s="2">
        <v>15</v>
      </c>
      <c r="C3" s="1">
        <v>30</v>
      </c>
      <c r="D3" s="2">
        <f>B3*C3</f>
        <v>450</v>
      </c>
    </row>
    <row r="4" spans="1:4" x14ac:dyDescent="0.25">
      <c r="A4" s="1" t="s">
        <v>5</v>
      </c>
      <c r="B4" s="2">
        <v>24.99</v>
      </c>
      <c r="C4" s="1">
        <v>100</v>
      </c>
      <c r="D4" s="2">
        <f t="shared" ref="D4:D12" si="0">B4*C4</f>
        <v>2499</v>
      </c>
    </row>
    <row r="5" spans="1:4" x14ac:dyDescent="0.25">
      <c r="A5" s="1" t="s">
        <v>6</v>
      </c>
      <c r="B5" s="2">
        <v>7.9</v>
      </c>
      <c r="C5" s="1">
        <v>70</v>
      </c>
      <c r="D5" s="2">
        <f t="shared" si="0"/>
        <v>553</v>
      </c>
    </row>
    <row r="6" spans="1:4" x14ac:dyDescent="0.25">
      <c r="A6" s="1" t="s">
        <v>7</v>
      </c>
      <c r="B6" s="2">
        <v>17.5</v>
      </c>
      <c r="C6" s="1">
        <v>200</v>
      </c>
      <c r="D6" s="2">
        <f t="shared" si="0"/>
        <v>3500</v>
      </c>
    </row>
    <row r="7" spans="1:4" x14ac:dyDescent="0.25">
      <c r="A7" s="1" t="s">
        <v>8</v>
      </c>
      <c r="B7" s="2">
        <v>3.5</v>
      </c>
      <c r="C7" s="1">
        <v>500</v>
      </c>
      <c r="D7" s="2">
        <f t="shared" si="0"/>
        <v>1750</v>
      </c>
    </row>
    <row r="8" spans="1:4" x14ac:dyDescent="0.25">
      <c r="A8" s="1" t="s">
        <v>9</v>
      </c>
      <c r="B8" s="2">
        <v>150</v>
      </c>
      <c r="C8" s="1">
        <v>150</v>
      </c>
      <c r="D8" s="2">
        <f t="shared" si="0"/>
        <v>22500</v>
      </c>
    </row>
    <row r="9" spans="1:4" x14ac:dyDescent="0.25">
      <c r="A9" s="1" t="s">
        <v>10</v>
      </c>
      <c r="B9" s="2">
        <v>27</v>
      </c>
      <c r="C9" s="1">
        <v>50</v>
      </c>
      <c r="D9" s="2">
        <f t="shared" si="0"/>
        <v>1350</v>
      </c>
    </row>
    <row r="10" spans="1:4" x14ac:dyDescent="0.25">
      <c r="A10" s="1" t="s">
        <v>11</v>
      </c>
      <c r="B10" s="2">
        <v>11.9</v>
      </c>
      <c r="C10" s="1">
        <v>25</v>
      </c>
      <c r="D10" s="2">
        <f t="shared" si="0"/>
        <v>297.5</v>
      </c>
    </row>
    <row r="11" spans="1:4" x14ac:dyDescent="0.25">
      <c r="A11" s="1" t="s">
        <v>12</v>
      </c>
      <c r="B11" s="2">
        <v>5.9</v>
      </c>
      <c r="C11" s="1">
        <v>75</v>
      </c>
      <c r="D11" s="2">
        <f t="shared" si="0"/>
        <v>442.5</v>
      </c>
    </row>
    <row r="12" spans="1:4" x14ac:dyDescent="0.25">
      <c r="A12" s="3" t="s">
        <v>13</v>
      </c>
      <c r="B12" s="4">
        <v>4.5</v>
      </c>
      <c r="C12" s="3">
        <v>15</v>
      </c>
      <c r="D12" s="4">
        <f t="shared" si="0"/>
        <v>67.5</v>
      </c>
    </row>
    <row r="13" spans="1:4" x14ac:dyDescent="0.25">
      <c r="D13" s="5">
        <f>SUM(D3:D12)</f>
        <v>33409.5</v>
      </c>
    </row>
    <row r="15" spans="1:4" x14ac:dyDescent="0.25">
      <c r="B15" s="53" t="s">
        <v>14</v>
      </c>
      <c r="C15" s="53"/>
      <c r="D15" s="5">
        <v>31000</v>
      </c>
    </row>
  </sheetData>
  <mergeCells count="2">
    <mergeCell ref="B15:C15"/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73895-83A4-48C3-A4D4-46B6410D31E9}">
  <dimension ref="A1:I22"/>
  <sheetViews>
    <sheetView workbookViewId="0">
      <selection activeCell="E20" sqref="E20"/>
    </sheetView>
  </sheetViews>
  <sheetFormatPr baseColWidth="10" defaultRowHeight="15" x14ac:dyDescent="0.25"/>
  <cols>
    <col min="1" max="1" width="34.42578125" bestFit="1" customWidth="1"/>
    <col min="2" max="2" width="11.42578125" customWidth="1"/>
    <col min="3" max="8" width="14.140625" customWidth="1"/>
  </cols>
  <sheetData>
    <row r="1" spans="1:9" ht="105.75" customHeight="1" x14ac:dyDescent="0.25"/>
    <row r="2" spans="1:9" ht="18.75" x14ac:dyDescent="0.3">
      <c r="A2" s="49" t="s">
        <v>42</v>
      </c>
      <c r="B2" s="49"/>
    </row>
    <row r="3" spans="1:9" x14ac:dyDescent="0.25">
      <c r="A3" s="48" t="s">
        <v>41</v>
      </c>
      <c r="B3" s="48"/>
    </row>
    <row r="4" spans="1:9" ht="15.75" thickBot="1" x14ac:dyDescent="0.3"/>
    <row r="5" spans="1:9" ht="39" thickBot="1" x14ac:dyDescent="0.3">
      <c r="A5" s="47" t="s">
        <v>40</v>
      </c>
      <c r="B5" s="46" t="s">
        <v>39</v>
      </c>
      <c r="C5" s="46" t="s">
        <v>38</v>
      </c>
      <c r="D5" s="46" t="s">
        <v>37</v>
      </c>
      <c r="E5" s="46" t="s">
        <v>36</v>
      </c>
      <c r="F5" s="46" t="s">
        <v>35</v>
      </c>
      <c r="G5" s="46" t="s">
        <v>34</v>
      </c>
      <c r="H5" s="45" t="s">
        <v>33</v>
      </c>
      <c r="I5" s="44"/>
    </row>
    <row r="6" spans="1:9" x14ac:dyDescent="0.25">
      <c r="A6" s="43" t="s">
        <v>32</v>
      </c>
      <c r="B6" s="42" t="s">
        <v>26</v>
      </c>
      <c r="C6" s="40">
        <v>12000</v>
      </c>
      <c r="D6">
        <v>9.9</v>
      </c>
      <c r="E6" s="41">
        <v>1</v>
      </c>
      <c r="F6" s="40">
        <f t="shared" ref="F6:F11" si="0">C6*E6</f>
        <v>12000</v>
      </c>
      <c r="G6" s="39">
        <f t="shared" ref="G6:G11" si="1">F6/$F$12</f>
        <v>5.9695552681325238E-2</v>
      </c>
      <c r="H6" s="38">
        <f t="shared" ref="H6:H11" si="2">D6*E6</f>
        <v>9.9</v>
      </c>
    </row>
    <row r="7" spans="1:9" x14ac:dyDescent="0.25">
      <c r="A7" s="43" t="s">
        <v>31</v>
      </c>
      <c r="B7" s="42" t="s">
        <v>25</v>
      </c>
      <c r="C7" s="40">
        <v>13410</v>
      </c>
      <c r="D7">
        <v>1.3</v>
      </c>
      <c r="E7" s="41">
        <v>1</v>
      </c>
      <c r="F7" s="40">
        <f t="shared" si="0"/>
        <v>13410</v>
      </c>
      <c r="G7" s="39">
        <f t="shared" si="1"/>
        <v>6.6709780121380957E-2</v>
      </c>
      <c r="H7" s="38">
        <f t="shared" si="2"/>
        <v>1.3</v>
      </c>
    </row>
    <row r="8" spans="1:9" x14ac:dyDescent="0.25">
      <c r="A8" s="43" t="s">
        <v>30</v>
      </c>
      <c r="B8" s="42" t="s">
        <v>25</v>
      </c>
      <c r="C8" s="40">
        <v>30600</v>
      </c>
      <c r="D8">
        <v>8.1999999999999993</v>
      </c>
      <c r="E8" s="41">
        <v>1</v>
      </c>
      <c r="F8" s="40">
        <f t="shared" si="0"/>
        <v>30600</v>
      </c>
      <c r="G8" s="39">
        <f t="shared" si="1"/>
        <v>0.15222365933737936</v>
      </c>
      <c r="H8" s="38">
        <f t="shared" si="2"/>
        <v>8.1999999999999993</v>
      </c>
    </row>
    <row r="9" spans="1:9" x14ac:dyDescent="0.25">
      <c r="A9" s="43" t="s">
        <v>29</v>
      </c>
      <c r="B9" s="42" t="s">
        <v>26</v>
      </c>
      <c r="C9" s="40">
        <v>70070</v>
      </c>
      <c r="D9">
        <v>15.3</v>
      </c>
      <c r="E9" s="41">
        <v>1</v>
      </c>
      <c r="F9" s="40">
        <f t="shared" si="0"/>
        <v>70070</v>
      </c>
      <c r="G9" s="39">
        <f t="shared" si="1"/>
        <v>0.34857228136503832</v>
      </c>
      <c r="H9" s="38">
        <f t="shared" si="2"/>
        <v>15.3</v>
      </c>
    </row>
    <row r="10" spans="1:9" x14ac:dyDescent="0.25">
      <c r="A10" s="43" t="s">
        <v>28</v>
      </c>
      <c r="B10" s="42" t="s">
        <v>24</v>
      </c>
      <c r="C10" s="40">
        <v>52500</v>
      </c>
      <c r="D10">
        <v>10.5</v>
      </c>
      <c r="E10" s="41">
        <v>1</v>
      </c>
      <c r="F10" s="40">
        <f t="shared" si="0"/>
        <v>52500</v>
      </c>
      <c r="G10" s="39">
        <f t="shared" si="1"/>
        <v>0.26116804298079793</v>
      </c>
      <c r="H10" s="38">
        <f t="shared" si="2"/>
        <v>10.5</v>
      </c>
    </row>
    <row r="11" spans="1:9" ht="15.75" thickBot="1" x14ac:dyDescent="0.3">
      <c r="A11" s="37" t="s">
        <v>27</v>
      </c>
      <c r="B11" s="36" t="s">
        <v>25</v>
      </c>
      <c r="C11" s="33">
        <v>22440</v>
      </c>
      <c r="D11" s="35">
        <v>3.6</v>
      </c>
      <c r="E11" s="34">
        <v>1</v>
      </c>
      <c r="F11" s="33">
        <f t="shared" si="0"/>
        <v>22440</v>
      </c>
      <c r="G11" s="32">
        <f t="shared" si="1"/>
        <v>0.1116306835140782</v>
      </c>
      <c r="H11" s="31">
        <f t="shared" si="2"/>
        <v>3.6</v>
      </c>
    </row>
    <row r="12" spans="1:9" x14ac:dyDescent="0.25">
      <c r="A12" s="24" t="s">
        <v>3</v>
      </c>
      <c r="B12" s="24"/>
      <c r="D12" s="30"/>
      <c r="E12" s="29">
        <f>SUM(E6:E11)</f>
        <v>6</v>
      </c>
      <c r="F12" s="28">
        <f>SUM(F6:F11)</f>
        <v>201020</v>
      </c>
      <c r="G12" s="27">
        <f>SUM(G6:G11)</f>
        <v>0.99999999999999989</v>
      </c>
      <c r="H12" s="26">
        <f>SUM(H6:H11)</f>
        <v>48.800000000000004</v>
      </c>
    </row>
    <row r="13" spans="1:9" x14ac:dyDescent="0.25">
      <c r="A13" s="24"/>
      <c r="B13" s="24"/>
      <c r="D13" s="23" t="s">
        <v>26</v>
      </c>
      <c r="E13" s="22">
        <f>SUM(E6,E9)</f>
        <v>2</v>
      </c>
      <c r="F13" s="25">
        <f>SUM(F6,F9)</f>
        <v>82070</v>
      </c>
    </row>
    <row r="14" spans="1:9" x14ac:dyDescent="0.25">
      <c r="B14" s="24"/>
      <c r="D14" s="23" t="s">
        <v>25</v>
      </c>
      <c r="E14" s="22">
        <f>SUM(E7:E8,E11)</f>
        <v>3</v>
      </c>
      <c r="F14" s="21">
        <f>SUM(F7:F8,F11)</f>
        <v>66450</v>
      </c>
    </row>
    <row r="15" spans="1:9" x14ac:dyDescent="0.25">
      <c r="B15" s="24"/>
      <c r="D15" s="23" t="s">
        <v>24</v>
      </c>
      <c r="E15" s="22">
        <f>SUM(E10)</f>
        <v>1</v>
      </c>
      <c r="F15" s="21">
        <f>SUM(F10)</f>
        <v>52500</v>
      </c>
    </row>
    <row r="17" spans="1:8" ht="15.75" thickBot="1" x14ac:dyDescent="0.3">
      <c r="A17" t="s">
        <v>23</v>
      </c>
      <c r="F17" s="57" t="s">
        <v>22</v>
      </c>
      <c r="G17" s="57"/>
      <c r="H17" s="57"/>
    </row>
    <row r="18" spans="1:8" ht="15" customHeight="1" x14ac:dyDescent="0.25">
      <c r="A18" s="20"/>
      <c r="B18" s="19"/>
      <c r="C18" s="18" t="s">
        <v>21</v>
      </c>
      <c r="D18" s="17">
        <v>312500</v>
      </c>
      <c r="F18" s="57" t="s">
        <v>20</v>
      </c>
      <c r="G18" s="57"/>
      <c r="H18" s="57"/>
    </row>
    <row r="19" spans="1:8" x14ac:dyDescent="0.25">
      <c r="A19" s="14"/>
      <c r="B19" s="13"/>
      <c r="C19" s="12" t="s">
        <v>19</v>
      </c>
      <c r="D19" s="16">
        <v>60000</v>
      </c>
      <c r="F19" s="57"/>
      <c r="G19" s="57"/>
      <c r="H19" s="57"/>
    </row>
    <row r="20" spans="1:8" x14ac:dyDescent="0.25">
      <c r="A20" s="14"/>
      <c r="B20" s="13"/>
      <c r="C20" s="12" t="s">
        <v>18</v>
      </c>
      <c r="D20" s="15">
        <v>40</v>
      </c>
    </row>
    <row r="21" spans="1:8" x14ac:dyDescent="0.25">
      <c r="A21" s="14"/>
      <c r="B21" s="13"/>
      <c r="C21" s="12" t="s">
        <v>17</v>
      </c>
      <c r="D21" s="11">
        <v>0.5</v>
      </c>
    </row>
    <row r="22" spans="1:8" ht="15.75" thickBot="1" x14ac:dyDescent="0.3">
      <c r="A22" s="10"/>
      <c r="B22" s="9"/>
      <c r="C22" s="8" t="s">
        <v>16</v>
      </c>
      <c r="D22" s="7">
        <v>3</v>
      </c>
    </row>
  </sheetData>
  <mergeCells count="2">
    <mergeCell ref="F17:H17"/>
    <mergeCell ref="F18:H1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6267F-83B2-4EEB-A2E8-26BC05C1F8B0}">
  <dimension ref="B3:F19"/>
  <sheetViews>
    <sheetView tabSelected="1" workbookViewId="0">
      <selection activeCell="D21" sqref="D21"/>
    </sheetView>
  </sheetViews>
  <sheetFormatPr baseColWidth="10" defaultRowHeight="15" x14ac:dyDescent="0.25"/>
  <cols>
    <col min="1" max="1" width="11.42578125" customWidth="1"/>
    <col min="2" max="2" width="23.85546875" customWidth="1"/>
    <col min="3" max="3" width="11.7109375" customWidth="1"/>
    <col min="4" max="4" width="5.7109375" customWidth="1"/>
    <col min="5" max="5" width="25.42578125" customWidth="1"/>
    <col min="6" max="6" width="15.140625" customWidth="1"/>
  </cols>
  <sheetData>
    <row r="3" spans="2:6" x14ac:dyDescent="0.25">
      <c r="B3" s="50" t="s">
        <v>54</v>
      </c>
    </row>
    <row r="4" spans="2:6" x14ac:dyDescent="0.25">
      <c r="B4" t="s">
        <v>55</v>
      </c>
    </row>
    <row r="7" spans="2:6" x14ac:dyDescent="0.25">
      <c r="B7" s="50" t="s">
        <v>53</v>
      </c>
      <c r="C7" s="52">
        <v>7500</v>
      </c>
      <c r="E7" t="s">
        <v>58</v>
      </c>
      <c r="F7" s="52">
        <f>C9+C14+C19</f>
        <v>0</v>
      </c>
    </row>
    <row r="8" spans="2:6" x14ac:dyDescent="0.25">
      <c r="B8" t="s">
        <v>49</v>
      </c>
    </row>
    <row r="9" spans="2:6" x14ac:dyDescent="0.25">
      <c r="B9" t="s">
        <v>50</v>
      </c>
      <c r="C9">
        <f>C7*C8</f>
        <v>0</v>
      </c>
      <c r="E9" s="50" t="s">
        <v>56</v>
      </c>
    </row>
    <row r="10" spans="2:6" x14ac:dyDescent="0.25">
      <c r="E10" t="s">
        <v>43</v>
      </c>
      <c r="F10" s="51">
        <v>150</v>
      </c>
    </row>
    <row r="11" spans="2:6" x14ac:dyDescent="0.25">
      <c r="E11" t="s">
        <v>44</v>
      </c>
      <c r="F11" s="51">
        <v>90</v>
      </c>
    </row>
    <row r="12" spans="2:6" x14ac:dyDescent="0.25">
      <c r="B12" s="50" t="s">
        <v>52</v>
      </c>
      <c r="C12" s="52">
        <v>8500</v>
      </c>
      <c r="E12" t="s">
        <v>45</v>
      </c>
      <c r="F12" s="51">
        <v>25</v>
      </c>
    </row>
    <row r="13" spans="2:6" x14ac:dyDescent="0.25">
      <c r="B13" t="s">
        <v>49</v>
      </c>
      <c r="E13" t="s">
        <v>46</v>
      </c>
      <c r="F13" s="51">
        <v>60</v>
      </c>
    </row>
    <row r="14" spans="2:6" x14ac:dyDescent="0.25">
      <c r="B14" t="s">
        <v>50</v>
      </c>
      <c r="C14">
        <f>C12*C13</f>
        <v>0</v>
      </c>
    </row>
    <row r="17" spans="2:6" x14ac:dyDescent="0.25">
      <c r="B17" s="50" t="s">
        <v>51</v>
      </c>
      <c r="C17" s="52">
        <v>12300</v>
      </c>
      <c r="E17" s="50" t="s">
        <v>57</v>
      </c>
    </row>
    <row r="18" spans="2:6" x14ac:dyDescent="0.25">
      <c r="B18" t="s">
        <v>49</v>
      </c>
      <c r="E18" t="s">
        <v>47</v>
      </c>
      <c r="F18">
        <f>C8+C13+C18</f>
        <v>0</v>
      </c>
    </row>
    <row r="19" spans="2:6" x14ac:dyDescent="0.25">
      <c r="B19" t="s">
        <v>50</v>
      </c>
      <c r="C19">
        <f>C17*C18</f>
        <v>0</v>
      </c>
      <c r="E19" t="s">
        <v>48</v>
      </c>
      <c r="F19">
        <f>C8+C13</f>
        <v>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Ejer1_Solver</vt:lpstr>
      <vt:lpstr>Ejer2_Solver</vt:lpstr>
      <vt:lpstr>Ejer3_Solver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2023-01-24T04:31:46Z</dcterms:modified>
</cp:coreProperties>
</file>