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GES\Dropbox (Personal)\AuxiliaresDIMIN2021\LaboratoriosEstadística\Soluciones\"/>
    </mc:Choice>
  </mc:AlternateContent>
  <xr:revisionPtr revIDLastSave="0" documentId="13_ncr:1_{1FE35794-A7C4-4EE8-9D67-97DCA4A43787}" xr6:coauthVersionLast="46" xr6:coauthVersionMax="46" xr10:uidLastSave="{00000000-0000-0000-0000-000000000000}"/>
  <bookViews>
    <workbookView xWindow="-120" yWindow="-120" windowWidth="29040" windowHeight="15990" activeTab="1" xr2:uid="{CAA310BA-3A9B-4B7A-8A08-4C611212F406}"/>
  </bookViews>
  <sheets>
    <sheet name="P1 y P2" sheetId="1" r:id="rId1"/>
    <sheet name="P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" i="2" l="1"/>
  <c r="O6" i="2"/>
  <c r="K3" i="1" l="1"/>
  <c r="K6" i="1" s="1"/>
  <c r="H3" i="1"/>
  <c r="H7" i="1" s="1"/>
  <c r="H6" i="1" l="1"/>
  <c r="K7" i="1"/>
  <c r="D10" i="1"/>
  <c r="D5" i="1"/>
  <c r="E3" i="2" l="1"/>
  <c r="B3" i="2"/>
  <c r="O3" i="2" l="1"/>
  <c r="O4" i="2"/>
  <c r="L3" i="2" l="1"/>
  <c r="D11" i="1"/>
  <c r="D2" i="1"/>
  <c r="E5" i="2" l="1"/>
  <c r="F5" i="2" s="1"/>
  <c r="N8" i="2"/>
  <c r="N9" i="2"/>
  <c r="O9" i="2" s="1"/>
  <c r="O8" i="2"/>
  <c r="E4" i="2" l="1"/>
  <c r="F4" i="2" s="1"/>
</calcChain>
</file>

<file path=xl/sharedStrings.xml><?xml version="1.0" encoding="utf-8"?>
<sst xmlns="http://schemas.openxmlformats.org/spreadsheetml/2006/main" count="29" uniqueCount="22">
  <si>
    <t>n</t>
  </si>
  <si>
    <t>factor</t>
  </si>
  <si>
    <t>n-1</t>
  </si>
  <si>
    <t>t-student</t>
  </si>
  <si>
    <t>f</t>
  </si>
  <si>
    <t>factor1</t>
  </si>
  <si>
    <t>factor2</t>
  </si>
  <si>
    <t>factor3</t>
  </si>
  <si>
    <t>factor4</t>
  </si>
  <si>
    <t>Pmin</t>
  </si>
  <si>
    <t>Pmax</t>
  </si>
  <si>
    <t>Copper Grade [%]</t>
  </si>
  <si>
    <t>alpha/2</t>
  </si>
  <si>
    <t>Media experimental</t>
  </si>
  <si>
    <t>Varianza (Población)</t>
  </si>
  <si>
    <t>Desviación estándar (Población)</t>
  </si>
  <si>
    <t>Varianza (Experimental)</t>
  </si>
  <si>
    <t>Desviación estándar (Experimental)</t>
  </si>
  <si>
    <t>factor para P1</t>
  </si>
  <si>
    <t>factor para P2</t>
  </si>
  <si>
    <t>Lado izquerdo</t>
  </si>
  <si>
    <t>Lado derecho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</si>
</sst>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1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0" borderId="1" xfId="0" applyBorder="1"/>
    <xf numFmtId="165" fontId="0" fillId="0" borderId="2" xfId="0" applyNumberFormat="1" applyBorder="1"/>
    <xf numFmtId="0" fontId="0" fillId="0" borderId="3" xfId="0" applyBorder="1"/>
    <xf numFmtId="0" fontId="0" fillId="0" borderId="4" xfId="0" applyBorder="1"/>
    <xf numFmtId="165" fontId="1" fillId="2" borderId="4" xfId="1" applyNumberFormat="1" applyBorder="1"/>
    <xf numFmtId="0" fontId="0" fillId="0" borderId="5" xfId="0" applyBorder="1"/>
    <xf numFmtId="165" fontId="1" fillId="2" borderId="6" xfId="1" applyNumberFormat="1" applyBorder="1"/>
    <xf numFmtId="165" fontId="0" fillId="0" borderId="3" xfId="0" applyNumberFormat="1" applyBorder="1"/>
    <xf numFmtId="165" fontId="0" fillId="0" borderId="7" xfId="0" applyNumberFormat="1" applyBorder="1"/>
    <xf numFmtId="0" fontId="0" fillId="0" borderId="2" xfId="0" applyBorder="1"/>
    <xf numFmtId="165" fontId="0" fillId="0" borderId="0" xfId="0" applyNumberFormat="1" applyBorder="1"/>
    <xf numFmtId="1" fontId="1" fillId="2" borderId="4" xfId="1" applyNumberFormat="1" applyBorder="1"/>
    <xf numFmtId="165" fontId="0" fillId="0" borderId="8" xfId="0" applyNumberFormat="1" applyBorder="1"/>
    <xf numFmtId="1" fontId="1" fillId="2" borderId="6" xfId="1" applyNumberFormat="1" applyBorder="1"/>
    <xf numFmtId="0" fontId="0" fillId="0" borderId="7" xfId="0" applyBorder="1"/>
    <xf numFmtId="0" fontId="0" fillId="0" borderId="0" xfId="0" applyBorder="1"/>
    <xf numFmtId="165" fontId="0" fillId="0" borderId="4" xfId="0" applyNumberFormat="1" applyBorder="1"/>
  </cellXfs>
  <cellStyles count="2">
    <cellStyle name="Bueno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455612</xdr:colOff>
      <xdr:row>14</xdr:row>
      <xdr:rowOff>8337</xdr:rowOff>
    </xdr:from>
    <xdr:to>
      <xdr:col>3</xdr:col>
      <xdr:colOff>675597</xdr:colOff>
      <xdr:row>19</xdr:row>
      <xdr:rowOff>17462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40CA873-E707-47C0-AC07-48DB366A3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612" y="2564212"/>
          <a:ext cx="4242710" cy="921938"/>
        </a:xfrm>
        <a:prstGeom prst="rect">
          <a:avLst/>
        </a:prstGeom>
      </xdr:spPr>
    </xdr:pic>
    <xdr:clientData/>
  </xdr:twoCellAnchor>
  <xdr:twoCellAnchor editAs="oneCell">
    <xdr:from>
      <xdr:col>6</xdr:col>
      <xdr:colOff>2</xdr:colOff>
      <xdr:row>14</xdr:row>
      <xdr:rowOff>11112</xdr:rowOff>
    </xdr:from>
    <xdr:to>
      <xdr:col>11</xdr:col>
      <xdr:colOff>635593</xdr:colOff>
      <xdr:row>19</xdr:row>
      <xdr:rowOff>9524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BC5A948-3AA9-45E0-B614-AE241749E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1752" y="2566987"/>
          <a:ext cx="5604466" cy="911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12123</xdr:colOff>
      <xdr:row>11</xdr:row>
      <xdr:rowOff>434</xdr:rowOff>
    </xdr:from>
    <xdr:to>
      <xdr:col>9</xdr:col>
      <xdr:colOff>97848</xdr:colOff>
      <xdr:row>19</xdr:row>
      <xdr:rowOff>31253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68A9473-99AD-4DBD-A357-8E395CA5E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123" y="2000684"/>
          <a:ext cx="6519430" cy="1482372"/>
        </a:xfrm>
        <a:prstGeom prst="rect">
          <a:avLst/>
        </a:prstGeom>
      </xdr:spPr>
    </xdr:pic>
    <xdr:clientData/>
  </xdr:twoCellAnchor>
  <xdr:twoCellAnchor editAs="oneCell">
    <xdr:from>
      <xdr:col>10</xdr:col>
      <xdr:colOff>9159</xdr:colOff>
      <xdr:row>11</xdr:row>
      <xdr:rowOff>12956</xdr:rowOff>
    </xdr:from>
    <xdr:to>
      <xdr:col>19</xdr:col>
      <xdr:colOff>0</xdr:colOff>
      <xdr:row>21</xdr:row>
      <xdr:rowOff>107119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1B2A7B9-79ED-4D85-BB5B-94F0EE875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66864" y="2039183"/>
          <a:ext cx="6848841" cy="1909397"/>
        </a:xfrm>
        <a:prstGeom prst="rect">
          <a:avLst/>
        </a:prstGeom>
      </xdr:spPr>
    </xdr:pic>
    <xdr:clientData/>
  </xdr:twoCellAnchor>
  <xdr:oneCellAnchor>
    <xdr:from>
      <xdr:col>2</xdr:col>
      <xdr:colOff>352423</xdr:colOff>
      <xdr:row>19</xdr:row>
      <xdr:rowOff>181841</xdr:rowOff>
    </xdr:from>
    <xdr:ext cx="5275986" cy="59215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C813DE36-4162-4076-ACCB-8B2633C9C9EC}"/>
                </a:ext>
              </a:extLst>
            </xdr:cNvPr>
            <xdr:cNvSpPr txBox="1"/>
          </xdr:nvSpPr>
          <xdr:spPr>
            <a:xfrm>
              <a:off x="1876423" y="3827318"/>
              <a:ext cx="5275986" cy="592157"/>
            </a:xfrm>
            <a:prstGeom prst="rect">
              <a:avLst/>
            </a:prstGeom>
            <a:solidFill>
              <a:schemeClr val="tx2">
                <a:lumMod val="75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2400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240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𝑈</m:t>
                        </m:r>
                      </m:e>
                      <m:sub>
                        <m:r>
                          <a:rPr lang="es-ES" sz="240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𝛼</m:t>
                        </m:r>
                      </m:sub>
                    </m:sSub>
                    <m:r>
                      <a:rPr lang="es-ES" sz="2400" i="0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s-CL" sz="2400" b="0" i="0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1.96 </m:t>
                    </m:r>
                    <m:r>
                      <m:rPr>
                        <m:sty m:val="p"/>
                      </m:rPr>
                      <a:rPr lang="es-CL" sz="2400" b="0" i="0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para</m:t>
                    </m:r>
                    <m:r>
                      <a:rPr lang="es-CL" sz="2400" b="0" i="0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 95% </m:t>
                    </m:r>
                    <m:r>
                      <m:rPr>
                        <m:sty m:val="p"/>
                      </m:rPr>
                      <a:rPr lang="es-CL" sz="2400" b="0" i="0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de</m:t>
                    </m:r>
                    <m:r>
                      <a:rPr lang="es-CL" sz="2400" b="0" i="0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sty m:val="p"/>
                      </m:rPr>
                      <a:rPr lang="es-CL" sz="2400" b="0" i="0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confianza</m:t>
                    </m:r>
                  </m:oMath>
                </m:oMathPara>
              </a14:m>
              <a:endParaRPr lang="es-ES" sz="3600">
                <a:solidFill>
                  <a:schemeClr val="bg1"/>
                </a:solidFill>
              </a:endParaRPr>
            </a:p>
          </xdr:txBody>
        </xdr:sp>
      </mc:Choice>
      <mc:Fallback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C813DE36-4162-4076-ACCB-8B2633C9C9EC}"/>
                </a:ext>
              </a:extLst>
            </xdr:cNvPr>
            <xdr:cNvSpPr txBox="1"/>
          </xdr:nvSpPr>
          <xdr:spPr>
            <a:xfrm>
              <a:off x="1876423" y="3827318"/>
              <a:ext cx="5275986" cy="592157"/>
            </a:xfrm>
            <a:prstGeom prst="rect">
              <a:avLst/>
            </a:prstGeom>
            <a:solidFill>
              <a:schemeClr val="tx2">
                <a:lumMod val="75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r>
                <a:rPr lang="es-ES" sz="2400" i="0">
                  <a:solidFill>
                    <a:schemeClr val="bg1"/>
                  </a:solidFill>
                  <a:latin typeface="Cambria Math" panose="02040503050406030204" pitchFamily="18" charset="0"/>
                </a:rPr>
                <a:t>𝑈_𝛼=</a:t>
              </a:r>
              <a:r>
                <a:rPr lang="es-CL" sz="2400" b="0" i="0">
                  <a:solidFill>
                    <a:schemeClr val="bg1"/>
                  </a:solidFill>
                  <a:latin typeface="Cambria Math" panose="02040503050406030204" pitchFamily="18" charset="0"/>
                </a:rPr>
                <a:t>1.96 para 95% de confianza</a:t>
              </a:r>
              <a:endParaRPr lang="es-ES" sz="3600">
                <a:solidFill>
                  <a:schemeClr val="bg1"/>
                </a:solidFill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71491-CAEB-4D05-B017-42B235E0BC6B}">
  <dimension ref="A1:K13"/>
  <sheetViews>
    <sheetView zoomScale="120" zoomScaleNormal="120" workbookViewId="0">
      <selection activeCell="G5" sqref="G5"/>
    </sheetView>
  </sheetViews>
  <sheetFormatPr baseColWidth="10" defaultRowHeight="15" x14ac:dyDescent="0.25"/>
  <cols>
    <col min="1" max="1" width="14.7109375" customWidth="1"/>
    <col min="3" max="3" width="31.85546875" customWidth="1"/>
    <col min="4" max="4" width="11.42578125" bestFit="1" customWidth="1"/>
    <col min="5" max="5" width="11.42578125" customWidth="1"/>
    <col min="7" max="7" width="20.140625" customWidth="1"/>
    <col min="10" max="10" width="18.140625" customWidth="1"/>
  </cols>
  <sheetData>
    <row r="1" spans="1:11" x14ac:dyDescent="0.25">
      <c r="A1" t="s">
        <v>11</v>
      </c>
    </row>
    <row r="2" spans="1:11" ht="15.75" thickBot="1" x14ac:dyDescent="0.3">
      <c r="A2">
        <v>0.52</v>
      </c>
      <c r="C2" t="s">
        <v>13</v>
      </c>
      <c r="D2" s="2">
        <f>AVERAGE(A2:A10)</f>
        <v>0.55222222222222217</v>
      </c>
      <c r="E2" s="2"/>
    </row>
    <row r="3" spans="1:11" x14ac:dyDescent="0.25">
      <c r="A3">
        <v>0.63</v>
      </c>
      <c r="C3" t="s">
        <v>0</v>
      </c>
      <c r="D3">
        <v>9</v>
      </c>
      <c r="G3" s="4" t="s">
        <v>18</v>
      </c>
      <c r="H3" s="5">
        <f>1.96*D5/SQRT(D3)</f>
        <v>0.25303491195221789</v>
      </c>
      <c r="J3" s="4" t="s">
        <v>19</v>
      </c>
      <c r="K3" s="5">
        <f>H12*D11/SQRT(D3)</f>
        <v>0.27862914978272102</v>
      </c>
    </row>
    <row r="4" spans="1:11" x14ac:dyDescent="0.25">
      <c r="A4">
        <v>0.7</v>
      </c>
      <c r="C4" t="s">
        <v>14</v>
      </c>
      <c r="D4" s="3">
        <v>0.15</v>
      </c>
      <c r="E4" s="3"/>
      <c r="G4" s="11"/>
      <c r="H4" s="7"/>
      <c r="J4" s="6"/>
      <c r="K4" s="7"/>
    </row>
    <row r="5" spans="1:11" x14ac:dyDescent="0.25">
      <c r="A5">
        <v>0.47</v>
      </c>
      <c r="C5" t="s">
        <v>15</v>
      </c>
      <c r="D5" s="3">
        <f>SQRT(D4)</f>
        <v>0.3872983346207417</v>
      </c>
      <c r="E5" s="3"/>
      <c r="G5" s="11"/>
      <c r="H5" s="7"/>
      <c r="J5" s="6"/>
      <c r="K5" s="7"/>
    </row>
    <row r="6" spans="1:11" x14ac:dyDescent="0.25">
      <c r="A6">
        <v>0.39</v>
      </c>
      <c r="G6" s="6" t="s">
        <v>20</v>
      </c>
      <c r="H6" s="8">
        <f>D2-H3</f>
        <v>0.29918731027000428</v>
      </c>
      <c r="J6" s="6" t="s">
        <v>20</v>
      </c>
      <c r="K6" s="8">
        <f>D2-K3</f>
        <v>0.27359307243950115</v>
      </c>
    </row>
    <row r="7" spans="1:11" ht="15.75" thickBot="1" x14ac:dyDescent="0.3">
      <c r="A7">
        <v>0.12</v>
      </c>
      <c r="D7" s="3"/>
      <c r="E7" s="3"/>
      <c r="G7" s="9" t="s">
        <v>21</v>
      </c>
      <c r="H7" s="10">
        <f>D2+H3</f>
        <v>0.80525713417444011</v>
      </c>
      <c r="J7" s="9" t="s">
        <v>21</v>
      </c>
      <c r="K7" s="10">
        <f>D2+K3</f>
        <v>0.83085137200494319</v>
      </c>
    </row>
    <row r="8" spans="1:11" x14ac:dyDescent="0.25">
      <c r="A8">
        <v>0.21</v>
      </c>
    </row>
    <row r="9" spans="1:11" x14ac:dyDescent="0.25">
      <c r="A9">
        <v>0.55000000000000004</v>
      </c>
    </row>
    <row r="10" spans="1:11" x14ac:dyDescent="0.25">
      <c r="A10">
        <v>1.38</v>
      </c>
      <c r="C10" t="s">
        <v>16</v>
      </c>
      <c r="D10" s="1">
        <f>_xlfn.VAR.S(A2:A10)</f>
        <v>0.13139444444444442</v>
      </c>
      <c r="E10" s="1"/>
    </row>
    <row r="11" spans="1:11" x14ac:dyDescent="0.25">
      <c r="C11" t="s">
        <v>17</v>
      </c>
      <c r="D11" s="1">
        <f>SQRT(D10)</f>
        <v>0.36248371610935082</v>
      </c>
      <c r="E11" s="1"/>
    </row>
    <row r="12" spans="1:11" x14ac:dyDescent="0.25">
      <c r="C12" t="s">
        <v>2</v>
      </c>
      <c r="D12">
        <v>8</v>
      </c>
      <c r="G12" t="s">
        <v>3</v>
      </c>
      <c r="H12">
        <v>2.306</v>
      </c>
    </row>
    <row r="13" spans="1:11" x14ac:dyDescent="0.25">
      <c r="C13" t="s">
        <v>12</v>
      </c>
      <c r="D13">
        <v>2.5000000000000001E-2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FD644-5FC8-4BC7-8097-5D6E9FA701B3}">
  <dimension ref="A2:O9"/>
  <sheetViews>
    <sheetView tabSelected="1" zoomScale="110" zoomScaleNormal="110" workbookViewId="0">
      <selection activeCell="I3" sqref="I3"/>
    </sheetView>
  </sheetViews>
  <sheetFormatPr baseColWidth="10" defaultRowHeight="15" x14ac:dyDescent="0.25"/>
  <cols>
    <col min="4" max="4" width="15.7109375" customWidth="1"/>
  </cols>
  <sheetData>
    <row r="2" spans="1:15" ht="15.75" thickBot="1" x14ac:dyDescent="0.3"/>
    <row r="3" spans="1:15" x14ac:dyDescent="0.25">
      <c r="A3" t="s">
        <v>4</v>
      </c>
      <c r="B3">
        <f>13/50</f>
        <v>0.26</v>
      </c>
      <c r="D3" s="4" t="s">
        <v>1</v>
      </c>
      <c r="E3" s="12">
        <f>1.96*SQRT((B3*(1-B3)/B4))</f>
        <v>0.12158320936708325</v>
      </c>
      <c r="F3" s="13"/>
      <c r="K3" t="s">
        <v>4</v>
      </c>
      <c r="L3">
        <f>13/50</f>
        <v>0.26</v>
      </c>
      <c r="M3" s="4"/>
      <c r="N3" s="18" t="s">
        <v>5</v>
      </c>
      <c r="O3" s="5">
        <f>L4/(L4+(1.96^2))</f>
        <v>0.92864996582568127</v>
      </c>
    </row>
    <row r="4" spans="1:15" x14ac:dyDescent="0.25">
      <c r="A4" t="s">
        <v>0</v>
      </c>
      <c r="B4">
        <v>50</v>
      </c>
      <c r="D4" s="6" t="s">
        <v>20</v>
      </c>
      <c r="E4" s="14">
        <f>B3-E3</f>
        <v>0.13841679063291676</v>
      </c>
      <c r="F4" s="15">
        <f>E4*1000</f>
        <v>138.41679063291676</v>
      </c>
      <c r="K4" t="s">
        <v>0</v>
      </c>
      <c r="L4">
        <v>50</v>
      </c>
      <c r="M4" s="6"/>
      <c r="N4" s="19" t="s">
        <v>6</v>
      </c>
      <c r="O4" s="20">
        <f>(1.96^2)/(2*L4)</f>
        <v>3.8415999999999999E-2</v>
      </c>
    </row>
    <row r="5" spans="1:15" ht="15.75" thickBot="1" x14ac:dyDescent="0.3">
      <c r="D5" s="9" t="s">
        <v>21</v>
      </c>
      <c r="E5" s="16">
        <f>B3+E3</f>
        <v>0.38158320936708323</v>
      </c>
      <c r="F5" s="17">
        <f>1000*E5</f>
        <v>381.58320936708321</v>
      </c>
      <c r="M5" s="6"/>
      <c r="N5" s="19" t="s">
        <v>7</v>
      </c>
      <c r="O5" s="20">
        <f>((L3*(1+L3))/L4)+(1.96^2)/(4*(L4^2))</f>
        <v>6.9361599999999994E-3</v>
      </c>
    </row>
    <row r="6" spans="1:15" x14ac:dyDescent="0.25">
      <c r="M6" s="6"/>
      <c r="N6" s="19" t="s">
        <v>8</v>
      </c>
      <c r="O6" s="20">
        <f>1.96*SQRT(O5)</f>
        <v>0.16323587919327048</v>
      </c>
    </row>
    <row r="7" spans="1:15" x14ac:dyDescent="0.25">
      <c r="M7" s="6"/>
      <c r="N7" s="19"/>
      <c r="O7" s="7"/>
    </row>
    <row r="8" spans="1:15" x14ac:dyDescent="0.25">
      <c r="M8" s="6" t="s">
        <v>9</v>
      </c>
      <c r="N8" s="14">
        <f>O3*(L3+O4-O6)</f>
        <v>0.12553501456748084</v>
      </c>
      <c r="O8" s="15">
        <f>N8*1000</f>
        <v>125.53501456748084</v>
      </c>
    </row>
    <row r="9" spans="1:15" ht="15.75" thickBot="1" x14ac:dyDescent="0.3">
      <c r="M9" s="9" t="s">
        <v>10</v>
      </c>
      <c r="N9" s="16">
        <f>O3*(L3+O4+O6)</f>
        <v>0.42871300183619221</v>
      </c>
      <c r="O9" s="17">
        <f>N9*1000</f>
        <v>428.71300183619223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y P2</vt:lpstr>
      <vt:lpstr>P3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fsoto</dc:creator>
  <cp:lastModifiedBy>ALGES</cp:lastModifiedBy>
  <dcterms:created xsi:type="dcterms:W3CDTF">2020-03-26T15:48:10Z</dcterms:created>
  <dcterms:modified xsi:type="dcterms:W3CDTF">2021-04-03T14:25:17Z</dcterms:modified>
</cp:coreProperties>
</file>