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Miguel\Documents\Jmc\Cursos\DII\IN5303\Otoño2021\Ejercicios\"/>
    </mc:Choice>
  </mc:AlternateContent>
  <bookViews>
    <workbookView xWindow="120" yWindow="110" windowWidth="15180" windowHeight="8840"/>
  </bookViews>
  <sheets>
    <sheet name="Cartera" sheetId="1" r:id="rId1"/>
    <sheet name="Estadísticas" sheetId="2" r:id="rId2"/>
    <sheet name="Hoja3" sheetId="3" r:id="rId3"/>
  </sheets>
  <definedNames>
    <definedName name="solver_adj" localSheetId="0" hidden="1">Cartera!$C$3:$C$6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Cartera!$C$7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Cartera!$D$20</definedName>
    <definedName name="solver_pre" localSheetId="0" hidden="1">0.000001</definedName>
    <definedName name="solver_rel1" localSheetId="0" hidden="1">2</definedName>
    <definedName name="solver_rhs1" localSheetId="0" hidden="1">Cartera!$D$6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5251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C10" i="1"/>
  <c r="D10" i="1" s="1"/>
  <c r="E8" i="1"/>
  <c r="C12" i="1"/>
  <c r="C25" i="1"/>
  <c r="C26" i="1" s="1"/>
  <c r="D25" i="1"/>
  <c r="E25" i="1"/>
  <c r="C16" i="1"/>
  <c r="C18" i="1"/>
  <c r="C7" i="1"/>
  <c r="E26" i="1" l="1"/>
  <c r="C15" i="1" s="1"/>
  <c r="D26" i="1"/>
  <c r="C13" i="1" s="1"/>
  <c r="D20" i="1" a="1"/>
  <c r="D20" i="1" s="1"/>
  <c r="D7" i="1" s="1"/>
  <c r="E7" i="1" s="1"/>
  <c r="C20" i="1"/>
</calcChain>
</file>

<file path=xl/sharedStrings.xml><?xml version="1.0" encoding="utf-8"?>
<sst xmlns="http://schemas.openxmlformats.org/spreadsheetml/2006/main" count="67" uniqueCount="37">
  <si>
    <t>Cartera</t>
  </si>
  <si>
    <t>Depósito a plazo en USD vence en 30 días más</t>
  </si>
  <si>
    <t>VP (UF)</t>
  </si>
  <si>
    <t>Deuda en $ que vence en 60 días más</t>
  </si>
  <si>
    <t>BCP 6% a 2 años con vcto. En 270 días</t>
  </si>
  <si>
    <t>Pacto en USD a 360 días</t>
  </si>
  <si>
    <t>FR2</t>
  </si>
  <si>
    <t xml:space="preserve">Tasa 30d $ </t>
  </si>
  <si>
    <t>FR3</t>
  </si>
  <si>
    <t>Tasa 60d $</t>
  </si>
  <si>
    <t>FR4</t>
  </si>
  <si>
    <t xml:space="preserve"> Tasa 90d $</t>
  </si>
  <si>
    <t>FR5</t>
  </si>
  <si>
    <t>Tasa 180d $</t>
  </si>
  <si>
    <t>FR6</t>
  </si>
  <si>
    <t>FR7</t>
  </si>
  <si>
    <t>$/USD</t>
  </si>
  <si>
    <t xml:space="preserve"> Tasa 30d USD</t>
  </si>
  <si>
    <t>Tasa 180d USD</t>
  </si>
  <si>
    <t>Tasa 1y USD</t>
  </si>
  <si>
    <t>Tasa 2y USD</t>
  </si>
  <si>
    <t>Vol Precio Mensual</t>
  </si>
  <si>
    <t>Nivel</t>
  </si>
  <si>
    <t>FR1</t>
  </si>
  <si>
    <t>FR8</t>
  </si>
  <si>
    <t>FR9</t>
  </si>
  <si>
    <t>FR10</t>
  </si>
  <si>
    <t>Mapping</t>
  </si>
  <si>
    <t>Factores de Riesgo</t>
  </si>
  <si>
    <t>VaR Individual</t>
  </si>
  <si>
    <t>VaR Total</t>
  </si>
  <si>
    <t>Tasa 270d $</t>
  </si>
  <si>
    <t>Hábitat de Moneda $</t>
  </si>
  <si>
    <t>VaR % Cartera</t>
  </si>
  <si>
    <t>Volatilidad de la Cartera</t>
  </si>
  <si>
    <t>Mapping del Bono</t>
  </si>
  <si>
    <t>Valor Nocional del 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</si>
</sst>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0" formatCode="#,##0.0"/>
    <numFmt numFmtId="181" formatCode="0.0%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2" fillId="2" borderId="2" xfId="2" applyNumberFormat="1" applyFont="1" applyFill="1" applyBorder="1"/>
    <xf numFmtId="10" fontId="2" fillId="2" borderId="0" xfId="0" applyNumberFormat="1" applyFont="1" applyFill="1" applyBorder="1" applyAlignment="1">
      <alignment horizontal="center"/>
    </xf>
    <xf numFmtId="2" fontId="0" fillId="3" borderId="0" xfId="0" applyNumberForma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4" borderId="0" xfId="0" applyFont="1" applyFill="1"/>
    <xf numFmtId="3" fontId="2" fillId="4" borderId="0" xfId="1" applyNumberFormat="1" applyFont="1" applyFill="1"/>
    <xf numFmtId="180" fontId="3" fillId="5" borderId="0" xfId="1" applyNumberFormat="1" applyFont="1" applyFill="1"/>
    <xf numFmtId="180" fontId="0" fillId="0" borderId="0" xfId="0" applyNumberFormat="1"/>
    <xf numFmtId="180" fontId="0" fillId="6" borderId="0" xfId="0" applyNumberFormat="1" applyFill="1"/>
    <xf numFmtId="14" fontId="0" fillId="0" borderId="0" xfId="0" applyNumberFormat="1"/>
    <xf numFmtId="22" fontId="0" fillId="0" borderId="0" xfId="0" applyNumberFormat="1"/>
    <xf numFmtId="0" fontId="2" fillId="3" borderId="0" xfId="0" applyFont="1" applyFill="1"/>
    <xf numFmtId="3" fontId="0" fillId="0" borderId="0" xfId="0" applyNumberFormat="1"/>
    <xf numFmtId="9" fontId="0" fillId="0" borderId="0" xfId="0" applyNumberFormat="1"/>
    <xf numFmtId="181" fontId="2" fillId="3" borderId="0" xfId="2" applyNumberFormat="1" applyFont="1" applyFill="1"/>
    <xf numFmtId="10" fontId="2" fillId="7" borderId="0" xfId="2" applyNumberFormat="1" applyFont="1" applyFill="1"/>
    <xf numFmtId="0" fontId="0" fillId="0" borderId="0" xfId="0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workbookViewId="0">
      <selection activeCell="E10" sqref="E10"/>
    </sheetView>
  </sheetViews>
  <sheetFormatPr baseColWidth="10" defaultRowHeight="12.5" x14ac:dyDescent="0.25"/>
  <cols>
    <col min="2" max="2" width="41.1796875" bestFit="1" customWidth="1"/>
    <col min="3" max="3" width="9.26953125" bestFit="1" customWidth="1"/>
    <col min="4" max="4" width="14.26953125" bestFit="1" customWidth="1"/>
    <col min="5" max="5" width="15.26953125" bestFit="1" customWidth="1"/>
  </cols>
  <sheetData>
    <row r="2" spans="1:5" ht="13" x14ac:dyDescent="0.3">
      <c r="A2" s="9"/>
      <c r="B2" s="9" t="s">
        <v>0</v>
      </c>
      <c r="C2" s="9" t="s">
        <v>2</v>
      </c>
    </row>
    <row r="3" spans="1:5" ht="13" x14ac:dyDescent="0.3">
      <c r="A3" s="9">
        <v>1</v>
      </c>
      <c r="B3" s="9" t="s">
        <v>1</v>
      </c>
      <c r="C3" s="10">
        <v>1250</v>
      </c>
    </row>
    <row r="4" spans="1:5" ht="13" x14ac:dyDescent="0.3">
      <c r="A4" s="9">
        <v>2</v>
      </c>
      <c r="B4" s="9" t="s">
        <v>3</v>
      </c>
      <c r="C4" s="10">
        <v>-3500</v>
      </c>
    </row>
    <row r="5" spans="1:5" ht="13" x14ac:dyDescent="0.3">
      <c r="A5" s="9">
        <v>3</v>
      </c>
      <c r="B5" s="9" t="s">
        <v>4</v>
      </c>
      <c r="C5" s="10">
        <v>4034</v>
      </c>
    </row>
    <row r="6" spans="1:5" ht="13" x14ac:dyDescent="0.3">
      <c r="A6" s="9">
        <v>4</v>
      </c>
      <c r="B6" s="9" t="s">
        <v>5</v>
      </c>
      <c r="C6" s="10">
        <v>5000</v>
      </c>
      <c r="D6" s="17" t="s">
        <v>33</v>
      </c>
      <c r="E6" t="s">
        <v>34</v>
      </c>
    </row>
    <row r="7" spans="1:5" ht="13" x14ac:dyDescent="0.3">
      <c r="C7" s="17">
        <f>+SUM(C3:C6)</f>
        <v>6784</v>
      </c>
      <c r="D7" s="19">
        <f>+D20/C7</f>
        <v>4.4626024408405851E-2</v>
      </c>
      <c r="E7" s="20">
        <f>+D7/E8</f>
        <v>2.7130696420151715E-2</v>
      </c>
    </row>
    <row r="8" spans="1:5" x14ac:dyDescent="0.25">
      <c r="D8" s="18">
        <v>0.95</v>
      </c>
      <c r="E8">
        <f>NORMSINV(D8)</f>
        <v>1.6448536269514715</v>
      </c>
    </row>
    <row r="9" spans="1:5" ht="13" x14ac:dyDescent="0.3">
      <c r="B9" s="6" t="s">
        <v>28</v>
      </c>
      <c r="C9" s="6" t="s">
        <v>27</v>
      </c>
      <c r="D9" s="6" t="s">
        <v>29</v>
      </c>
    </row>
    <row r="10" spans="1:5" ht="13" x14ac:dyDescent="0.3">
      <c r="B10" s="1" t="s">
        <v>16</v>
      </c>
      <c r="C10" s="11">
        <f>+C3+C6</f>
        <v>6250</v>
      </c>
      <c r="D10" s="11">
        <f>+C10*$E$8*Estadísticas!E4</f>
        <v>333.38109586056697</v>
      </c>
    </row>
    <row r="11" spans="1:5" ht="13" x14ac:dyDescent="0.3">
      <c r="B11" s="1" t="s">
        <v>7</v>
      </c>
      <c r="C11" s="11"/>
      <c r="D11" s="11">
        <f>-C11*$E$8*Estadísticas!E5</f>
        <v>0</v>
      </c>
    </row>
    <row r="12" spans="1:5" ht="13" x14ac:dyDescent="0.3">
      <c r="B12" s="1" t="s">
        <v>9</v>
      </c>
      <c r="C12" s="11">
        <f>+C4</f>
        <v>-3500</v>
      </c>
      <c r="D12" s="11">
        <f>-C12*$E$8*Estadísticas!E6</f>
        <v>53.364327783705747</v>
      </c>
    </row>
    <row r="13" spans="1:5" ht="13" x14ac:dyDescent="0.3">
      <c r="B13" s="1" t="s">
        <v>11</v>
      </c>
      <c r="C13" s="11">
        <f>+D26</f>
        <v>117.84626218196628</v>
      </c>
      <c r="D13" s="11">
        <f>-C13*$E$8*Estadísticas!E7</f>
        <v>-1.619680085208165</v>
      </c>
    </row>
    <row r="14" spans="1:5" ht="13" x14ac:dyDescent="0.3">
      <c r="B14" s="1" t="s">
        <v>13</v>
      </c>
      <c r="C14" s="11"/>
      <c r="D14" s="11">
        <f>-C14*$E$8*Estadísticas!E8</f>
        <v>0</v>
      </c>
    </row>
    <row r="15" spans="1:5" ht="13" x14ac:dyDescent="0.3">
      <c r="B15" s="1" t="s">
        <v>31</v>
      </c>
      <c r="C15" s="11">
        <f>+E26</f>
        <v>3916.1537378180337</v>
      </c>
      <c r="D15" s="11">
        <f>-C15*$E$8*Estadísticas!E9</f>
        <v>-86.491674031480059</v>
      </c>
    </row>
    <row r="16" spans="1:5" ht="13" x14ac:dyDescent="0.3">
      <c r="B16" s="1" t="s">
        <v>17</v>
      </c>
      <c r="C16" s="11">
        <f>+C3</f>
        <v>1250</v>
      </c>
      <c r="D16" s="11">
        <f>-C16*$E$8*Estadísticas!E10</f>
        <v>-20.147726811785592</v>
      </c>
    </row>
    <row r="17" spans="2:5" ht="13" x14ac:dyDescent="0.3">
      <c r="B17" s="1" t="s">
        <v>18</v>
      </c>
      <c r="C17" s="11"/>
      <c r="D17" s="11">
        <f>-C17*$E$8*Estadísticas!E11</f>
        <v>0</v>
      </c>
    </row>
    <row r="18" spans="2:5" ht="13" x14ac:dyDescent="0.3">
      <c r="B18" s="1" t="s">
        <v>19</v>
      </c>
      <c r="C18" s="11">
        <f>+C6</f>
        <v>5000</v>
      </c>
      <c r="D18" s="11">
        <f>-C18*$E$8*Estadísticas!E12</f>
        <v>-159.98068229582535</v>
      </c>
    </row>
    <row r="19" spans="2:5" ht="13" x14ac:dyDescent="0.3">
      <c r="B19" s="1" t="s">
        <v>20</v>
      </c>
      <c r="C19" s="11"/>
      <c r="D19" s="11">
        <f>-C19*$E$8*Estadísticas!E13</f>
        <v>0</v>
      </c>
    </row>
    <row r="20" spans="2:5" x14ac:dyDescent="0.25">
      <c r="C20" s="12">
        <f>+SUM(C10:C19)</f>
        <v>13034</v>
      </c>
      <c r="D20" s="13">
        <f t="array" ref="D20">+SQRT(MMULT(MMULT(TRANSPOSE(D10:D19),Estadísticas!H4:Q13),Cartera!D10:D19))</f>
        <v>302.74294958662529</v>
      </c>
      <c r="E20" t="s">
        <v>30</v>
      </c>
    </row>
    <row r="21" spans="2:5" x14ac:dyDescent="0.25">
      <c r="E21" t="s">
        <v>32</v>
      </c>
    </row>
    <row r="24" spans="2:5" x14ac:dyDescent="0.25">
      <c r="D24" t="s">
        <v>35</v>
      </c>
    </row>
    <row r="25" spans="2:5" x14ac:dyDescent="0.25">
      <c r="C25" s="17">
        <f>+C5</f>
        <v>4034</v>
      </c>
      <c r="D25">
        <f>0.03/(1+5.12%)^(90/360)</f>
        <v>2.9627834952472971E-2</v>
      </c>
      <c r="E25">
        <f>1.03/(1+6.2%)^(270/360)</f>
        <v>0.98456373960699239</v>
      </c>
    </row>
    <row r="26" spans="2:5" ht="13" x14ac:dyDescent="0.3">
      <c r="B26" s="21" t="s">
        <v>36</v>
      </c>
      <c r="C26">
        <f>+C25/(D25+E25)</f>
        <v>3977.5522703905813</v>
      </c>
      <c r="D26" s="16">
        <f>+C26*D25</f>
        <v>117.84626218196628</v>
      </c>
      <c r="E26" s="16">
        <f>+C26*E25</f>
        <v>3916.1537378180337</v>
      </c>
    </row>
    <row r="28" spans="2:5" x14ac:dyDescent="0.25">
      <c r="D28" s="14"/>
    </row>
    <row r="29" spans="2:5" x14ac:dyDescent="0.25">
      <c r="D29" s="14"/>
      <c r="E29" s="15"/>
    </row>
    <row r="30" spans="2:5" x14ac:dyDescent="0.25">
      <c r="D30" s="14"/>
      <c r="E30" s="15"/>
    </row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3"/>
  <sheetViews>
    <sheetView topLeftCell="D1" workbookViewId="0">
      <selection activeCell="E4" sqref="E4:E13"/>
    </sheetView>
  </sheetViews>
  <sheetFormatPr baseColWidth="10" defaultRowHeight="12.5" x14ac:dyDescent="0.25"/>
  <cols>
    <col min="3" max="3" width="14.453125" bestFit="1" customWidth="1"/>
    <col min="5" max="5" width="17.26953125" bestFit="1" customWidth="1"/>
  </cols>
  <sheetData>
    <row r="3" spans="2:17" ht="13" x14ac:dyDescent="0.3">
      <c r="D3" t="s">
        <v>22</v>
      </c>
      <c r="E3" t="s">
        <v>21</v>
      </c>
      <c r="H3" s="7" t="s">
        <v>23</v>
      </c>
      <c r="I3" s="7" t="s">
        <v>6</v>
      </c>
      <c r="J3" s="7" t="s">
        <v>8</v>
      </c>
      <c r="K3" s="7" t="s">
        <v>10</v>
      </c>
      <c r="L3" s="7" t="s">
        <v>12</v>
      </c>
      <c r="M3" s="7" t="s">
        <v>14</v>
      </c>
      <c r="N3" s="7" t="s">
        <v>15</v>
      </c>
      <c r="O3" s="7" t="s">
        <v>24</v>
      </c>
      <c r="P3" s="7" t="s">
        <v>25</v>
      </c>
      <c r="Q3" s="7" t="s">
        <v>26</v>
      </c>
    </row>
    <row r="4" spans="2:17" ht="13" x14ac:dyDescent="0.3">
      <c r="B4" s="8" t="s">
        <v>23</v>
      </c>
      <c r="C4" s="1" t="s">
        <v>16</v>
      </c>
      <c r="D4" s="2">
        <v>590</v>
      </c>
      <c r="E4" s="3">
        <v>3.2429010377386269E-2</v>
      </c>
      <c r="G4" s="7" t="s">
        <v>23</v>
      </c>
      <c r="H4" s="5">
        <v>1</v>
      </c>
      <c r="I4" s="5">
        <v>2.3006480661865395E-2</v>
      </c>
      <c r="J4" s="5">
        <v>0.13538828395854705</v>
      </c>
      <c r="K4" s="5">
        <v>0.19276585341479444</v>
      </c>
      <c r="L4" s="5">
        <v>0.31190902027060008</v>
      </c>
      <c r="M4" s="5">
        <v>0.4291754761251263</v>
      </c>
      <c r="N4" s="5">
        <v>3.1894246098896024E-2</v>
      </c>
      <c r="O4" s="5">
        <v>-0.16094787045007497</v>
      </c>
      <c r="P4" s="5">
        <v>0.35506357141667533</v>
      </c>
      <c r="Q4" s="5">
        <v>-0.71069953307034517</v>
      </c>
    </row>
    <row r="5" spans="2:17" ht="13" x14ac:dyDescent="0.3">
      <c r="B5" s="8" t="s">
        <v>6</v>
      </c>
      <c r="C5" s="1" t="s">
        <v>7</v>
      </c>
      <c r="D5" s="4">
        <v>4.5999999999999999E-2</v>
      </c>
      <c r="E5" s="3">
        <v>1.1038037597197396E-2</v>
      </c>
      <c r="G5" s="7" t="s">
        <v>6</v>
      </c>
      <c r="H5" s="5">
        <v>2.3006480661865392E-2</v>
      </c>
      <c r="I5" s="5">
        <v>1</v>
      </c>
      <c r="J5" s="5">
        <v>0.71052607145851487</v>
      </c>
      <c r="K5" s="5">
        <v>0.43677638690732118</v>
      </c>
      <c r="L5" s="5">
        <v>0.44138264872801625</v>
      </c>
      <c r="M5" s="5">
        <v>0.53912387397872863</v>
      </c>
      <c r="N5" s="5">
        <v>0.30242922896984203</v>
      </c>
      <c r="O5" s="5">
        <v>0.16956704944122725</v>
      </c>
      <c r="P5" s="5">
        <v>2.075888053976083E-2</v>
      </c>
      <c r="Q5" s="5">
        <v>7.4014691677161265E-2</v>
      </c>
    </row>
    <row r="6" spans="2:17" ht="13" x14ac:dyDescent="0.3">
      <c r="B6" s="8" t="s">
        <v>8</v>
      </c>
      <c r="C6" s="1" t="s">
        <v>9</v>
      </c>
      <c r="D6" s="4">
        <v>4.8000000000000001E-2</v>
      </c>
      <c r="E6" s="3">
        <v>9.2694879018522733E-3</v>
      </c>
      <c r="G6" s="7" t="s">
        <v>8</v>
      </c>
      <c r="H6" s="5">
        <v>0.13538828395854705</v>
      </c>
      <c r="I6" s="5">
        <v>0.71052607145851487</v>
      </c>
      <c r="J6" s="5">
        <v>1</v>
      </c>
      <c r="K6" s="5">
        <v>0.90847197178433303</v>
      </c>
      <c r="L6" s="5">
        <v>0.78877116857882923</v>
      </c>
      <c r="M6" s="5">
        <v>0.72309808701261336</v>
      </c>
      <c r="N6" s="5">
        <v>0.23117492751119578</v>
      </c>
      <c r="O6" s="5">
        <v>0.18670253536641193</v>
      </c>
      <c r="P6" s="5">
        <v>-0.1328794823432751</v>
      </c>
      <c r="Q6" s="5">
        <v>-2.9726247287037433E-2</v>
      </c>
    </row>
    <row r="7" spans="2:17" ht="13" x14ac:dyDescent="0.3">
      <c r="B7" s="8" t="s">
        <v>10</v>
      </c>
      <c r="C7" s="1" t="s">
        <v>11</v>
      </c>
      <c r="D7" s="4">
        <v>5.1200000000000002E-2</v>
      </c>
      <c r="E7" s="3">
        <v>8.3557641547703336E-3</v>
      </c>
      <c r="G7" s="7" t="s">
        <v>10</v>
      </c>
      <c r="H7" s="5">
        <v>0.19276585341479444</v>
      </c>
      <c r="I7" s="5">
        <v>0.43677638690732118</v>
      </c>
      <c r="J7" s="5">
        <v>0.90847197178433303</v>
      </c>
      <c r="K7" s="5">
        <v>1</v>
      </c>
      <c r="L7" s="5">
        <v>0.88495735901361139</v>
      </c>
      <c r="M7" s="5">
        <v>0.76732956474133718</v>
      </c>
      <c r="N7" s="5">
        <v>0.12053611039073782</v>
      </c>
      <c r="O7" s="5">
        <v>0.10394707281272146</v>
      </c>
      <c r="P7" s="5">
        <v>-0.14003104934329946</v>
      </c>
      <c r="Q7" s="5">
        <v>-0.11948730827137143</v>
      </c>
    </row>
    <row r="8" spans="2:17" ht="13" x14ac:dyDescent="0.3">
      <c r="B8" s="8" t="s">
        <v>12</v>
      </c>
      <c r="C8" s="1" t="s">
        <v>13</v>
      </c>
      <c r="D8" s="4">
        <v>5.5E-2</v>
      </c>
      <c r="E8" s="3">
        <v>7.8230780051022544E-3</v>
      </c>
      <c r="G8" s="7" t="s">
        <v>12</v>
      </c>
      <c r="H8" s="5">
        <v>0.31190902027060002</v>
      </c>
      <c r="I8" s="5">
        <v>0.44138264872801619</v>
      </c>
      <c r="J8" s="5">
        <v>0.78877116857882923</v>
      </c>
      <c r="K8" s="5">
        <v>0.88495735901361139</v>
      </c>
      <c r="L8" s="5">
        <v>1</v>
      </c>
      <c r="M8" s="5">
        <v>0.84106020880681709</v>
      </c>
      <c r="N8" s="5">
        <v>-4.3480435969181851E-2</v>
      </c>
      <c r="O8" s="5">
        <v>-6.230474496083592E-2</v>
      </c>
      <c r="P8" s="5">
        <v>4.189867473490818E-2</v>
      </c>
      <c r="Q8" s="5">
        <v>-0.29331984684490875</v>
      </c>
    </row>
    <row r="9" spans="2:17" ht="13" x14ac:dyDescent="0.3">
      <c r="B9" s="8" t="s">
        <v>14</v>
      </c>
      <c r="C9" s="1" t="s">
        <v>31</v>
      </c>
      <c r="D9" s="4">
        <v>6.2E-2</v>
      </c>
      <c r="E9" s="3">
        <v>1.3427257368149672E-2</v>
      </c>
      <c r="G9" s="7" t="s">
        <v>14</v>
      </c>
      <c r="H9" s="5">
        <v>0.42917547612512624</v>
      </c>
      <c r="I9" s="5">
        <v>0.53912387397872874</v>
      </c>
      <c r="J9" s="5">
        <v>0.72309808701261336</v>
      </c>
      <c r="K9" s="5">
        <v>0.76732956474133718</v>
      </c>
      <c r="L9" s="5">
        <v>0.84106020880681709</v>
      </c>
      <c r="M9" s="5">
        <v>1</v>
      </c>
      <c r="N9" s="5">
        <v>0.13989905652362486</v>
      </c>
      <c r="O9" s="5">
        <v>1.2878883875887728E-3</v>
      </c>
      <c r="P9" s="5">
        <v>0.1597167569162691</v>
      </c>
      <c r="Q9" s="5">
        <v>-0.32859798428492909</v>
      </c>
    </row>
    <row r="10" spans="2:17" ht="13" x14ac:dyDescent="0.3">
      <c r="B10" s="8" t="s">
        <v>15</v>
      </c>
      <c r="C10" s="1" t="s">
        <v>17</v>
      </c>
      <c r="D10" s="4">
        <v>4.2999999999999997E-2</v>
      </c>
      <c r="E10" s="3">
        <v>9.7991585301735861E-3</v>
      </c>
      <c r="G10" s="7" t="s">
        <v>15</v>
      </c>
      <c r="H10" s="5">
        <v>3.1894246098896024E-2</v>
      </c>
      <c r="I10" s="5">
        <v>0.30242922896984203</v>
      </c>
      <c r="J10" s="5">
        <v>0.23117492751119575</v>
      </c>
      <c r="K10" s="5">
        <v>0.12053611039073783</v>
      </c>
      <c r="L10" s="5">
        <v>-4.3480435969181851E-2</v>
      </c>
      <c r="M10" s="5">
        <v>0.13989905652362486</v>
      </c>
      <c r="N10" s="5">
        <v>1</v>
      </c>
      <c r="O10" s="5">
        <v>0.89783421956815757</v>
      </c>
      <c r="P10" s="5">
        <v>0.4073188093927772</v>
      </c>
      <c r="Q10" s="5">
        <v>0.30612519041245001</v>
      </c>
    </row>
    <row r="11" spans="2:17" ht="13" x14ac:dyDescent="0.3">
      <c r="B11" s="8" t="s">
        <v>24</v>
      </c>
      <c r="C11" s="1" t="s">
        <v>18</v>
      </c>
      <c r="D11" s="4">
        <v>4.9000000000000002E-2</v>
      </c>
      <c r="E11" s="3">
        <v>2.10132659828784E-2</v>
      </c>
      <c r="G11" s="7" t="s">
        <v>24</v>
      </c>
      <c r="H11" s="5">
        <v>-0.16094787045007497</v>
      </c>
      <c r="I11" s="5">
        <v>0.16956704944122725</v>
      </c>
      <c r="J11" s="5">
        <v>0.18670253536641193</v>
      </c>
      <c r="K11" s="5">
        <v>0.10394707281272146</v>
      </c>
      <c r="L11" s="5">
        <v>-6.230474496083592E-2</v>
      </c>
      <c r="M11" s="5">
        <v>1.2878883875887728E-3</v>
      </c>
      <c r="N11" s="5">
        <v>0.89783421956815757</v>
      </c>
      <c r="O11" s="5">
        <v>1</v>
      </c>
      <c r="P11" s="5">
        <v>0.30348741278205937</v>
      </c>
      <c r="Q11" s="5">
        <v>0.52202751118051527</v>
      </c>
    </row>
    <row r="12" spans="2:17" ht="13" x14ac:dyDescent="0.3">
      <c r="B12" s="8" t="s">
        <v>25</v>
      </c>
      <c r="C12" s="1" t="s">
        <v>19</v>
      </c>
      <c r="D12" s="4">
        <v>5.5800000000000002E-2</v>
      </c>
      <c r="E12" s="3">
        <v>1.9452269755130654E-2</v>
      </c>
      <c r="G12" s="7" t="s">
        <v>25</v>
      </c>
      <c r="H12" s="5">
        <v>0.35506357141667533</v>
      </c>
      <c r="I12" s="5">
        <v>2.075888053976083E-2</v>
      </c>
      <c r="J12" s="5">
        <v>-0.1328794823432751</v>
      </c>
      <c r="K12" s="5">
        <v>-0.14003104934329946</v>
      </c>
      <c r="L12" s="5">
        <v>4.189867473490818E-2</v>
      </c>
      <c r="M12" s="5">
        <v>0.15971675691626913</v>
      </c>
      <c r="N12" s="5">
        <v>0.40731880939277726</v>
      </c>
      <c r="O12" s="5">
        <v>0.30348741278205932</v>
      </c>
      <c r="P12" s="5">
        <v>1</v>
      </c>
      <c r="Q12" s="5">
        <v>-0.16509737770348623</v>
      </c>
    </row>
    <row r="13" spans="2:17" ht="13" x14ac:dyDescent="0.3">
      <c r="B13" s="8" t="s">
        <v>26</v>
      </c>
      <c r="C13" s="1" t="s">
        <v>20</v>
      </c>
      <c r="D13" s="4">
        <v>6.7000000000000004E-2</v>
      </c>
      <c r="E13" s="3">
        <v>2.1233073858612998E-2</v>
      </c>
      <c r="G13" s="7" t="s">
        <v>26</v>
      </c>
      <c r="H13" s="5">
        <v>-0.71069953307034517</v>
      </c>
      <c r="I13" s="5">
        <v>7.4014691677161265E-2</v>
      </c>
      <c r="J13" s="5">
        <v>-2.9726247287037429E-2</v>
      </c>
      <c r="K13" s="5">
        <v>-0.11948730827137144</v>
      </c>
      <c r="L13" s="5">
        <v>-0.2933198468449088</v>
      </c>
      <c r="M13" s="5">
        <v>-0.32859798428492909</v>
      </c>
      <c r="N13" s="5">
        <v>0.30612519041245001</v>
      </c>
      <c r="O13" s="5">
        <v>0.52202751118051527</v>
      </c>
      <c r="P13" s="5">
        <v>-0.16509737770348623</v>
      </c>
      <c r="Q13" s="5">
        <v>1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Cartera</vt:lpstr>
      <vt:lpstr>Estadísticas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JoseMiguel Cruz</dc:creator>
  <cp:lastModifiedBy>JMC</cp:lastModifiedBy>
  <dcterms:created xsi:type="dcterms:W3CDTF">2005-06-06T23:09:32Z</dcterms:created>
  <dcterms:modified xsi:type="dcterms:W3CDTF">2021-07-02T13:01:52Z</dcterms:modified>
</cp:coreProperties>
</file>