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4030"/>
  <workbookPr autoCompressPictures="0"/>
  <bookViews>
    <workbookView xWindow="0" yWindow="0" windowWidth="25600" windowHeight="14260" activeTab="2"/>
  </bookViews>
  <sheets>
    <sheet name="Parte I-Comentes" sheetId="1" r:id="rId1"/>
    <sheet name="Parte II-Tipos de Proyectos" sheetId="2" r:id="rId2"/>
    <sheet name="Parte III" sheetId="3" r:id="rId3"/>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I8" i="3"/>
  <c r="J8" i="3"/>
  <c r="K8" i="3"/>
  <c r="H7" i="3"/>
  <c r="K7" i="3"/>
  <c r="H6" i="3"/>
  <c r="K6" i="3"/>
  <c r="H5" i="3"/>
  <c r="K5" i="3"/>
  <c r="C37" i="2"/>
  <c r="C47" i="2"/>
  <c r="C35" i="2"/>
  <c r="C49" i="2"/>
  <c r="E97" i="1"/>
  <c r="E96" i="1"/>
  <c r="B45" i="2"/>
  <c r="C45" i="2"/>
  <c r="D45" i="2"/>
  <c r="E45" i="2"/>
  <c r="F45" i="2"/>
  <c r="G32" i="2"/>
  <c r="H32" i="2"/>
  <c r="I32" i="2"/>
  <c r="J32" i="2"/>
  <c r="C32" i="2"/>
  <c r="D32" i="2"/>
  <c r="E32" i="2"/>
  <c r="F32" i="2"/>
  <c r="B32" i="2"/>
</calcChain>
</file>

<file path=xl/sharedStrings.xml><?xml version="1.0" encoding="utf-8"?>
<sst xmlns="http://schemas.openxmlformats.org/spreadsheetml/2006/main" count="77" uniqueCount="74">
  <si>
    <t>Comente la veracidad o falsedad de las siguientes afirmaciones y justifique cada una de sus respuestas (4 puntos c/u):</t>
  </si>
  <si>
    <t xml:space="preserve">R: La TIR no es un buen criterio para comparar proyectos, por dos principales razones:
a) La TIR es una tasa porcentual que depende por tanto de la base, en este caso de la inversión, entonces si las bases no son iguales las TIR no son comparables, por ejemplo 30% sobre $1.000 no es mejor que 20% sobre $100.000.
b) La TIR es una tasa anual, o referido a otro período de tiempo, por tanto, si los horizontes de evaluación no son iguales, las TIR no son comparables, por ejemplo, una rentabilidad de 30% durante 3 años y luego una rentabilidad de mercado, digamos 10%, no sabe si es mejor que una rentabilidad de 20% por 10 años.
Además, el uso de la TIR requiere que los proyectos sean bien comportados, es decir, que no tengan más de un cambio de signo y la suma de los flujos sin descontar sea mayor que 0.
Todo esto suponiendo que la tasa de descuento es menor que ambas TIR.
</t>
  </si>
  <si>
    <t>Pregunta 1</t>
  </si>
  <si>
    <t>La TIR del proyecto A es de 30%, y la del proyecto B es de 20%, luego, siempre el proyecto A será preferible al proyecto B.</t>
  </si>
  <si>
    <t>Pregunta 2</t>
  </si>
  <si>
    <t>Si se está evaluando la realización (no elección) de 2 proyectos independientes, la utilización de los criterios VAN y Razón Beneficio/Costo nos conducirá a la misma decisión.</t>
  </si>
  <si>
    <t>R: Verdadero. Ya que como son independientes es necesario evaluar si son convenientes cada uno por si sólo y ambos criterios nos entregan esta información puesto que, si el VAN es mayor que cero, la Razón B/C será mayor que uno. Si se tratara de una comparación, para ver cuál es mejor, la Razón Beneficio Costo no sirve, ya que mide la relación que existe entre los beneficios y los costos, y esta relación puede cambiar si se modifica la clasificación de los costos y/o los beneficios.</t>
  </si>
  <si>
    <t>Pregunta 3</t>
  </si>
  <si>
    <t>Pregunta 4</t>
  </si>
  <si>
    <t>En el caso de proyectos mutuamente excluyentes, es posible que el criterio TIR discrepe con el VAN, luego en estos casos siempre se debe optar por el criterio VAN.</t>
  </si>
  <si>
    <t>R: Esto es cierto ya que la TIR supone reinversión a la tasa TIR y es independiente de la tasa de descuento y, por tanto, no sirve para comparar estos proyectos y el VAN es el criterio que mide el aumento o disminución de la riqueza del inversionista dada una tasa de descuento.</t>
  </si>
  <si>
    <t>Pregunta 5</t>
  </si>
  <si>
    <t>Si la evaluación de un proyecto entrega como resultado dos tasas internas de retorno, se debe utilizar para tomar una decisión aquella que está más cerca del costo de oportunidad del capital.</t>
  </si>
  <si>
    <t>Falso, cuando existen dos tasas internas de retorno la decisión puede no ser la adecuada sólo mirando la TIR (se puede dar un contraejemplo), ya que el proyecto puede tener más limitaciones para su análisis con este indicador.</t>
  </si>
  <si>
    <t>Pregunta 6</t>
  </si>
  <si>
    <t>R. Falso, la TIR debe ser mayor que el costo de oportunidad.</t>
  </si>
  <si>
    <t>Pregunta 7</t>
  </si>
  <si>
    <t>En un proyecto financiado con capital de los accionistas, el costo de oportunidad debe superar a la TIR del proyecto, para que sea rentable.</t>
  </si>
  <si>
    <t>R. Falso, solo se paga impuestos por la diferencia entre el valor de venta alcanzado y el valor libro del activo vendido.</t>
  </si>
  <si>
    <t>Si se considera que al final de la vida de un proyecto, los activos de la inversión se venden a su valor residual, se debe pagar impuestos por el total de esta venta.</t>
  </si>
  <si>
    <t>Pregunta 8</t>
  </si>
  <si>
    <t>Si un proyecto tiene una TIR de 15%, significa que tendrá esta rentabilidad desde el primer año de operación.</t>
  </si>
  <si>
    <t>R. Falso. La TIR representa la rentabilidad media a lo largo de todo total de unel proyecto, considerando el total de años de su vida útil, por lo que el primer año esta puede ser bastante más baja (o alta).</t>
  </si>
  <si>
    <t>Dos proyectos repetibles y excluyentes entre si tienen la siguiente información:</t>
  </si>
  <si>
    <t>Proyecto</t>
  </si>
  <si>
    <t>VPN ciclo</t>
  </si>
  <si>
    <t>N  años (duración ciclo)</t>
  </si>
  <si>
    <t>Tasa descuento</t>
  </si>
  <si>
    <t>A</t>
  </si>
  <si>
    <t>B</t>
  </si>
  <si>
    <t>BAUE</t>
  </si>
  <si>
    <t xml:space="preserve">El Ministerio de Obras Públicas (MOP), está evaluando dos proyectos para aumentar la capacidad de un sistema de riego en una zona con poca agua.
El proyecto “A” incluye dragar un canal para remover los sedimentos acumulados durante años. Una draga y sus accesorios cuesta US$ 86.000. Se espera que el equipo tenga una vida útil de 8 años, con un valor de salvamento o residual (VS) de US$ 9.200. La posterior operación y mantención del canal se calculan en US$ 29.000 anuales. 
Para controlar las malezas a lo largo de las orillas, se hará una operación de fumigación, durante la época de irrigación. El costo anual de esta operación, incluida la mano de obra, sería de US$ 15.000.
El proyecto “B” incluye el revestimiento del canal con concreto a un costo inicial de US$ 860.000. Asumiendo que el recubrimiento será permanente, pero que requerirá una mantención anual a un costo de US$ 1.000. Adicionalmente, se debe hacer reparaciones de revestimiento cada 4 años, que tendrán un costo de US$ 8.000.
Compare las 2 alternativas con el CAUE utilizando una tasa de descuento del 4% y proponga una decisión.
</t>
  </si>
  <si>
    <t>PARTE II</t>
  </si>
  <si>
    <t>Año</t>
  </si>
  <si>
    <t>comentarios</t>
  </si>
  <si>
    <t>Diagrama proyecto A.</t>
  </si>
  <si>
    <t>Dragadora</t>
  </si>
  <si>
    <t>Mantención</t>
  </si>
  <si>
    <t>Fumigación</t>
  </si>
  <si>
    <t>total</t>
  </si>
  <si>
    <t>Valor de Salvataje</t>
  </si>
  <si>
    <t>en este caso, se debe utilizar el criterio de construcción del VAN de costos y su respectivo CAUE que permite analizar cómo se comporta cada alternativa de proyeto, en términos de costos, pues debe hacerse y se debe escoger la con menor caue</t>
  </si>
  <si>
    <t>tasa de dcto</t>
  </si>
  <si>
    <t>VAN(N,1) costos proyecto A</t>
  </si>
  <si>
    <t>CAUE proyecto A</t>
  </si>
  <si>
    <t>VAN(N,∞)costos proyecto A</t>
  </si>
  <si>
    <t>Revestimiento</t>
  </si>
  <si>
    <t>Mantención anual</t>
  </si>
  <si>
    <t>Reparación Revestimiento</t>
  </si>
  <si>
    <t>VAN(N,1) costos proyecto B</t>
  </si>
  <si>
    <t>VAN(N,∞)costos proyecto B</t>
  </si>
  <si>
    <t>CAUE proyecto B</t>
  </si>
  <si>
    <t>Diagrama Proyecto B alt 1</t>
  </si>
  <si>
    <t>infi</t>
  </si>
  <si>
    <t>infinito</t>
  </si>
  <si>
    <t>Se concluye que es mejor desarrollar el proyecto B por ser con menor CAUE</t>
  </si>
  <si>
    <t>Calcular BAUE : Escojo el proyecto B que es con mayor BAUE</t>
  </si>
  <si>
    <t>r</t>
  </si>
  <si>
    <t>Año 0</t>
  </si>
  <si>
    <t>Año 1</t>
  </si>
  <si>
    <t>Año 2</t>
  </si>
  <si>
    <t>Año 3</t>
  </si>
  <si>
    <t>Año 4</t>
  </si>
  <si>
    <t>TIR (%)</t>
  </si>
  <si>
    <t xml:space="preserve">VAN </t>
  </si>
  <si>
    <t>VAUE</t>
  </si>
  <si>
    <t>VPS</t>
  </si>
  <si>
    <t>IVAN</t>
  </si>
  <si>
    <t>P1</t>
  </si>
  <si>
    <t>P2</t>
  </si>
  <si>
    <t>P3</t>
  </si>
  <si>
    <t>P4</t>
  </si>
  <si>
    <t>Se utiliza el IVAN (se jerarquiza de mayor a menor IVAN) ya que si hay restricciones de capital, cada peso de riqueza se asigna a la mayor rentabilidad y esto es lo que mide este indicador.</t>
  </si>
  <si>
    <t>Se invierten 200 en el proyecto 4, 250 en el proyecto 3 y 50 en el costo de oportunidad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</si>
</sst>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color rgb="FFFF0000"/>
      <name val="Calibri"/>
      <family val="2"/>
      <scheme val="minor"/>
    </font>
    <font>
      <b/>
      <sz val="12"/>
      <color theme="1"/>
      <name val="Calibri"/>
      <family val="2"/>
      <charset val="238"/>
      <scheme val="minor"/>
    </font>
    <font>
      <b/>
      <sz val="12"/>
      <color rgb="FFFF0000"/>
      <name val="Calibri"/>
      <scheme val="minor"/>
    </font>
  </fonts>
  <fills count="2">
    <fill>
      <patternFill patternType="none"/>
    </fill>
    <fill>
      <patternFill patternType="gray125"/>
    </fill>
  </fills>
  <borders count="2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80">
    <xf numFmtId="0" fontId="0" fillId="0" borderId="0" xfId="0"/>
    <xf numFmtId="0" fontId="0" fillId="0" borderId="0" xfId="0"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Border="1" applyAlignment="1">
      <alignment horizontal="left" vertical="top"/>
    </xf>
    <xf numFmtId="0" fontId="0" fillId="0" borderId="0" xfId="0" applyBorder="1" applyAlignment="1">
      <alignment horizontal="left" vertical="top" wrapText="1"/>
    </xf>
    <xf numFmtId="0" fontId="0" fillId="0" borderId="0" xfId="0" applyAlignment="1">
      <alignment horizontal="left" vertical="top" wrapText="1"/>
    </xf>
    <xf numFmtId="0" fontId="2" fillId="0" borderId="10" xfId="0" applyFont="1" applyBorder="1" applyAlignment="1">
      <alignment wrapText="1"/>
    </xf>
    <xf numFmtId="0" fontId="2" fillId="0" borderId="11" xfId="0" applyFont="1" applyBorder="1" applyAlignment="1">
      <alignment wrapText="1"/>
    </xf>
    <xf numFmtId="0" fontId="0" fillId="0" borderId="0" xfId="0" applyBorder="1"/>
    <xf numFmtId="9" fontId="2" fillId="0" borderId="11" xfId="0" applyNumberFormat="1" applyFont="1" applyBorder="1" applyAlignment="1">
      <alignment wrapText="1"/>
    </xf>
    <xf numFmtId="0" fontId="2" fillId="0" borderId="12" xfId="0" applyFont="1" applyBorder="1" applyAlignment="1">
      <alignment wrapText="1"/>
    </xf>
    <xf numFmtId="0" fontId="2" fillId="0" borderId="13" xfId="0" applyFont="1" applyBorder="1" applyAlignment="1">
      <alignment wrapText="1"/>
    </xf>
    <xf numFmtId="9" fontId="2" fillId="0" borderId="13" xfId="0" applyNumberFormat="1" applyFont="1" applyBorder="1" applyAlignment="1">
      <alignment wrapText="1"/>
    </xf>
    <xf numFmtId="0" fontId="3" fillId="0" borderId="15" xfId="0" applyFont="1" applyBorder="1" applyAlignment="1">
      <alignment wrapText="1"/>
    </xf>
    <xf numFmtId="0" fontId="3" fillId="0" borderId="16" xfId="0" applyFont="1" applyBorder="1" applyAlignment="1">
      <alignment wrapText="1"/>
    </xf>
    <xf numFmtId="0" fontId="3" fillId="0" borderId="17" xfId="0" applyFont="1" applyFill="1" applyBorder="1" applyAlignment="1">
      <alignment wrapText="1"/>
    </xf>
    <xf numFmtId="0" fontId="1" fillId="0" borderId="18" xfId="0" applyFont="1" applyBorder="1" applyAlignment="1">
      <alignment horizontal="left" vertical="center" wrapText="1"/>
    </xf>
    <xf numFmtId="0" fontId="1" fillId="0" borderId="18" xfId="0" applyFont="1" applyBorder="1" applyAlignment="1">
      <alignment horizontal="left" vertical="top" wrapText="1"/>
    </xf>
    <xf numFmtId="0" fontId="0" fillId="0" borderId="6" xfId="0" applyBorder="1"/>
    <xf numFmtId="0" fontId="0" fillId="0" borderId="1" xfId="0" applyBorder="1"/>
    <xf numFmtId="0" fontId="0" fillId="0" borderId="20" xfId="0" applyBorder="1"/>
    <xf numFmtId="0" fontId="0" fillId="0" borderId="19" xfId="0" applyBorder="1"/>
    <xf numFmtId="0" fontId="1" fillId="0" borderId="1" xfId="0" applyFont="1" applyBorder="1"/>
    <xf numFmtId="0" fontId="1" fillId="0" borderId="22" xfId="0" applyFont="1" applyBorder="1"/>
    <xf numFmtId="0" fontId="1" fillId="0" borderId="23" xfId="0" applyFont="1" applyBorder="1"/>
    <xf numFmtId="0" fontId="1" fillId="0" borderId="20" xfId="0" applyFont="1" applyBorder="1"/>
    <xf numFmtId="0" fontId="1" fillId="0" borderId="0" xfId="0" applyFont="1" applyFill="1" applyBorder="1"/>
    <xf numFmtId="9" fontId="0" fillId="0" borderId="0" xfId="0" applyNumberFormat="1"/>
    <xf numFmtId="0" fontId="1" fillId="0" borderId="1" xfId="0" applyFont="1" applyFill="1" applyBorder="1"/>
    <xf numFmtId="9" fontId="0" fillId="0" borderId="23" xfId="0" applyNumberFormat="1" applyBorder="1"/>
    <xf numFmtId="0" fontId="1" fillId="0" borderId="0" xfId="0" applyFont="1"/>
    <xf numFmtId="0" fontId="0" fillId="0" borderId="18" xfId="0" applyBorder="1"/>
    <xf numFmtId="0" fontId="4" fillId="0" borderId="0" xfId="0" applyFont="1"/>
    <xf numFmtId="0" fontId="3" fillId="0" borderId="0" xfId="0" applyFont="1" applyFill="1" applyBorder="1" applyAlignment="1">
      <alignment horizontal="left" vertical="top"/>
    </xf>
    <xf numFmtId="0" fontId="0" fillId="0" borderId="0" xfId="0" applyBorder="1" applyAlignment="1">
      <alignment horizontal="left" vertical="top" wrapText="1"/>
    </xf>
    <xf numFmtId="1" fontId="0" fillId="0" borderId="14" xfId="0" applyNumberFormat="1" applyBorder="1"/>
    <xf numFmtId="1" fontId="0" fillId="0" borderId="25" xfId="0" applyNumberFormat="1" applyBorder="1"/>
    <xf numFmtId="0" fontId="3" fillId="0" borderId="0" xfId="0" applyFont="1" applyFill="1" applyBorder="1" applyAlignment="1">
      <alignment wrapText="1"/>
    </xf>
    <xf numFmtId="1" fontId="0" fillId="0" borderId="0" xfId="0" applyNumberFormat="1" applyBorder="1"/>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 fillId="0" borderId="24" xfId="0" applyFont="1" applyFill="1" applyBorder="1" applyAlignment="1">
      <alignment horizontal="left" vertical="top"/>
    </xf>
    <xf numFmtId="0" fontId="3" fillId="0" borderId="23" xfId="0" applyFont="1" applyFill="1" applyBorder="1" applyAlignment="1">
      <alignment horizontal="left" vertical="top"/>
    </xf>
    <xf numFmtId="0" fontId="1" fillId="0" borderId="21" xfId="0" applyFont="1" applyFill="1" applyBorder="1" applyAlignment="1">
      <alignment horizontal="left"/>
    </xf>
    <xf numFmtId="0" fontId="1" fillId="0" borderId="23" xfId="0" applyFont="1" applyFill="1" applyBorder="1" applyAlignment="1">
      <alignment horizontal="left"/>
    </xf>
    <xf numFmtId="0" fontId="5" fillId="0" borderId="0" xfId="0" applyFont="1" applyAlignment="1">
      <alignment horizontal="center"/>
    </xf>
    <xf numFmtId="9" fontId="5" fillId="0" borderId="0" xfId="0" applyNumberFormat="1" applyFont="1" applyAlignment="1">
      <alignment horizontal="center"/>
    </xf>
    <xf numFmtId="0" fontId="0" fillId="0" borderId="0" xfId="0" applyAlignment="1">
      <alignment horizontal="center"/>
    </xf>
    <xf numFmtId="9" fontId="0" fillId="0" borderId="0" xfId="0" applyNumberFormat="1" applyAlignment="1">
      <alignment horizontal="center"/>
    </xf>
    <xf numFmtId="164" fontId="0" fillId="0" borderId="0" xfId="0" applyNumberFormat="1" applyAlignment="1">
      <alignment horizontal="center"/>
    </xf>
    <xf numFmtId="2" fontId="0" fillId="0" borderId="0" xfId="0" applyNumberFormat="1" applyAlignment="1">
      <alignment horizontal="center"/>
    </xf>
    <xf numFmtId="0" fontId="6" fillId="0" borderId="0" xfId="0" applyFont="1"/>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00"/>
  <sheetViews>
    <sheetView zoomScale="80" zoomScaleNormal="80" zoomScalePageLayoutView="80" workbookViewId="0">
      <selection activeCell="H43" sqref="H43:I98"/>
    </sheetView>
  </sheetViews>
  <sheetFormatPr baseColWidth="10" defaultRowHeight="14" x14ac:dyDescent="0"/>
  <cols>
    <col min="1" max="2" width="11.5" bestFit="1" customWidth="1"/>
    <col min="3" max="3" width="24.33203125" customWidth="1"/>
    <col min="4" max="4" width="16" customWidth="1"/>
  </cols>
  <sheetData>
    <row r="2" spans="1:16" ht="15" thickBot="1"/>
    <row r="3" spans="1:16">
      <c r="A3" s="40" t="s">
        <v>0</v>
      </c>
      <c r="B3" s="41"/>
      <c r="C3" s="41"/>
      <c r="D3" s="41"/>
      <c r="E3" s="41"/>
      <c r="F3" s="41"/>
      <c r="G3" s="42"/>
    </row>
    <row r="4" spans="1:16">
      <c r="A4" s="43"/>
      <c r="B4" s="44"/>
      <c r="C4" s="44"/>
      <c r="D4" s="44"/>
      <c r="E4" s="44"/>
      <c r="F4" s="44"/>
      <c r="G4" s="45"/>
    </row>
    <row r="5" spans="1:16" ht="15" thickBot="1">
      <c r="A5" s="46"/>
      <c r="B5" s="47"/>
      <c r="C5" s="47"/>
      <c r="D5" s="47"/>
      <c r="E5" s="47"/>
      <c r="F5" s="47"/>
      <c r="G5" s="48"/>
    </row>
    <row r="6" spans="1:16" ht="15" thickBot="1">
      <c r="A6" s="1"/>
      <c r="B6" s="1"/>
      <c r="C6" s="1"/>
      <c r="D6" s="1"/>
      <c r="E6" s="1"/>
      <c r="F6" s="1"/>
      <c r="G6" s="1"/>
    </row>
    <row r="7" spans="1:16" ht="15" thickBot="1">
      <c r="A7" s="2" t="s">
        <v>2</v>
      </c>
      <c r="B7" s="3"/>
      <c r="C7" s="3"/>
      <c r="D7" s="3"/>
      <c r="E7" s="3"/>
      <c r="F7" s="3"/>
      <c r="G7" s="3"/>
    </row>
    <row r="8" spans="1:16" ht="15" customHeight="1">
      <c r="A8" s="40" t="s">
        <v>3</v>
      </c>
      <c r="B8" s="41"/>
      <c r="C8" s="41"/>
      <c r="D8" s="41"/>
      <c r="E8" s="41"/>
      <c r="F8" s="41"/>
      <c r="G8" s="42"/>
    </row>
    <row r="9" spans="1:16" ht="15" thickBot="1">
      <c r="A9" s="46"/>
      <c r="B9" s="47"/>
      <c r="C9" s="47"/>
      <c r="D9" s="47"/>
      <c r="E9" s="47"/>
      <c r="F9" s="47"/>
      <c r="G9" s="48"/>
    </row>
    <row r="10" spans="1:16" ht="15" thickBot="1"/>
    <row r="11" spans="1:16" ht="15" customHeight="1">
      <c r="A11" s="49" t="s">
        <v>1</v>
      </c>
      <c r="B11" s="50"/>
      <c r="C11" s="50"/>
      <c r="D11" s="50"/>
      <c r="E11" s="50"/>
      <c r="F11" s="50"/>
      <c r="G11" s="51"/>
      <c r="J11" s="4"/>
      <c r="K11" s="4"/>
      <c r="L11" s="4"/>
      <c r="M11" s="4"/>
      <c r="N11" s="4"/>
      <c r="O11" s="4"/>
      <c r="P11" s="4"/>
    </row>
    <row r="12" spans="1:16">
      <c r="A12" s="52"/>
      <c r="B12" s="53"/>
      <c r="C12" s="53"/>
      <c r="D12" s="53"/>
      <c r="E12" s="53"/>
      <c r="F12" s="53"/>
      <c r="G12" s="54"/>
      <c r="J12" s="4"/>
      <c r="K12" s="4"/>
      <c r="L12" s="4"/>
      <c r="M12" s="4"/>
      <c r="N12" s="4"/>
      <c r="O12" s="4"/>
      <c r="P12" s="4"/>
    </row>
    <row r="13" spans="1:16">
      <c r="A13" s="52"/>
      <c r="B13" s="53"/>
      <c r="C13" s="53"/>
      <c r="D13" s="53"/>
      <c r="E13" s="53"/>
      <c r="F13" s="53"/>
      <c r="G13" s="54"/>
      <c r="J13" s="4"/>
      <c r="K13" s="4"/>
      <c r="L13" s="4"/>
      <c r="M13" s="4"/>
      <c r="N13" s="4"/>
      <c r="O13" s="4"/>
      <c r="P13" s="4"/>
    </row>
    <row r="14" spans="1:16">
      <c r="A14" s="52"/>
      <c r="B14" s="53"/>
      <c r="C14" s="53"/>
      <c r="D14" s="53"/>
      <c r="E14" s="53"/>
      <c r="F14" s="53"/>
      <c r="G14" s="54"/>
      <c r="J14" s="4"/>
      <c r="K14" s="4"/>
      <c r="L14" s="4"/>
      <c r="M14" s="4"/>
      <c r="N14" s="4"/>
      <c r="O14" s="4"/>
      <c r="P14" s="4"/>
    </row>
    <row r="15" spans="1:16">
      <c r="A15" s="52"/>
      <c r="B15" s="53"/>
      <c r="C15" s="53"/>
      <c r="D15" s="53"/>
      <c r="E15" s="53"/>
      <c r="F15" s="53"/>
      <c r="G15" s="54"/>
      <c r="J15" s="4"/>
      <c r="K15" s="4"/>
      <c r="L15" s="4"/>
      <c r="M15" s="4"/>
      <c r="N15" s="4"/>
      <c r="O15" s="4"/>
      <c r="P15" s="4"/>
    </row>
    <row r="16" spans="1:16">
      <c r="A16" s="52"/>
      <c r="B16" s="53"/>
      <c r="C16" s="53"/>
      <c r="D16" s="53"/>
      <c r="E16" s="53"/>
      <c r="F16" s="53"/>
      <c r="G16" s="54"/>
      <c r="J16" s="4"/>
      <c r="K16" s="4"/>
      <c r="L16" s="4"/>
      <c r="M16" s="4"/>
      <c r="N16" s="4"/>
      <c r="O16" s="4"/>
      <c r="P16" s="4"/>
    </row>
    <row r="17" spans="1:16">
      <c r="A17" s="52"/>
      <c r="B17" s="53"/>
      <c r="C17" s="53"/>
      <c r="D17" s="53"/>
      <c r="E17" s="53"/>
      <c r="F17" s="53"/>
      <c r="G17" s="54"/>
      <c r="J17" s="4"/>
      <c r="K17" s="4"/>
      <c r="L17" s="4"/>
      <c r="M17" s="4"/>
      <c r="N17" s="4"/>
      <c r="O17" s="4"/>
      <c r="P17" s="4"/>
    </row>
    <row r="18" spans="1:16">
      <c r="A18" s="52"/>
      <c r="B18" s="53"/>
      <c r="C18" s="53"/>
      <c r="D18" s="53"/>
      <c r="E18" s="53"/>
      <c r="F18" s="53"/>
      <c r="G18" s="54"/>
      <c r="J18" s="4"/>
      <c r="K18" s="4"/>
      <c r="L18" s="4"/>
      <c r="M18" s="4"/>
      <c r="N18" s="4"/>
      <c r="O18" s="4"/>
      <c r="P18" s="4"/>
    </row>
    <row r="19" spans="1:16">
      <c r="A19" s="52"/>
      <c r="B19" s="53"/>
      <c r="C19" s="53"/>
      <c r="D19" s="53"/>
      <c r="E19" s="53"/>
      <c r="F19" s="53"/>
      <c r="G19" s="54"/>
      <c r="J19" s="4"/>
      <c r="K19" s="4"/>
      <c r="L19" s="4"/>
      <c r="M19" s="4"/>
      <c r="N19" s="4"/>
      <c r="O19" s="4"/>
      <c r="P19" s="4"/>
    </row>
    <row r="20" spans="1:16">
      <c r="A20" s="52"/>
      <c r="B20" s="53"/>
      <c r="C20" s="53"/>
      <c r="D20" s="53"/>
      <c r="E20" s="53"/>
      <c r="F20" s="53"/>
      <c r="G20" s="54"/>
      <c r="J20" s="4"/>
      <c r="K20" s="4"/>
      <c r="L20" s="4"/>
      <c r="M20" s="4"/>
      <c r="N20" s="4"/>
      <c r="O20" s="4"/>
      <c r="P20" s="4"/>
    </row>
    <row r="21" spans="1:16">
      <c r="A21" s="52"/>
      <c r="B21" s="53"/>
      <c r="C21" s="53"/>
      <c r="D21" s="53"/>
      <c r="E21" s="53"/>
      <c r="F21" s="53"/>
      <c r="G21" s="54"/>
      <c r="J21" s="4"/>
      <c r="K21" s="4"/>
      <c r="L21" s="4"/>
      <c r="M21" s="4"/>
      <c r="N21" s="4"/>
      <c r="O21" s="4"/>
      <c r="P21" s="4"/>
    </row>
    <row r="22" spans="1:16">
      <c r="A22" s="52"/>
      <c r="B22" s="53"/>
      <c r="C22" s="53"/>
      <c r="D22" s="53"/>
      <c r="E22" s="53"/>
      <c r="F22" s="53"/>
      <c r="G22" s="54"/>
      <c r="J22" s="4"/>
      <c r="K22" s="4"/>
      <c r="L22" s="4"/>
      <c r="M22" s="4"/>
      <c r="N22" s="4"/>
      <c r="O22" s="4"/>
      <c r="P22" s="4"/>
    </row>
    <row r="23" spans="1:16">
      <c r="A23" s="52"/>
      <c r="B23" s="53"/>
      <c r="C23" s="53"/>
      <c r="D23" s="53"/>
      <c r="E23" s="53"/>
      <c r="F23" s="53"/>
      <c r="G23" s="54"/>
      <c r="J23" s="4"/>
      <c r="K23" s="4"/>
      <c r="L23" s="4"/>
      <c r="M23" s="4"/>
      <c r="N23" s="4"/>
      <c r="O23" s="4"/>
      <c r="P23" s="4"/>
    </row>
    <row r="24" spans="1:16">
      <c r="A24" s="52"/>
      <c r="B24" s="53"/>
      <c r="C24" s="53"/>
      <c r="D24" s="53"/>
      <c r="E24" s="53"/>
      <c r="F24" s="53"/>
      <c r="G24" s="54"/>
      <c r="J24" s="4"/>
      <c r="K24" s="4"/>
      <c r="L24" s="4"/>
      <c r="M24" s="4"/>
      <c r="N24" s="4"/>
      <c r="O24" s="4"/>
      <c r="P24" s="4"/>
    </row>
    <row r="25" spans="1:16" ht="15" thickBot="1">
      <c r="A25" s="55"/>
      <c r="B25" s="56"/>
      <c r="C25" s="56"/>
      <c r="D25" s="56"/>
      <c r="E25" s="56"/>
      <c r="F25" s="56"/>
      <c r="G25" s="57"/>
      <c r="J25" s="4"/>
      <c r="K25" s="4"/>
      <c r="L25" s="4"/>
      <c r="M25" s="4"/>
      <c r="N25" s="4"/>
      <c r="O25" s="4"/>
      <c r="P25" s="4"/>
    </row>
    <row r="27" spans="1:16" ht="15" thickBot="1"/>
    <row r="28" spans="1:16" ht="15" thickBot="1">
      <c r="A28" s="2" t="s">
        <v>4</v>
      </c>
      <c r="B28" s="3"/>
      <c r="C28" s="3"/>
      <c r="D28" s="3"/>
      <c r="E28" s="3"/>
      <c r="F28" s="3"/>
      <c r="G28" s="3"/>
    </row>
    <row r="29" spans="1:16">
      <c r="A29" s="40" t="s">
        <v>5</v>
      </c>
      <c r="B29" s="41"/>
      <c r="C29" s="41"/>
      <c r="D29" s="41"/>
      <c r="E29" s="41"/>
      <c r="F29" s="41"/>
      <c r="G29" s="42"/>
    </row>
    <row r="30" spans="1:16" ht="15" thickBot="1">
      <c r="A30" s="46"/>
      <c r="B30" s="47"/>
      <c r="C30" s="47"/>
      <c r="D30" s="47"/>
      <c r="E30" s="47"/>
      <c r="F30" s="47"/>
      <c r="G30" s="48"/>
    </row>
    <row r="31" spans="1:16" ht="15" thickBot="1"/>
    <row r="32" spans="1:16" ht="15" customHeight="1">
      <c r="A32" s="49" t="s">
        <v>6</v>
      </c>
      <c r="B32" s="58"/>
      <c r="C32" s="58"/>
      <c r="D32" s="58"/>
      <c r="E32" s="58"/>
      <c r="F32" s="58"/>
      <c r="G32" s="59"/>
    </row>
    <row r="33" spans="1:7">
      <c r="A33" s="60"/>
      <c r="B33" s="61"/>
      <c r="C33" s="61"/>
      <c r="D33" s="61"/>
      <c r="E33" s="61"/>
      <c r="F33" s="61"/>
      <c r="G33" s="62"/>
    </row>
    <row r="34" spans="1:7">
      <c r="A34" s="60"/>
      <c r="B34" s="61"/>
      <c r="C34" s="61"/>
      <c r="D34" s="61"/>
      <c r="E34" s="61"/>
      <c r="F34" s="61"/>
      <c r="G34" s="62"/>
    </row>
    <row r="35" spans="1:7">
      <c r="A35" s="60"/>
      <c r="B35" s="61"/>
      <c r="C35" s="61"/>
      <c r="D35" s="61"/>
      <c r="E35" s="61"/>
      <c r="F35" s="61"/>
      <c r="G35" s="62"/>
    </row>
    <row r="36" spans="1:7">
      <c r="A36" s="60"/>
      <c r="B36" s="61"/>
      <c r="C36" s="61"/>
      <c r="D36" s="61"/>
      <c r="E36" s="61"/>
      <c r="F36" s="61"/>
      <c r="G36" s="62"/>
    </row>
    <row r="37" spans="1:7">
      <c r="A37" s="60"/>
      <c r="B37" s="61"/>
      <c r="C37" s="61"/>
      <c r="D37" s="61"/>
      <c r="E37" s="61"/>
      <c r="F37" s="61"/>
      <c r="G37" s="62"/>
    </row>
    <row r="38" spans="1:7" ht="15" thickBot="1">
      <c r="A38" s="63"/>
      <c r="B38" s="64"/>
      <c r="C38" s="64"/>
      <c r="D38" s="64"/>
      <c r="E38" s="64"/>
      <c r="F38" s="64"/>
      <c r="G38" s="65"/>
    </row>
    <row r="39" spans="1:7">
      <c r="A39" s="5"/>
      <c r="B39" s="5"/>
      <c r="C39" s="5"/>
      <c r="D39" s="5"/>
      <c r="E39" s="5"/>
      <c r="F39" s="5"/>
      <c r="G39" s="5"/>
    </row>
    <row r="40" spans="1:7">
      <c r="A40" s="5"/>
      <c r="B40" s="5"/>
      <c r="C40" s="5"/>
      <c r="D40" s="5"/>
      <c r="E40" s="5"/>
      <c r="F40" s="5"/>
      <c r="G40" s="5"/>
    </row>
    <row r="41" spans="1:7" ht="15" thickBot="1"/>
    <row r="42" spans="1:7" ht="15" thickBot="1">
      <c r="A42" s="2" t="s">
        <v>7</v>
      </c>
      <c r="B42" s="3"/>
      <c r="C42" s="3"/>
      <c r="D42" s="3"/>
      <c r="E42" s="3"/>
      <c r="F42" s="3"/>
      <c r="G42" s="3"/>
    </row>
    <row r="43" spans="1:7">
      <c r="A43" s="40" t="s">
        <v>9</v>
      </c>
      <c r="B43" s="41"/>
      <c r="C43" s="41"/>
      <c r="D43" s="41"/>
      <c r="E43" s="41"/>
      <c r="F43" s="41"/>
      <c r="G43" s="42"/>
    </row>
    <row r="44" spans="1:7" ht="15" thickBot="1">
      <c r="A44" s="46"/>
      <c r="B44" s="47"/>
      <c r="C44" s="47"/>
      <c r="D44" s="47"/>
      <c r="E44" s="47"/>
      <c r="F44" s="47"/>
      <c r="G44" s="48"/>
    </row>
    <row r="45" spans="1:7" ht="15" thickBot="1"/>
    <row r="46" spans="1:7" ht="15" customHeight="1">
      <c r="A46" s="49" t="s">
        <v>10</v>
      </c>
      <c r="B46" s="58"/>
      <c r="C46" s="58"/>
      <c r="D46" s="58"/>
      <c r="E46" s="58"/>
      <c r="F46" s="58"/>
      <c r="G46" s="59"/>
    </row>
    <row r="47" spans="1:7">
      <c r="A47" s="60"/>
      <c r="B47" s="61"/>
      <c r="C47" s="61"/>
      <c r="D47" s="61"/>
      <c r="E47" s="61"/>
      <c r="F47" s="61"/>
      <c r="G47" s="62"/>
    </row>
    <row r="48" spans="1:7">
      <c r="A48" s="60"/>
      <c r="B48" s="61"/>
      <c r="C48" s="61"/>
      <c r="D48" s="61"/>
      <c r="E48" s="61"/>
      <c r="F48" s="61"/>
      <c r="G48" s="62"/>
    </row>
    <row r="49" spans="1:7">
      <c r="A49" s="60"/>
      <c r="B49" s="61"/>
      <c r="C49" s="61"/>
      <c r="D49" s="61"/>
      <c r="E49" s="61"/>
      <c r="F49" s="61"/>
      <c r="G49" s="62"/>
    </row>
    <row r="50" spans="1:7" ht="15" thickBot="1">
      <c r="A50" s="63"/>
      <c r="B50" s="64"/>
      <c r="C50" s="64"/>
      <c r="D50" s="64"/>
      <c r="E50" s="64"/>
      <c r="F50" s="64"/>
      <c r="G50" s="65"/>
    </row>
    <row r="51" spans="1:7">
      <c r="A51" s="6"/>
      <c r="B51" s="6"/>
      <c r="C51" s="6"/>
      <c r="D51" s="6"/>
      <c r="E51" s="6"/>
      <c r="F51" s="6"/>
      <c r="G51" s="6"/>
    </row>
    <row r="52" spans="1:7" ht="15" thickBot="1">
      <c r="A52" s="6"/>
      <c r="B52" s="6"/>
      <c r="C52" s="6"/>
      <c r="D52" s="6"/>
      <c r="E52" s="6"/>
      <c r="F52" s="6"/>
      <c r="G52" s="6"/>
    </row>
    <row r="53" spans="1:7" ht="15" thickBot="1">
      <c r="A53" s="2" t="s">
        <v>8</v>
      </c>
      <c r="B53" s="3"/>
      <c r="C53" s="3"/>
      <c r="D53" s="3"/>
      <c r="E53" s="3"/>
      <c r="F53" s="3"/>
      <c r="G53" s="3"/>
    </row>
    <row r="54" spans="1:7" ht="20.25" customHeight="1">
      <c r="A54" s="40" t="s">
        <v>12</v>
      </c>
      <c r="B54" s="41"/>
      <c r="C54" s="41"/>
      <c r="D54" s="41"/>
      <c r="E54" s="41"/>
      <c r="F54" s="41"/>
      <c r="G54" s="42"/>
    </row>
    <row r="55" spans="1:7" ht="24" customHeight="1" thickBot="1">
      <c r="A55" s="46"/>
      <c r="B55" s="47"/>
      <c r="C55" s="47"/>
      <c r="D55" s="47"/>
      <c r="E55" s="47"/>
      <c r="F55" s="47"/>
      <c r="G55" s="48"/>
    </row>
    <row r="56" spans="1:7" ht="15" thickBot="1"/>
    <row r="57" spans="1:7">
      <c r="A57" s="49" t="s">
        <v>13</v>
      </c>
      <c r="B57" s="58"/>
      <c r="C57" s="58"/>
      <c r="D57" s="58"/>
      <c r="E57" s="58"/>
      <c r="F57" s="58"/>
      <c r="G57" s="59"/>
    </row>
    <row r="58" spans="1:7">
      <c r="A58" s="60"/>
      <c r="B58" s="61"/>
      <c r="C58" s="61"/>
      <c r="D58" s="61"/>
      <c r="E58" s="61"/>
      <c r="F58" s="61"/>
      <c r="G58" s="62"/>
    </row>
    <row r="59" spans="1:7">
      <c r="A59" s="60"/>
      <c r="B59" s="61"/>
      <c r="C59" s="61"/>
      <c r="D59" s="61"/>
      <c r="E59" s="61"/>
      <c r="F59" s="61"/>
      <c r="G59" s="62"/>
    </row>
    <row r="60" spans="1:7">
      <c r="A60" s="60"/>
      <c r="B60" s="61"/>
      <c r="C60" s="61"/>
      <c r="D60" s="61"/>
      <c r="E60" s="61"/>
      <c r="F60" s="61"/>
      <c r="G60" s="62"/>
    </row>
    <row r="61" spans="1:7" ht="15" thickBot="1">
      <c r="A61" s="63"/>
      <c r="B61" s="64"/>
      <c r="C61" s="64"/>
      <c r="D61" s="64"/>
      <c r="E61" s="64"/>
      <c r="F61" s="64"/>
      <c r="G61" s="65"/>
    </row>
    <row r="63" spans="1:7" ht="15" thickBot="1"/>
    <row r="64" spans="1:7" ht="15" thickBot="1">
      <c r="A64" s="2" t="s">
        <v>11</v>
      </c>
      <c r="B64" s="3"/>
      <c r="C64" s="3"/>
      <c r="D64" s="3"/>
      <c r="E64" s="3"/>
      <c r="F64" s="3"/>
      <c r="G64" s="3"/>
    </row>
    <row r="65" spans="1:7">
      <c r="A65" s="40" t="s">
        <v>17</v>
      </c>
      <c r="B65" s="41"/>
      <c r="C65" s="41"/>
      <c r="D65" s="41"/>
      <c r="E65" s="41"/>
      <c r="F65" s="41"/>
      <c r="G65" s="42"/>
    </row>
    <row r="66" spans="1:7" ht="15" thickBot="1">
      <c r="A66" s="46"/>
      <c r="B66" s="47"/>
      <c r="C66" s="47"/>
      <c r="D66" s="47"/>
      <c r="E66" s="47"/>
      <c r="F66" s="47"/>
      <c r="G66" s="48"/>
    </row>
    <row r="67" spans="1:7" ht="15" thickBot="1"/>
    <row r="68" spans="1:7">
      <c r="A68" s="49" t="s">
        <v>15</v>
      </c>
      <c r="B68" s="58"/>
      <c r="C68" s="58"/>
      <c r="D68" s="58"/>
      <c r="E68" s="58"/>
      <c r="F68" s="58"/>
      <c r="G68" s="59"/>
    </row>
    <row r="69" spans="1:7">
      <c r="A69" s="60"/>
      <c r="B69" s="61"/>
      <c r="C69" s="61"/>
      <c r="D69" s="61"/>
      <c r="E69" s="61"/>
      <c r="F69" s="61"/>
      <c r="G69" s="62"/>
    </row>
    <row r="70" spans="1:7" ht="15" thickBot="1">
      <c r="A70" s="63"/>
      <c r="B70" s="64"/>
      <c r="C70" s="64"/>
      <c r="D70" s="64"/>
      <c r="E70" s="64"/>
      <c r="F70" s="64"/>
      <c r="G70" s="65"/>
    </row>
    <row r="72" spans="1:7" ht="15" thickBot="1"/>
    <row r="73" spans="1:7" ht="15" thickBot="1">
      <c r="A73" s="2" t="s">
        <v>14</v>
      </c>
      <c r="B73" s="3"/>
      <c r="C73" s="3"/>
      <c r="D73" s="3"/>
      <c r="E73" s="3"/>
      <c r="F73" s="3"/>
      <c r="G73" s="3"/>
    </row>
    <row r="74" spans="1:7">
      <c r="A74" s="40" t="s">
        <v>19</v>
      </c>
      <c r="B74" s="41"/>
      <c r="C74" s="41"/>
      <c r="D74" s="41"/>
      <c r="E74" s="41"/>
      <c r="F74" s="41"/>
      <c r="G74" s="42"/>
    </row>
    <row r="75" spans="1:7" ht="15" thickBot="1">
      <c r="A75" s="46"/>
      <c r="B75" s="47"/>
      <c r="C75" s="47"/>
      <c r="D75" s="47"/>
      <c r="E75" s="47"/>
      <c r="F75" s="47"/>
      <c r="G75" s="48"/>
    </row>
    <row r="76" spans="1:7" ht="15" thickBot="1"/>
    <row r="77" spans="1:7">
      <c r="A77" s="49" t="s">
        <v>18</v>
      </c>
      <c r="B77" s="58"/>
      <c r="C77" s="58"/>
      <c r="D77" s="58"/>
      <c r="E77" s="58"/>
      <c r="F77" s="58"/>
      <c r="G77" s="59"/>
    </row>
    <row r="78" spans="1:7">
      <c r="A78" s="60"/>
      <c r="B78" s="61"/>
      <c r="C78" s="61"/>
      <c r="D78" s="61"/>
      <c r="E78" s="61"/>
      <c r="F78" s="61"/>
      <c r="G78" s="62"/>
    </row>
    <row r="79" spans="1:7" ht="15" thickBot="1">
      <c r="A79" s="63"/>
      <c r="B79" s="64"/>
      <c r="C79" s="64"/>
      <c r="D79" s="64"/>
      <c r="E79" s="64"/>
      <c r="F79" s="64"/>
      <c r="G79" s="65"/>
    </row>
    <row r="81" spans="1:7" ht="15" thickBot="1"/>
    <row r="82" spans="1:7" ht="15" thickBot="1">
      <c r="A82" s="2" t="s">
        <v>16</v>
      </c>
      <c r="B82" s="3"/>
      <c r="C82" s="3"/>
      <c r="D82" s="3"/>
      <c r="E82" s="3"/>
      <c r="F82" s="3"/>
      <c r="G82" s="3"/>
    </row>
    <row r="83" spans="1:7">
      <c r="A83" s="40" t="s">
        <v>21</v>
      </c>
      <c r="B83" s="41"/>
      <c r="C83" s="41"/>
      <c r="D83" s="41"/>
      <c r="E83" s="41"/>
      <c r="F83" s="41"/>
      <c r="G83" s="42"/>
    </row>
    <row r="84" spans="1:7" ht="15" thickBot="1">
      <c r="A84" s="46"/>
      <c r="B84" s="47"/>
      <c r="C84" s="47"/>
      <c r="D84" s="47"/>
      <c r="E84" s="47"/>
      <c r="F84" s="47"/>
      <c r="G84" s="48"/>
    </row>
    <row r="85" spans="1:7" ht="15" thickBot="1"/>
    <row r="86" spans="1:7">
      <c r="A86" s="49" t="s">
        <v>22</v>
      </c>
      <c r="B86" s="58"/>
      <c r="C86" s="58"/>
      <c r="D86" s="58"/>
      <c r="E86" s="58"/>
      <c r="F86" s="58"/>
      <c r="G86" s="59"/>
    </row>
    <row r="87" spans="1:7">
      <c r="A87" s="60"/>
      <c r="B87" s="61"/>
      <c r="C87" s="61"/>
      <c r="D87" s="61"/>
      <c r="E87" s="61"/>
      <c r="F87" s="61"/>
      <c r="G87" s="62"/>
    </row>
    <row r="88" spans="1:7" ht="15" thickBot="1">
      <c r="A88" s="63"/>
      <c r="B88" s="64"/>
      <c r="C88" s="64"/>
      <c r="D88" s="64"/>
      <c r="E88" s="64"/>
      <c r="F88" s="64"/>
      <c r="G88" s="65"/>
    </row>
    <row r="89" spans="1:7">
      <c r="A89" s="35"/>
      <c r="B89" s="35"/>
      <c r="C89" s="35"/>
      <c r="D89" s="35"/>
      <c r="E89" s="35"/>
      <c r="F89" s="35"/>
      <c r="G89" s="35"/>
    </row>
    <row r="90" spans="1:7" ht="15" thickBot="1"/>
    <row r="91" spans="1:7" ht="15" thickBot="1">
      <c r="A91" s="2" t="s">
        <v>20</v>
      </c>
    </row>
    <row r="92" spans="1:7">
      <c r="A92" s="40" t="s">
        <v>23</v>
      </c>
      <c r="B92" s="41"/>
      <c r="C92" s="41"/>
      <c r="D92" s="41"/>
      <c r="E92" s="41"/>
      <c r="F92" s="41"/>
      <c r="G92" s="42"/>
    </row>
    <row r="93" spans="1:7" ht="15" thickBot="1">
      <c r="A93" s="46"/>
      <c r="B93" s="47"/>
      <c r="C93" s="47"/>
      <c r="D93" s="47"/>
      <c r="E93" s="47"/>
      <c r="F93" s="47"/>
      <c r="G93" s="48"/>
    </row>
    <row r="94" spans="1:7" ht="15" thickBot="1"/>
    <row r="95" spans="1:7" ht="18.75" customHeight="1" thickBot="1">
      <c r="A95" s="14" t="s">
        <v>24</v>
      </c>
      <c r="B95" s="15" t="s">
        <v>25</v>
      </c>
      <c r="C95" s="15" t="s">
        <v>26</v>
      </c>
      <c r="D95" s="15" t="s">
        <v>27</v>
      </c>
      <c r="E95" s="16" t="s">
        <v>30</v>
      </c>
      <c r="F95" s="38"/>
      <c r="G95" s="38"/>
    </row>
    <row r="96" spans="1:7">
      <c r="A96" s="11" t="s">
        <v>28</v>
      </c>
      <c r="B96" s="12">
        <v>1000</v>
      </c>
      <c r="C96" s="12">
        <v>6</v>
      </c>
      <c r="D96" s="13">
        <v>0.12</v>
      </c>
      <c r="E96" s="36">
        <f>B96*D96/(1-(1+D96)^-(C96))</f>
        <v>243.22571842462918</v>
      </c>
      <c r="F96" s="9"/>
      <c r="G96" s="9"/>
    </row>
    <row r="97" spans="1:7" ht="15" thickBot="1">
      <c r="A97" s="7" t="s">
        <v>29</v>
      </c>
      <c r="B97" s="8">
        <v>800</v>
      </c>
      <c r="C97" s="8">
        <v>4</v>
      </c>
      <c r="D97" s="10">
        <v>0.12</v>
      </c>
      <c r="E97" s="37">
        <f>B97*D97/(1-(1+D97)^-(C97))</f>
        <v>263.3875490445518</v>
      </c>
      <c r="F97" s="9"/>
      <c r="G97" s="39"/>
    </row>
    <row r="99" spans="1:7" ht="33.75" customHeight="1">
      <c r="A99" s="67" t="s">
        <v>56</v>
      </c>
      <c r="B99" s="67"/>
      <c r="C99" s="67"/>
    </row>
    <row r="100" spans="1:7">
      <c r="A100" s="66"/>
      <c r="B100" s="66"/>
    </row>
  </sheetData>
  <mergeCells count="18">
    <mergeCell ref="A92:G93"/>
    <mergeCell ref="A100:B100"/>
    <mergeCell ref="A99:C99"/>
    <mergeCell ref="A65:G66"/>
    <mergeCell ref="A68:G70"/>
    <mergeCell ref="A74:G75"/>
    <mergeCell ref="A77:G79"/>
    <mergeCell ref="A83:G84"/>
    <mergeCell ref="A54:G55"/>
    <mergeCell ref="A57:G61"/>
    <mergeCell ref="A29:G30"/>
    <mergeCell ref="A32:G38"/>
    <mergeCell ref="A86:G88"/>
    <mergeCell ref="A3:G5"/>
    <mergeCell ref="A11:G25"/>
    <mergeCell ref="A8:G9"/>
    <mergeCell ref="A43:G44"/>
    <mergeCell ref="A46:G5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topLeftCell="A25" workbookViewId="0">
      <selection activeCell="F53" sqref="F53"/>
    </sheetView>
  </sheetViews>
  <sheetFormatPr baseColWidth="10" defaultRowHeight="14" x14ac:dyDescent="0"/>
  <cols>
    <col min="1" max="1" width="25.6640625" bestFit="1" customWidth="1"/>
    <col min="4" max="4" width="17" customWidth="1"/>
  </cols>
  <sheetData>
    <row r="2" spans="1:8" ht="15" customHeight="1" thickBot="1">
      <c r="H2" s="6"/>
    </row>
    <row r="3" spans="1:8" ht="15" thickBot="1">
      <c r="A3" s="17" t="s">
        <v>32</v>
      </c>
      <c r="H3" s="6"/>
    </row>
    <row r="4" spans="1:8">
      <c r="A4" s="49" t="s">
        <v>31</v>
      </c>
      <c r="B4" s="58"/>
      <c r="C4" s="58"/>
      <c r="D4" s="58"/>
      <c r="E4" s="58"/>
      <c r="F4" s="58"/>
      <c r="G4" s="59"/>
      <c r="H4" s="6"/>
    </row>
    <row r="5" spans="1:8">
      <c r="A5" s="60"/>
      <c r="B5" s="61"/>
      <c r="C5" s="61"/>
      <c r="D5" s="61"/>
      <c r="E5" s="61"/>
      <c r="F5" s="61"/>
      <c r="G5" s="62"/>
      <c r="H5" s="6"/>
    </row>
    <row r="6" spans="1:8">
      <c r="A6" s="60"/>
      <c r="B6" s="61"/>
      <c r="C6" s="61"/>
      <c r="D6" s="61"/>
      <c r="E6" s="61"/>
      <c r="F6" s="61"/>
      <c r="G6" s="62"/>
      <c r="H6" s="6"/>
    </row>
    <row r="7" spans="1:8">
      <c r="A7" s="60"/>
      <c r="B7" s="61"/>
      <c r="C7" s="61"/>
      <c r="D7" s="61"/>
      <c r="E7" s="61"/>
      <c r="F7" s="61"/>
      <c r="G7" s="62"/>
      <c r="H7" s="6"/>
    </row>
    <row r="8" spans="1:8">
      <c r="A8" s="60"/>
      <c r="B8" s="61"/>
      <c r="C8" s="61"/>
      <c r="D8" s="61"/>
      <c r="E8" s="61"/>
      <c r="F8" s="61"/>
      <c r="G8" s="62"/>
      <c r="H8" s="6"/>
    </row>
    <row r="9" spans="1:8">
      <c r="A9" s="60"/>
      <c r="B9" s="61"/>
      <c r="C9" s="61"/>
      <c r="D9" s="61"/>
      <c r="E9" s="61"/>
      <c r="F9" s="61"/>
      <c r="G9" s="62"/>
      <c r="H9" s="6"/>
    </row>
    <row r="10" spans="1:8">
      <c r="A10" s="60"/>
      <c r="B10" s="61"/>
      <c r="C10" s="61"/>
      <c r="D10" s="61"/>
      <c r="E10" s="61"/>
      <c r="F10" s="61"/>
      <c r="G10" s="62"/>
      <c r="H10" s="6"/>
    </row>
    <row r="11" spans="1:8">
      <c r="A11" s="60"/>
      <c r="B11" s="61"/>
      <c r="C11" s="61"/>
      <c r="D11" s="61"/>
      <c r="E11" s="61"/>
      <c r="F11" s="61"/>
      <c r="G11" s="62"/>
      <c r="H11" s="6"/>
    </row>
    <row r="12" spans="1:8">
      <c r="A12" s="60"/>
      <c r="B12" s="61"/>
      <c r="C12" s="61"/>
      <c r="D12" s="61"/>
      <c r="E12" s="61"/>
      <c r="F12" s="61"/>
      <c r="G12" s="62"/>
      <c r="H12" s="6"/>
    </row>
    <row r="13" spans="1:8">
      <c r="A13" s="60"/>
      <c r="B13" s="61"/>
      <c r="C13" s="61"/>
      <c r="D13" s="61"/>
      <c r="E13" s="61"/>
      <c r="F13" s="61"/>
      <c r="G13" s="62"/>
    </row>
    <row r="14" spans="1:8">
      <c r="A14" s="60"/>
      <c r="B14" s="61"/>
      <c r="C14" s="61"/>
      <c r="D14" s="61"/>
      <c r="E14" s="61"/>
      <c r="F14" s="61"/>
      <c r="G14" s="62"/>
    </row>
    <row r="15" spans="1:8">
      <c r="A15" s="60"/>
      <c r="B15" s="61"/>
      <c r="C15" s="61"/>
      <c r="D15" s="61"/>
      <c r="E15" s="61"/>
      <c r="F15" s="61"/>
      <c r="G15" s="62"/>
    </row>
    <row r="16" spans="1:8">
      <c r="A16" s="60"/>
      <c r="B16" s="61"/>
      <c r="C16" s="61"/>
      <c r="D16" s="61"/>
      <c r="E16" s="61"/>
      <c r="F16" s="61"/>
      <c r="G16" s="62"/>
    </row>
    <row r="17" spans="1:10">
      <c r="A17" s="60"/>
      <c r="B17" s="61"/>
      <c r="C17" s="61"/>
      <c r="D17" s="61"/>
      <c r="E17" s="61"/>
      <c r="F17" s="61"/>
      <c r="G17" s="62"/>
    </row>
    <row r="18" spans="1:10" ht="15" thickBot="1">
      <c r="A18" s="63"/>
      <c r="B18" s="64"/>
      <c r="C18" s="64"/>
      <c r="D18" s="64"/>
      <c r="E18" s="64"/>
      <c r="F18" s="64"/>
      <c r="G18" s="65"/>
    </row>
    <row r="19" spans="1:10" ht="15" thickBot="1"/>
    <row r="20" spans="1:10" ht="15" thickBot="1">
      <c r="A20" s="18" t="s">
        <v>34</v>
      </c>
    </row>
    <row r="21" spans="1:10" ht="15" customHeight="1">
      <c r="A21" s="49" t="s">
        <v>41</v>
      </c>
      <c r="B21" s="58"/>
      <c r="C21" s="58"/>
      <c r="D21" s="58"/>
      <c r="E21" s="58"/>
      <c r="F21" s="58"/>
      <c r="G21" s="59"/>
    </row>
    <row r="22" spans="1:10">
      <c r="A22" s="60"/>
      <c r="B22" s="61"/>
      <c r="C22" s="61"/>
      <c r="D22" s="61"/>
      <c r="E22" s="61"/>
      <c r="F22" s="61"/>
      <c r="G22" s="62"/>
    </row>
    <row r="23" spans="1:10" ht="15" thickBot="1">
      <c r="A23" s="63"/>
      <c r="B23" s="64"/>
      <c r="C23" s="64"/>
      <c r="D23" s="64"/>
      <c r="E23" s="64"/>
      <c r="F23" s="64"/>
      <c r="G23" s="65"/>
    </row>
    <row r="24" spans="1:10">
      <c r="A24" s="6"/>
      <c r="B24" s="6"/>
      <c r="C24" s="6"/>
      <c r="D24" s="6"/>
      <c r="E24" s="6"/>
      <c r="F24" s="6"/>
      <c r="G24" s="6"/>
    </row>
    <row r="25" spans="1:10">
      <c r="A25" s="31" t="s">
        <v>35</v>
      </c>
    </row>
    <row r="26" spans="1:10" ht="15" thickBot="1"/>
    <row r="27" spans="1:10" ht="15" thickBot="1">
      <c r="A27" s="23" t="s">
        <v>33</v>
      </c>
      <c r="B27" s="24">
        <v>0</v>
      </c>
      <c r="C27" s="23">
        <v>1</v>
      </c>
      <c r="D27" s="24">
        <v>2</v>
      </c>
      <c r="E27" s="23">
        <v>3</v>
      </c>
      <c r="F27" s="25">
        <v>4</v>
      </c>
      <c r="G27" s="25">
        <v>5</v>
      </c>
      <c r="H27" s="25">
        <v>6</v>
      </c>
      <c r="I27" s="25">
        <v>7</v>
      </c>
      <c r="J27" s="25">
        <v>8</v>
      </c>
    </row>
    <row r="28" spans="1:10">
      <c r="A28" s="26" t="s">
        <v>36</v>
      </c>
      <c r="B28" s="9">
        <v>86000</v>
      </c>
      <c r="C28" s="21"/>
      <c r="D28" s="9"/>
      <c r="E28" s="21"/>
      <c r="F28" s="21"/>
      <c r="G28" s="21"/>
      <c r="H28" s="21"/>
      <c r="I28" s="21"/>
      <c r="J28" s="21"/>
    </row>
    <row r="29" spans="1:10">
      <c r="A29" s="26" t="s">
        <v>37</v>
      </c>
      <c r="B29" s="9"/>
      <c r="C29" s="21">
        <v>29000</v>
      </c>
      <c r="D29" s="9">
        <v>29000</v>
      </c>
      <c r="E29" s="21">
        <v>29000</v>
      </c>
      <c r="F29" s="19">
        <v>29000</v>
      </c>
      <c r="G29" s="19">
        <v>29000</v>
      </c>
      <c r="H29" s="19">
        <v>29000</v>
      </c>
      <c r="I29" s="19">
        <v>29000</v>
      </c>
      <c r="J29" s="19">
        <v>29000</v>
      </c>
    </row>
    <row r="30" spans="1:10">
      <c r="A30" s="26" t="s">
        <v>38</v>
      </c>
      <c r="B30" s="9"/>
      <c r="C30" s="21">
        <v>15000</v>
      </c>
      <c r="D30" s="9">
        <v>15000</v>
      </c>
      <c r="E30" s="21">
        <v>15000</v>
      </c>
      <c r="F30" s="19">
        <v>15000</v>
      </c>
      <c r="G30" s="19">
        <v>15000</v>
      </c>
      <c r="H30" s="19">
        <v>15000</v>
      </c>
      <c r="I30" s="19">
        <v>15000</v>
      </c>
      <c r="J30" s="19">
        <v>15000</v>
      </c>
    </row>
    <row r="31" spans="1:10" ht="15" thickBot="1">
      <c r="A31" s="26" t="s">
        <v>40</v>
      </c>
      <c r="B31" s="9"/>
      <c r="C31" s="21"/>
      <c r="D31" s="9"/>
      <c r="E31" s="21"/>
      <c r="F31" s="21"/>
      <c r="G31" s="21"/>
      <c r="H31" s="21"/>
      <c r="I31" s="21"/>
      <c r="J31" s="19">
        <v>-9200</v>
      </c>
    </row>
    <row r="32" spans="1:10" ht="15" thickBot="1">
      <c r="A32" s="23" t="s">
        <v>39</v>
      </c>
      <c r="B32" s="24">
        <f>SUM(B28:B31)</f>
        <v>86000</v>
      </c>
      <c r="C32" s="23">
        <f t="shared" ref="C32:F32" si="0">SUM(C28:C31)</f>
        <v>44000</v>
      </c>
      <c r="D32" s="24">
        <f t="shared" si="0"/>
        <v>44000</v>
      </c>
      <c r="E32" s="23">
        <f t="shared" si="0"/>
        <v>44000</v>
      </c>
      <c r="F32" s="25">
        <f t="shared" si="0"/>
        <v>44000</v>
      </c>
      <c r="G32" s="25">
        <f t="shared" ref="G32" si="1">SUM(G28:G31)</f>
        <v>44000</v>
      </c>
      <c r="H32" s="25">
        <f t="shared" ref="H32" si="2">SUM(H28:H31)</f>
        <v>44000</v>
      </c>
      <c r="I32" s="25">
        <f t="shared" ref="I32" si="3">SUM(I28:I31)</f>
        <v>44000</v>
      </c>
      <c r="J32" s="25">
        <f t="shared" ref="J32" si="4">SUM(J28:J31)</f>
        <v>34800</v>
      </c>
    </row>
    <row r="33" spans="1:8" ht="15" thickBot="1">
      <c r="A33" s="29" t="s">
        <v>42</v>
      </c>
      <c r="B33" s="30">
        <v>0.04</v>
      </c>
    </row>
    <row r="34" spans="1:8" ht="15" thickBot="1">
      <c r="A34" s="27"/>
      <c r="B34" s="28"/>
    </row>
    <row r="35" spans="1:8" ht="15" thickBot="1">
      <c r="A35" s="29" t="s">
        <v>43</v>
      </c>
      <c r="B35" s="20"/>
      <c r="C35" s="20">
        <f>B32+C32/(1+B33)^1+D32/(1+B33)^2+E32/(1+B33)^3+F32/(1+B33)^4+G32/(1+B33)^5+H32/(1+B33)^6+I32/(1+B33)^7+J32/(1+B33)^8</f>
        <v>375518.4246117993</v>
      </c>
      <c r="D35" s="33"/>
    </row>
    <row r="36" spans="1:8" ht="17.25" customHeight="1" thickBot="1">
      <c r="A36" s="68" t="s">
        <v>45</v>
      </c>
      <c r="B36" s="69"/>
      <c r="C36" s="20"/>
    </row>
    <row r="37" spans="1:8" ht="15" thickBot="1">
      <c r="A37" s="70" t="s">
        <v>44</v>
      </c>
      <c r="B37" s="71"/>
      <c r="C37" s="20">
        <f>C35*B33/(1-(1+B33)^-J27)</f>
        <v>55774.937501187502</v>
      </c>
      <c r="D37" s="33"/>
    </row>
    <row r="39" spans="1:8">
      <c r="A39" s="31" t="s">
        <v>52</v>
      </c>
    </row>
    <row r="40" spans="1:8" ht="15" thickBot="1"/>
    <row r="41" spans="1:8" ht="15" thickBot="1">
      <c r="A41" s="23" t="s">
        <v>33</v>
      </c>
      <c r="B41" s="24">
        <v>0</v>
      </c>
      <c r="C41" s="23">
        <v>1</v>
      </c>
      <c r="D41" s="24">
        <v>2</v>
      </c>
      <c r="E41" s="23">
        <v>3</v>
      </c>
      <c r="F41" s="25">
        <v>4</v>
      </c>
      <c r="G41" t="s">
        <v>53</v>
      </c>
      <c r="H41" t="s">
        <v>54</v>
      </c>
    </row>
    <row r="42" spans="1:8">
      <c r="A42" s="26" t="s">
        <v>46</v>
      </c>
      <c r="B42" s="9">
        <v>860000</v>
      </c>
      <c r="C42" s="21"/>
      <c r="D42" s="21"/>
      <c r="E42" s="21"/>
      <c r="F42" s="21"/>
      <c r="G42" s="33"/>
    </row>
    <row r="43" spans="1:8">
      <c r="A43" s="26" t="s">
        <v>47</v>
      </c>
      <c r="B43" s="9"/>
      <c r="C43" s="21">
        <v>1000</v>
      </c>
      <c r="D43" s="21">
        <v>1000</v>
      </c>
      <c r="E43" s="21">
        <v>1000</v>
      </c>
      <c r="F43" s="21">
        <v>1000</v>
      </c>
      <c r="H43">
        <v>1000</v>
      </c>
    </row>
    <row r="44" spans="1:8" ht="15" thickBot="1">
      <c r="A44" s="26" t="s">
        <v>48</v>
      </c>
      <c r="B44" s="9"/>
      <c r="C44" s="21"/>
      <c r="D44" s="9"/>
      <c r="E44" s="21"/>
      <c r="F44" s="19">
        <v>8000</v>
      </c>
      <c r="H44">
        <v>8000</v>
      </c>
    </row>
    <row r="45" spans="1:8" ht="15" thickBot="1">
      <c r="A45" s="23" t="s">
        <v>39</v>
      </c>
      <c r="B45" s="24">
        <f>SUM(B42:B44)</f>
        <v>860000</v>
      </c>
      <c r="C45" s="23">
        <f>SUM(C42:C44)</f>
        <v>1000</v>
      </c>
      <c r="D45" s="24">
        <f>SUM(D42:D44)</f>
        <v>1000</v>
      </c>
      <c r="E45" s="23">
        <f>SUM(E42:E44)</f>
        <v>1000</v>
      </c>
      <c r="F45" s="25">
        <f>SUM(F42:F44)</f>
        <v>9000</v>
      </c>
    </row>
    <row r="46" spans="1:8" ht="15" thickBot="1">
      <c r="B46" s="28">
        <v>0.04</v>
      </c>
    </row>
    <row r="47" spans="1:8" ht="15" thickBot="1">
      <c r="A47" s="68" t="s">
        <v>49</v>
      </c>
      <c r="B47" s="69"/>
      <c r="C47" s="32">
        <f>B42+C43/B46+F44/((1+B46)^(4)-1)</f>
        <v>932098.00907296035</v>
      </c>
      <c r="D47" s="33"/>
    </row>
    <row r="48" spans="1:8" ht="15" thickBot="1">
      <c r="A48" s="68" t="s">
        <v>50</v>
      </c>
      <c r="B48" s="69"/>
      <c r="C48" s="20"/>
    </row>
    <row r="49" spans="1:6" ht="15" thickBot="1">
      <c r="A49" s="68" t="s">
        <v>51</v>
      </c>
      <c r="B49" s="69"/>
      <c r="C49" s="22">
        <f>C47*B46</f>
        <v>37283.920362918412</v>
      </c>
      <c r="D49" s="33"/>
    </row>
    <row r="50" spans="1:6">
      <c r="A50" s="34"/>
      <c r="B50" s="34"/>
      <c r="C50" s="9"/>
      <c r="D50" s="33"/>
    </row>
    <row r="51" spans="1:6">
      <c r="A51" s="34"/>
      <c r="B51" s="34"/>
      <c r="C51" s="9"/>
      <c r="D51" s="33"/>
    </row>
    <row r="53" spans="1:6">
      <c r="A53" t="s">
        <v>55</v>
      </c>
      <c r="F53" s="33"/>
    </row>
  </sheetData>
  <mergeCells count="7">
    <mergeCell ref="A49:B49"/>
    <mergeCell ref="A48:B48"/>
    <mergeCell ref="A47:B47"/>
    <mergeCell ref="A4:G18"/>
    <mergeCell ref="A21:G23"/>
    <mergeCell ref="A37:B37"/>
    <mergeCell ref="A36:B36"/>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2"/>
  <sheetViews>
    <sheetView tabSelected="1" workbookViewId="0">
      <selection activeCell="M20" sqref="M20"/>
    </sheetView>
  </sheetViews>
  <sheetFormatPr baseColWidth="10" defaultRowHeight="14" x14ac:dyDescent="0"/>
  <cols>
    <col min="10" max="10" width="11.83203125" bestFit="1" customWidth="1"/>
  </cols>
  <sheetData>
    <row r="2" spans="1:16" ht="15">
      <c r="A2" s="72" t="s">
        <v>57</v>
      </c>
      <c r="B2" s="73">
        <v>0.15</v>
      </c>
    </row>
    <row r="4" spans="1:16" s="72" customFormat="1" ht="15">
      <c r="A4" s="72" t="s">
        <v>24</v>
      </c>
      <c r="B4" s="72" t="s">
        <v>58</v>
      </c>
      <c r="C4" s="72" t="s">
        <v>59</v>
      </c>
      <c r="D4" s="72" t="s">
        <v>60</v>
      </c>
      <c r="E4" s="72" t="s">
        <v>61</v>
      </c>
      <c r="F4" s="72" t="s">
        <v>62</v>
      </c>
      <c r="G4" s="72" t="s">
        <v>63</v>
      </c>
      <c r="H4" s="72" t="s">
        <v>64</v>
      </c>
      <c r="I4" s="72" t="s">
        <v>65</v>
      </c>
      <c r="J4" s="72" t="s">
        <v>66</v>
      </c>
      <c r="K4" s="72" t="s">
        <v>67</v>
      </c>
    </row>
    <row r="5" spans="1:16" ht="15">
      <c r="A5" s="74" t="s">
        <v>68</v>
      </c>
      <c r="B5" s="74">
        <v>-250</v>
      </c>
      <c r="C5" s="74">
        <v>150</v>
      </c>
      <c r="D5" s="74">
        <v>170</v>
      </c>
      <c r="E5" s="74"/>
      <c r="F5" s="74"/>
      <c r="G5" s="75">
        <v>0.37</v>
      </c>
      <c r="H5" s="76">
        <f>NPV($B$2,C5:F5)+B5</f>
        <v>8.9792060491493544</v>
      </c>
      <c r="I5" s="74"/>
      <c r="J5" s="74"/>
      <c r="K5" s="77">
        <f>H5/-B5</f>
        <v>3.5916824196597419E-2</v>
      </c>
      <c r="L5" s="78"/>
    </row>
    <row r="6" spans="1:16" ht="15">
      <c r="A6" s="74" t="s">
        <v>69</v>
      </c>
      <c r="B6" s="74">
        <v>-500</v>
      </c>
      <c r="C6" s="74">
        <v>160</v>
      </c>
      <c r="D6" s="74">
        <v>180</v>
      </c>
      <c r="E6" s="74">
        <v>220</v>
      </c>
      <c r="F6" s="74">
        <v>250</v>
      </c>
      <c r="G6" s="75">
        <v>0.21</v>
      </c>
      <c r="H6" s="76">
        <f t="shared" ref="H6:H8" si="0">NPV($B$2,C6:F6)+B6</f>
        <v>62.828177429326047</v>
      </c>
      <c r="I6" s="74"/>
      <c r="J6" s="74"/>
      <c r="K6" s="77">
        <f t="shared" ref="K6:K7" si="1">H6/-B6</f>
        <v>0.12565635485865209</v>
      </c>
      <c r="L6" s="78"/>
    </row>
    <row r="7" spans="1:16" ht="15">
      <c r="A7" s="74" t="s">
        <v>70</v>
      </c>
      <c r="B7" s="74">
        <v>-250</v>
      </c>
      <c r="C7" s="74">
        <v>120</v>
      </c>
      <c r="D7" s="74">
        <v>-250</v>
      </c>
      <c r="E7" s="74">
        <v>300</v>
      </c>
      <c r="F7" s="74">
        <v>350</v>
      </c>
      <c r="G7" s="75">
        <v>0.22</v>
      </c>
      <c r="H7" s="76">
        <f t="shared" si="0"/>
        <v>62.680414949918088</v>
      </c>
      <c r="I7" s="74"/>
      <c r="J7" s="74"/>
      <c r="K7" s="77">
        <f t="shared" si="1"/>
        <v>0.25072165979967237</v>
      </c>
      <c r="L7" s="78"/>
    </row>
    <row r="8" spans="1:16" ht="15">
      <c r="A8" s="74" t="s">
        <v>71</v>
      </c>
      <c r="B8" s="74">
        <v>-200</v>
      </c>
      <c r="C8" s="74">
        <v>120</v>
      </c>
      <c r="D8" s="74">
        <v>150</v>
      </c>
      <c r="E8" s="74"/>
      <c r="F8" s="74"/>
      <c r="G8" s="75">
        <v>0.22</v>
      </c>
      <c r="H8" s="76">
        <f t="shared" si="0"/>
        <v>17.769376181474513</v>
      </c>
      <c r="I8" s="76">
        <f>H8*B2/(1-(1+B2)^-2)</f>
        <v>10.930232558139561</v>
      </c>
      <c r="J8" s="76">
        <f>I8/B2</f>
        <v>72.868217054263752</v>
      </c>
      <c r="K8" s="77">
        <f>J8/-B8</f>
        <v>0.36434108527131875</v>
      </c>
      <c r="L8" s="78"/>
    </row>
    <row r="10" spans="1:16" ht="15">
      <c r="A10" s="79" t="s">
        <v>72</v>
      </c>
      <c r="P10" s="78"/>
    </row>
    <row r="11" spans="1:16" ht="15">
      <c r="P11" s="78"/>
    </row>
    <row r="12" spans="1:16" ht="15">
      <c r="A12" t="s">
        <v>73</v>
      </c>
      <c r="P12" s="78"/>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Parte I-Comentes</vt:lpstr>
      <vt:lpstr>Parte II-Tipos de Proyectos</vt:lpstr>
      <vt:lpstr>Parte III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troncoso</dc:creator>
  <cp:lastModifiedBy>Claudio Andrés Jiménez Carvajal</cp:lastModifiedBy>
  <dcterms:created xsi:type="dcterms:W3CDTF">2017-06-03T21:22:10Z</dcterms:created>
  <dcterms:modified xsi:type="dcterms:W3CDTF">2018-05-02T20:17:35Z</dcterms:modified>
</cp:coreProperties>
</file>