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38" windowHeight="8192" windowWidth="16384" xWindow="0" yWindow="0"/>
  </bookViews>
  <sheets>
    <sheet name="Hoja1" sheetId="1" state="visible" r:id="rId2"/>
    <sheet name="Hoja2" sheetId="2" state="visible" r:id="rId3"/>
    <sheet name="Hoja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<sst xmlns="http://schemas.openxmlformats.org/spreadsheetml/2006/main" count="57" uniqueCount="36">
  <si>
    <t>29 agos</t>
  </si>
  <si>
    <t>med[mGal]</t>
  </si>
  <si>
    <t>tpo[min]</t>
  </si>
  <si>
    <t>altura[m]</t>
  </si>
  <si>
    <t>Med 1[mGal]</t>
  </si>
  <si>
    <t>DE</t>
  </si>
  <si>
    <t>hora</t>
  </si>
  <si>
    <t>Med 2[mGal]</t>
  </si>
  <si>
    <t>4 sept</t>
  </si>
  <si>
    <t>DERIVA INSTRUMENTAL</t>
  </si>
  <si>
    <t>BASE1</t>
  </si>
  <si>
    <t>T1</t>
  </si>
  <si>
    <t>M</t>
  </si>
  <si>
    <t>BASE1.2</t>
  </si>
  <si>
    <t>T2</t>
  </si>
  <si>
    <t>B</t>
  </si>
  <si>
    <t>BASE2</t>
  </si>
  <si>
    <t>BASE2.2</t>
  </si>
  <si>
    <t>MEDCORR 1</t>
  </si>
  <si>
    <t>EN M/S/S</t>
  </si>
  <si>
    <t>MEDCORR 2</t>
  </si>
  <si>
    <t>GRADIENTE GRAVEDAD dg/dh (WENAS A PRIMERAS)</t>
  </si>
  <si>
    <t>dg/dh1</t>
  </si>
  <si>
    <t>Diff%</t>
  </si>
  <si>
    <t>dg/dh2</t>
  </si>
  <si>
    <t>EFECTO DE LAS LOZAS</t>
  </si>
  <si>
    <t>OBS: PRIMERA MEDICIÓN CONSIDERA EFECTO LOZAS!!!!</t>
  </si>
  <si>
    <t>EFECTO LOZA (2*G*rho*h)</t>
  </si>
  <si>
    <t>MED CORR^2 1-1</t>
  </si>
  <si>
    <t>MED CORR^2 1-2</t>
  </si>
  <si>
    <t>MED CORR^2 2-1</t>
  </si>
  <si>
    <t>MED CORR^2 2-2</t>
  </si>
  <si>
    <t>SIN TECHO</t>
  </si>
  <si>
    <t>CON TECHO</t>
  </si>
  <si>
    <t>dh/dh</t>
  </si>
  <si>
    <t>dg/dh</t>
  </si>
</sst>
</file>

<file path=xl/styles.xml><?xml version="1.0" encoding="utf-8"?>
<styleSheet xmlns="http://schemas.openxmlformats.org/spreadsheetml/2006/main">
  <numFmts count="6">
    <numFmt formatCode="GENERAL" numFmtId="164"/>
    <numFmt formatCode="DD\/MM\/YY" numFmtId="165"/>
    <numFmt formatCode="HH:MM:SS" numFmtId="166"/>
    <numFmt formatCode="0.000" numFmtId="167"/>
    <numFmt formatCode="0.00000" numFmtId="168"/>
    <numFmt formatCode="0.0000" numFmtId="169"/>
  </numFmts>
  <fonts count="5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2"/>
      <b val="true"/>
      <sz val="10"/>
    </font>
  </fonts>
  <fills count="3">
    <fill>
      <patternFill patternType="none"/>
    </fill>
    <fill>
      <patternFill patternType="gray125"/>
    </fill>
    <fill>
      <patternFill patternType="solid">
        <fgColor rgb="00FFFF66"/>
        <bgColor rgb="00FFFF00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0" numFmtId="165" xfId="0"/>
    <xf applyAlignment="false" applyBorder="false" applyFont="true" applyProtection="false" borderId="0" fillId="0" fontId="4" numFmtId="164" xfId="0"/>
    <xf applyAlignment="false" applyBorder="false" applyFont="false" applyProtection="false" borderId="0" fillId="0" fontId="0" numFmtId="166" xfId="0"/>
    <xf applyAlignment="false" applyBorder="false" applyFont="true" applyProtection="false" borderId="0" fillId="0" fontId="4" numFmtId="164" xfId="0"/>
    <xf applyAlignment="false" applyBorder="false" applyFont="true" applyProtection="false" borderId="0" fillId="2" fontId="4" numFmtId="164" xfId="0"/>
    <xf applyAlignment="false" applyBorder="false" applyFont="false" applyProtection="false" borderId="0" fillId="2" fontId="0" numFmtId="164" xfId="0"/>
    <xf applyAlignment="false" applyBorder="false" applyFont="true" applyProtection="false" borderId="0" fillId="0" fontId="4" numFmtId="167" xfId="0"/>
    <xf applyAlignment="false" applyBorder="false" applyFont="false" applyProtection="false" borderId="0" fillId="0" fontId="0" numFmtId="167" xfId="0"/>
    <xf applyAlignment="true" applyBorder="false" applyFont="true" applyProtection="false" borderId="0" fillId="0" fontId="0" numFmtId="164" xfId="0">
      <alignment horizontal="right" indent="0" shrinkToFit="false" textRotation="0" vertical="bottom" wrapText="false"/>
    </xf>
    <xf applyAlignment="false" applyBorder="false" applyFont="true" applyProtection="false" borderId="0" fillId="0" fontId="4" numFmtId="168" xfId="0"/>
    <xf applyAlignment="false" applyBorder="false" applyFont="false" applyProtection="false" borderId="0" fillId="0" fontId="0" numFmtId="169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3"/>
  <sheetViews>
    <sheetView colorId="64" defaultGridColor="true" rightToLeft="false" showFormulas="false" showGridLines="true" showOutlineSymbols="true" showRowColHeaders="true" showZeros="true" tabSelected="true" topLeftCell="A37" view="normal" windowProtection="false" workbookViewId="0" zoomScale="100" zoomScaleNormal="100" zoomScalePageLayoutView="100">
      <selection activeCell="C45" activeCellId="0" pane="topLeft" sqref="C45"/>
    </sheetView>
  </sheetViews>
  <cols>
    <col collapsed="false" hidden="false" max="1" min="1" style="0" width="15.9176470588235"/>
    <col collapsed="false" hidden="false" max="2" min="2" style="0" width="15.356862745098"/>
    <col collapsed="false" hidden="false" max="3" min="3" style="0" width="8.70196078431373"/>
    <col collapsed="false" hidden="false" max="4" min="4" style="0" width="12.2823529411765"/>
    <col collapsed="false" hidden="false" max="5" min="5" style="0" width="15.2117647058824"/>
    <col collapsed="false" hidden="false" max="6" min="6" style="0" width="8.55686274509804"/>
    <col collapsed="false" hidden="false" max="7" min="7" style="0" width="12.0470588235294"/>
    <col collapsed="false" hidden="false" max="8" min="8" style="0" width="6.04313725490196"/>
    <col collapsed="false" hidden="false" max="9" min="9" style="0" width="8.55686274509804"/>
    <col collapsed="false" hidden="false" max="1025" min="10" style="0" width="11.5764705882353"/>
  </cols>
  <sheetData>
    <row collapsed="false" customFormat="false" customHeight="false" hidden="false" ht="12.1" outlineLevel="0" r="1">
      <c r="C1" s="1" t="s">
        <v>0</v>
      </c>
    </row>
    <row collapsed="false" customFormat="false" customHeight="false" hidden="false" ht="12.1" outlineLevel="0" r="2">
      <c r="A2" s="2" t="s">
        <v>1</v>
      </c>
      <c r="B2" s="2" t="s">
        <v>2</v>
      </c>
      <c r="C2" s="2" t="s">
        <v>3</v>
      </c>
      <c r="D2" s="0" t="s">
        <v>4</v>
      </c>
      <c r="E2" s="0" t="s">
        <v>5</v>
      </c>
      <c r="F2" s="0" t="s">
        <v>6</v>
      </c>
      <c r="G2" s="0" t="s">
        <v>7</v>
      </c>
      <c r="H2" s="0" t="s">
        <v>5</v>
      </c>
      <c r="I2" s="0" t="s">
        <v>6</v>
      </c>
    </row>
    <row collapsed="false" customFormat="false" customHeight="false" hidden="false" ht="12.1" outlineLevel="0" r="3">
      <c r="A3" s="2" t="n">
        <v>3010.583</v>
      </c>
      <c r="B3" s="2" t="n">
        <v>0</v>
      </c>
      <c r="C3" s="2" t="n">
        <v>0</v>
      </c>
      <c r="D3" s="0" t="n">
        <v>3010.593</v>
      </c>
      <c r="E3" s="0" t="n">
        <v>0.061</v>
      </c>
      <c r="F3" s="3" t="n">
        <v>0.685416666666667</v>
      </c>
      <c r="G3" s="0" t="n">
        <v>3010.583</v>
      </c>
      <c r="H3" s="0" t="n">
        <v>0.046</v>
      </c>
      <c r="I3" s="3" t="n">
        <v>0.686111111111111</v>
      </c>
    </row>
    <row collapsed="false" customFormat="false" customHeight="false" hidden="false" ht="12.1" outlineLevel="0" r="4">
      <c r="A4" s="2" t="n">
        <v>3009.453</v>
      </c>
      <c r="B4" s="2" t="n">
        <f aca="false">56-28</f>
        <v>28</v>
      </c>
      <c r="C4" s="4" t="n">
        <v>3.6</v>
      </c>
      <c r="D4" s="0" t="n">
        <v>3009.465</v>
      </c>
      <c r="E4" s="0" t="n">
        <v>0.069</v>
      </c>
      <c r="F4" s="3" t="n">
        <v>0.704861111111111</v>
      </c>
      <c r="G4" s="0" t="n">
        <v>3009.453</v>
      </c>
      <c r="H4" s="0" t="n">
        <v>0.032</v>
      </c>
      <c r="I4" s="3" t="n">
        <v>0.705555555555555</v>
      </c>
    </row>
    <row collapsed="false" customFormat="false" customHeight="false" hidden="false" ht="12.1" outlineLevel="0" r="5">
      <c r="A5" s="2" t="n">
        <v>3008.081</v>
      </c>
      <c r="B5" s="2" t="n">
        <v>50</v>
      </c>
      <c r="C5" s="4" t="n">
        <v>8.26</v>
      </c>
      <c r="D5" s="0" t="n">
        <v>3008.084</v>
      </c>
      <c r="E5" s="0" t="n">
        <v>0.086</v>
      </c>
      <c r="F5" s="3" t="n">
        <v>0.720138888888889</v>
      </c>
      <c r="G5" s="0" t="n">
        <v>3008.081</v>
      </c>
      <c r="H5" s="0" t="n">
        <v>0.068</v>
      </c>
      <c r="I5" s="3" t="n">
        <v>0.720833333333333</v>
      </c>
    </row>
    <row collapsed="false" customFormat="false" customHeight="false" hidden="false" ht="12.1" outlineLevel="0" r="6">
      <c r="A6" s="2" t="n">
        <v>3007.054</v>
      </c>
      <c r="B6" s="2" t="n">
        <f aca="false">60+60-19</f>
        <v>101</v>
      </c>
      <c r="C6" s="2" t="n">
        <v>11.76</v>
      </c>
      <c r="D6" s="0" t="n">
        <v>3007.062</v>
      </c>
      <c r="E6" s="0" t="n">
        <v>0.056</v>
      </c>
      <c r="F6" s="3" t="n">
        <v>0.755555555555556</v>
      </c>
      <c r="G6" s="0" t="n">
        <v>3007.054</v>
      </c>
      <c r="H6" s="0" t="n">
        <v>0.045</v>
      </c>
      <c r="I6" s="3" t="n">
        <v>0.75625</v>
      </c>
    </row>
    <row collapsed="false" customFormat="false" customHeight="false" hidden="false" ht="12.1" outlineLevel="0" r="7">
      <c r="A7" s="2" t="n">
        <v>3006.074</v>
      </c>
      <c r="B7" s="2" t="n">
        <f aca="false">120-11</f>
        <v>109</v>
      </c>
      <c r="C7" s="2" t="n">
        <v>15.33</v>
      </c>
      <c r="D7" s="0" t="n">
        <v>3006.095</v>
      </c>
      <c r="E7" s="0" t="n">
        <v>0.087</v>
      </c>
      <c r="F7" s="3" t="n">
        <v>0.761111111111111</v>
      </c>
      <c r="G7" s="0" t="n">
        <v>3006.074</v>
      </c>
      <c r="H7" s="0" t="n">
        <v>0.061</v>
      </c>
      <c r="I7" s="3" t="n">
        <v>0.761805555555555</v>
      </c>
    </row>
    <row collapsed="false" customFormat="false" customHeight="false" hidden="false" ht="12.1" outlineLevel="0" r="8">
      <c r="A8" s="2" t="n">
        <v>3010.607</v>
      </c>
      <c r="B8" s="2" t="n">
        <v>119</v>
      </c>
      <c r="C8" s="2" t="n">
        <v>0</v>
      </c>
      <c r="D8" s="0" t="n">
        <v>3010.614</v>
      </c>
      <c r="E8" s="0" t="n">
        <v>0.04</v>
      </c>
      <c r="F8" s="3" t="n">
        <v>0.768055555555556</v>
      </c>
      <c r="G8" s="0" t="n">
        <v>3010.607</v>
      </c>
      <c r="H8" s="0" t="n">
        <v>0.037</v>
      </c>
      <c r="I8" s="3" t="n">
        <v>0.76875</v>
      </c>
    </row>
    <row collapsed="false" customFormat="false" customHeight="false" hidden="false" ht="12.1" outlineLevel="0" r="9">
      <c r="F9" s="3"/>
      <c r="I9" s="3"/>
    </row>
    <row collapsed="false" customFormat="false" customHeight="false" hidden="false" ht="12.1" outlineLevel="0" r="10">
      <c r="C10" s="0" t="s">
        <v>8</v>
      </c>
    </row>
    <row collapsed="false" customFormat="false" customHeight="false" hidden="false" ht="12.1" outlineLevel="0" r="11">
      <c r="A11" s="2" t="s">
        <v>1</v>
      </c>
      <c r="B11" s="2" t="s">
        <v>2</v>
      </c>
      <c r="C11" s="2" t="s">
        <v>3</v>
      </c>
      <c r="D11" s="0" t="s">
        <v>4</v>
      </c>
      <c r="E11" s="0" t="s">
        <v>5</v>
      </c>
      <c r="F11" s="0" t="s">
        <v>6</v>
      </c>
      <c r="G11" s="0" t="s">
        <v>7</v>
      </c>
      <c r="H11" s="0" t="s">
        <v>5</v>
      </c>
      <c r="I11" s="0" t="s">
        <v>6</v>
      </c>
    </row>
    <row collapsed="false" customFormat="false" customHeight="false" hidden="false" ht="12.1" outlineLevel="0" r="12">
      <c r="A12" s="2" t="n">
        <v>3009.464</v>
      </c>
      <c r="B12" s="2" t="n">
        <v>0</v>
      </c>
      <c r="C12" s="2" t="n">
        <v>0</v>
      </c>
      <c r="D12" s="0" t="n">
        <v>3009.472</v>
      </c>
      <c r="E12" s="0" t="n">
        <v>0.029</v>
      </c>
      <c r="F12" s="3" t="n">
        <v>0.491666666666667</v>
      </c>
      <c r="G12" s="0" t="n">
        <v>3009.464</v>
      </c>
      <c r="H12" s="0" t="n">
        <v>0.017</v>
      </c>
      <c r="I12" s="3" t="n">
        <v>0.492361111111111</v>
      </c>
    </row>
    <row collapsed="false" customFormat="false" customHeight="false" hidden="false" ht="12.1" outlineLevel="0" r="13">
      <c r="A13" s="2" t="n">
        <v>3008.299</v>
      </c>
      <c r="B13" s="2" t="n">
        <v>8</v>
      </c>
      <c r="C13" s="4" t="n">
        <v>3.6</v>
      </c>
      <c r="D13" s="0" t="n">
        <v>3008.316</v>
      </c>
      <c r="E13" s="0" t="n">
        <v>0.104</v>
      </c>
      <c r="F13" s="3" t="n">
        <v>0.497222222222222</v>
      </c>
      <c r="G13" s="0" t="n">
        <v>3008.299</v>
      </c>
      <c r="H13" s="0" t="n">
        <v>0.062</v>
      </c>
      <c r="I13" s="3" t="n">
        <v>0.497916666666667</v>
      </c>
    </row>
    <row collapsed="false" customFormat="false" customHeight="false" hidden="false" ht="12.1" outlineLevel="0" r="14">
      <c r="A14" s="2" t="n">
        <v>3006.891</v>
      </c>
      <c r="B14" s="2" t="n">
        <v>16</v>
      </c>
      <c r="C14" s="4" t="n">
        <v>8.26</v>
      </c>
      <c r="D14" s="0" t="n">
        <v>3006.897</v>
      </c>
      <c r="E14" s="0" t="n">
        <v>0.041</v>
      </c>
      <c r="F14" s="3" t="n">
        <v>0.502777777777778</v>
      </c>
      <c r="G14" s="0" t="n">
        <v>3006.891</v>
      </c>
      <c r="H14" s="0" t="n">
        <v>0.038</v>
      </c>
      <c r="I14" s="3" t="n">
        <v>0.503472222222222</v>
      </c>
    </row>
    <row collapsed="false" customFormat="false" customHeight="false" hidden="false" ht="12.1" outlineLevel="0" r="15">
      <c r="A15" s="2" t="n">
        <v>3005.912</v>
      </c>
      <c r="B15" s="2" t="n">
        <v>22</v>
      </c>
      <c r="C15" s="2" t="n">
        <v>11.76</v>
      </c>
      <c r="D15" s="0" t="n">
        <v>3005.926</v>
      </c>
      <c r="E15" s="0" t="n">
        <v>0.06</v>
      </c>
      <c r="F15" s="3" t="n">
        <v>0.506944444444444</v>
      </c>
      <c r="G15" s="0" t="n">
        <v>3005.912</v>
      </c>
      <c r="H15" s="0" t="n">
        <v>0.036</v>
      </c>
      <c r="I15" s="3" t="n">
        <v>0.507638888888889</v>
      </c>
    </row>
    <row collapsed="false" customFormat="false" customHeight="false" hidden="false" ht="12.1" outlineLevel="0" r="16">
      <c r="A16" s="2" t="n">
        <v>3004.823</v>
      </c>
      <c r="B16" s="2" t="n">
        <v>28</v>
      </c>
      <c r="C16" s="2" t="n">
        <v>15.33</v>
      </c>
      <c r="D16" s="0" t="n">
        <v>3004.835</v>
      </c>
      <c r="E16" s="0" t="n">
        <v>0.054</v>
      </c>
      <c r="F16" s="3" t="n">
        <v>0.511111111111111</v>
      </c>
      <c r="G16" s="0" t="n">
        <v>3004.823</v>
      </c>
      <c r="H16" s="0" t="n">
        <v>0.037</v>
      </c>
      <c r="I16" s="3" t="n">
        <v>0.511805555555555</v>
      </c>
    </row>
    <row collapsed="false" customFormat="false" customHeight="false" hidden="false" ht="12.1" outlineLevel="0" r="17">
      <c r="A17" s="2" t="n">
        <v>3009.484</v>
      </c>
      <c r="B17" s="2" t="n">
        <v>35</v>
      </c>
      <c r="C17" s="2" t="n">
        <v>0</v>
      </c>
      <c r="D17" s="0" t="n">
        <v>3009.484</v>
      </c>
      <c r="E17" s="0" t="n">
        <v>0.022</v>
      </c>
      <c r="F17" s="3" t="n">
        <v>0.516666666666667</v>
      </c>
      <c r="G17" s="0" t="n">
        <v>3009.46</v>
      </c>
      <c r="H17" s="0" t="n">
        <v>0.03</v>
      </c>
      <c r="I17" s="3" t="n">
        <v>0.517361111111111</v>
      </c>
    </row>
    <row collapsed="false" customFormat="true" customHeight="false" hidden="false" ht="12.1" outlineLevel="0" r="19" s="6">
      <c r="A19" s="5" t="s">
        <v>9</v>
      </c>
    </row>
    <row collapsed="false" customFormat="false" customHeight="false" hidden="false" ht="12.1" outlineLevel="0" r="20">
      <c r="A20" s="0" t="s">
        <v>10</v>
      </c>
      <c r="B20" s="2" t="n">
        <v>3010.583</v>
      </c>
      <c r="C20" s="0" t="s">
        <v>11</v>
      </c>
      <c r="D20" s="0" t="n">
        <v>0</v>
      </c>
      <c r="F20" s="0" t="s">
        <v>12</v>
      </c>
      <c r="G20" s="0" t="n">
        <f aca="false">SLOPE(B20:B21, D20:D21)</f>
        <v>0.00020168067226796</v>
      </c>
    </row>
    <row collapsed="false" customFormat="false" customHeight="false" hidden="false" ht="12.1" outlineLevel="0" r="21">
      <c r="A21" s="0" t="s">
        <v>13</v>
      </c>
      <c r="B21" s="2" t="n">
        <v>3010.607</v>
      </c>
      <c r="C21" s="0" t="s">
        <v>14</v>
      </c>
      <c r="D21" s="0" t="n">
        <v>119</v>
      </c>
      <c r="F21" s="0" t="s">
        <v>15</v>
      </c>
      <c r="G21" s="0" t="n">
        <f aca="false">INTERCEPT(B20:B21, D20:D21)</f>
        <v>3010.583</v>
      </c>
    </row>
    <row collapsed="false" customFormat="false" customHeight="false" hidden="false" ht="12.1" outlineLevel="0" r="23">
      <c r="A23" s="0" t="s">
        <v>16</v>
      </c>
      <c r="B23" s="2" t="n">
        <v>3009.464</v>
      </c>
      <c r="C23" s="0" t="s">
        <v>11</v>
      </c>
      <c r="D23" s="0" t="n">
        <v>0</v>
      </c>
      <c r="F23" s="0" t="s">
        <v>12</v>
      </c>
      <c r="G23" s="0" t="n">
        <f aca="false">SLOPE(B23:B24, D23:D24)</f>
        <v>0.000571428571428052</v>
      </c>
    </row>
    <row collapsed="false" customFormat="false" customHeight="false" hidden="false" ht="12.1" outlineLevel="0" r="24">
      <c r="A24" s="0" t="s">
        <v>17</v>
      </c>
      <c r="B24" s="2" t="n">
        <v>3009.484</v>
      </c>
      <c r="C24" s="0" t="s">
        <v>14</v>
      </c>
      <c r="D24" s="0" t="n">
        <v>35</v>
      </c>
      <c r="F24" s="0" t="s">
        <v>15</v>
      </c>
      <c r="G24" s="0" t="n">
        <f aca="false">INTERCEPT(B23:B24, D23:D24)</f>
        <v>3009.464</v>
      </c>
    </row>
    <row collapsed="false" customFormat="false" customHeight="false" hidden="false" ht="12.1" outlineLevel="0" r="26">
      <c r="A26" s="2" t="s">
        <v>18</v>
      </c>
      <c r="B26" s="2" t="s">
        <v>19</v>
      </c>
    </row>
    <row collapsed="false" customFormat="false" customHeight="false" hidden="false" ht="12.1" outlineLevel="0" r="27">
      <c r="A27" s="2" t="n">
        <f aca="false">A3-G20*B3-G21</f>
        <v>0</v>
      </c>
      <c r="B27" s="7" t="n">
        <f aca="false">A27+979416.066</f>
        <v>979416.066</v>
      </c>
    </row>
    <row collapsed="false" customFormat="false" customHeight="false" hidden="false" ht="12.1" outlineLevel="0" r="28">
      <c r="A28" s="2" t="n">
        <f aca="false">A4-G20*B4-G21</f>
        <v>-1.13564705882391</v>
      </c>
      <c r="B28" s="7" t="n">
        <f aca="false">A28+979416.066</f>
        <v>979414.930352941</v>
      </c>
    </row>
    <row collapsed="false" customFormat="false" customHeight="false" hidden="false" ht="12.1" outlineLevel="0" r="29">
      <c r="A29" s="2" t="n">
        <f aca="false">A5-G20*B5-G21</f>
        <v>-2.51208403361397</v>
      </c>
      <c r="B29" s="7" t="n">
        <f aca="false">A29+979416.066</f>
        <v>979413.553915966</v>
      </c>
    </row>
    <row collapsed="false" customFormat="false" customHeight="false" hidden="false" ht="12.1" outlineLevel="0" r="30">
      <c r="A30" s="2" t="n">
        <f aca="false">A6-G20*B6-G21</f>
        <v>-3.54936974789962</v>
      </c>
      <c r="B30" s="7" t="n">
        <f aca="false">A30+979416.066</f>
        <v>979412.516630252</v>
      </c>
    </row>
    <row collapsed="false" customFormat="false" customHeight="false" hidden="false" ht="12.1" outlineLevel="0" r="31">
      <c r="A31" s="2" t="n">
        <f aca="false">A7-G20*B7-G21</f>
        <v>-4.53098319327773</v>
      </c>
      <c r="B31" s="7" t="n">
        <f aca="false">A31+979416.066</f>
        <v>979411.535016807</v>
      </c>
    </row>
    <row collapsed="false" customFormat="false" customHeight="false" hidden="false" ht="12.1" outlineLevel="0" r="32">
      <c r="A32" s="0" t="n">
        <f aca="false">A8-G20*B8-G21</f>
        <v>0</v>
      </c>
      <c r="B32" s="8" t="n">
        <f aca="false">A32+979416.066</f>
        <v>979416.066</v>
      </c>
    </row>
    <row collapsed="false" customFormat="false" customHeight="false" hidden="false" ht="12.1" outlineLevel="0" r="34">
      <c r="A34" s="2" t="s">
        <v>20</v>
      </c>
      <c r="B34" s="2" t="s">
        <v>19</v>
      </c>
    </row>
    <row collapsed="false" customFormat="false" customHeight="false" hidden="false" ht="12.1" outlineLevel="0" r="35">
      <c r="A35" s="2" t="n">
        <f aca="false">A12-G23*B12-G24</f>
        <v>0</v>
      </c>
      <c r="B35" s="7" t="n">
        <f aca="false">A35+979416.066</f>
        <v>979416.066</v>
      </c>
    </row>
    <row collapsed="false" customFormat="false" customHeight="false" hidden="false" ht="12.1" outlineLevel="0" r="36">
      <c r="A36" s="2" t="n">
        <f aca="false">A13-G23*B13-G24</f>
        <v>-1.16957142857154</v>
      </c>
      <c r="B36" s="7" t="n">
        <f aca="false">A36+979416.066</f>
        <v>979414.896428571</v>
      </c>
    </row>
    <row collapsed="false" customFormat="false" customHeight="false" hidden="false" ht="12.1" outlineLevel="0" r="37">
      <c r="A37" s="2" t="n">
        <f aca="false">A14-G23*B14-G24</f>
        <v>-2.58214285714257</v>
      </c>
      <c r="B37" s="7" t="n">
        <f aca="false">A37+979416.066</f>
        <v>979413.483857143</v>
      </c>
    </row>
    <row collapsed="false" customFormat="false" customHeight="false" hidden="false" ht="12.1" outlineLevel="0" r="38">
      <c r="A38" s="2" t="n">
        <f aca="false">A15-G23*B15-G24</f>
        <v>-3.56457142857153</v>
      </c>
      <c r="B38" s="7" t="n">
        <f aca="false">A38+979416.066</f>
        <v>979412.501428571</v>
      </c>
    </row>
    <row collapsed="false" customFormat="false" customHeight="false" hidden="false" ht="12.1" outlineLevel="0" r="39">
      <c r="A39" s="2" t="n">
        <f aca="false">A16-G23*B16-G24</f>
        <v>-4.65700000000015</v>
      </c>
      <c r="B39" s="7" t="n">
        <f aca="false">A39+979416.066</f>
        <v>979411.409</v>
      </c>
    </row>
    <row collapsed="false" customFormat="false" customHeight="false" hidden="false" ht="12.1" outlineLevel="0" r="40">
      <c r="A40" s="0" t="n">
        <f aca="false">A17-G23*B17-G24</f>
        <v>0</v>
      </c>
      <c r="B40" s="8" t="n">
        <f aca="false">A40+979416.066</f>
        <v>979416.066</v>
      </c>
    </row>
    <row collapsed="false" customFormat="true" customHeight="false" hidden="false" ht="12.1" outlineLevel="0" r="42" s="6">
      <c r="A42" s="5" t="s">
        <v>21</v>
      </c>
    </row>
    <row collapsed="false" customFormat="false" customHeight="false" hidden="false" ht="12.1" outlineLevel="0" r="43">
      <c r="A43" s="0" t="s">
        <v>22</v>
      </c>
      <c r="B43" s="0" t="n">
        <f aca="false">SLOPE(B27:B31,C3:C7)</f>
        <v>-0.295729561590235</v>
      </c>
      <c r="C43" s="9" t="s">
        <v>23</v>
      </c>
      <c r="D43" s="0" t="n">
        <f aca="false">100*(1+B43/0.3086)</f>
        <v>4.17058924490125</v>
      </c>
    </row>
    <row collapsed="false" customFormat="false" customHeight="false" hidden="false" ht="12.1" outlineLevel="0" r="44">
      <c r="A44" s="0" t="s">
        <v>24</v>
      </c>
      <c r="B44" s="0" t="n">
        <f aca="false">SLOPE(B35:B39,C12:C16)</f>
        <v>-0.30169554064174</v>
      </c>
      <c r="C44" s="9" t="s">
        <v>23</v>
      </c>
      <c r="D44" s="0" t="n">
        <f aca="false">100*(1+B44/0.3086)</f>
        <v>2.2373491115554</v>
      </c>
    </row>
    <row collapsed="false" customFormat="true" customHeight="false" hidden="false" ht="12.1" outlineLevel="0" r="46" s="6">
      <c r="A46" s="5" t="s">
        <v>25</v>
      </c>
    </row>
    <row collapsed="false" customFormat="false" customHeight="false" hidden="false" ht="12.1" outlineLevel="0" r="47">
      <c r="A47" s="0" t="s">
        <v>26</v>
      </c>
    </row>
    <row collapsed="false" customFormat="false" customHeight="false" hidden="false" ht="12.1" outlineLevel="0" r="49">
      <c r="A49" s="0" t="s">
        <v>27</v>
      </c>
    </row>
    <row collapsed="false" customFormat="false" customHeight="false" hidden="false" ht="12.1" outlineLevel="0" r="50">
      <c r="A50" s="10" t="n">
        <f aca="false">0.0419*2.35*0.25</f>
        <v>0.02461625</v>
      </c>
    </row>
    <row collapsed="false" customFormat="false" customHeight="false" hidden="false" ht="12.1" outlineLevel="0" r="51">
      <c r="A51" s="7"/>
    </row>
    <row collapsed="false" customFormat="false" customHeight="false" hidden="false" ht="12.1" outlineLevel="0" r="52">
      <c r="A52" s="7" t="s">
        <v>28</v>
      </c>
      <c r="B52" s="7" t="s">
        <v>29</v>
      </c>
      <c r="D52" s="0" t="s">
        <v>30</v>
      </c>
      <c r="E52" s="0" t="s">
        <v>31</v>
      </c>
    </row>
    <row collapsed="false" customFormat="false" customHeight="false" hidden="false" ht="12.1" outlineLevel="0" r="53">
      <c r="A53" s="7" t="n">
        <f aca="false">A27+979416.066</f>
        <v>979416.066</v>
      </c>
      <c r="B53" s="7" t="n">
        <f aca="false">A27+979416.066</f>
        <v>979416.066</v>
      </c>
      <c r="D53" s="7" t="n">
        <f aca="false">A35+979416.066</f>
        <v>979416.066</v>
      </c>
      <c r="E53" s="7" t="n">
        <f aca="false">A35+979416.066</f>
        <v>979416.066</v>
      </c>
    </row>
    <row collapsed="false" customFormat="false" customHeight="false" hidden="false" ht="12.1" outlineLevel="0" r="54">
      <c r="A54" s="7" t="n">
        <f aca="false">A28+979416.066+2*A50</f>
        <v>979414.979585441</v>
      </c>
      <c r="B54" s="7" t="n">
        <f aca="false">A28+979416.066+3*A50</f>
        <v>979415.004201691</v>
      </c>
      <c r="D54" s="7" t="n">
        <f aca="false">A36+979416.066+2*A50</f>
        <v>979414.945661071</v>
      </c>
      <c r="E54" s="7" t="n">
        <f aca="false">A36+979416.066+3*A50</f>
        <v>979414.970277322</v>
      </c>
    </row>
    <row collapsed="false" customFormat="false" customHeight="false" hidden="false" ht="12.1" outlineLevel="0" r="55">
      <c r="A55" s="7" t="n">
        <f aca="false">A29+979416.066</f>
        <v>979413.553915966</v>
      </c>
      <c r="B55" s="7" t="n">
        <f aca="false">A29+979416.066+A50</f>
        <v>979413.578532216</v>
      </c>
      <c r="D55" s="7" t="n">
        <f aca="false">A37+979416.066</f>
        <v>979413.483857143</v>
      </c>
      <c r="E55" s="7" t="n">
        <f aca="false">A37+979416.066+A50</f>
        <v>979413.508473393</v>
      </c>
    </row>
    <row collapsed="false" customFormat="false" customHeight="false" hidden="false" ht="12.1" outlineLevel="0" r="56">
      <c r="A56" s="7" t="n">
        <f aca="false">A30+979416.066-2*A50</f>
        <v>979412.467397752</v>
      </c>
      <c r="B56" s="7" t="n">
        <f aca="false">A30+979416.066-A50</f>
        <v>979412.492014002</v>
      </c>
      <c r="D56" s="7" t="n">
        <f aca="false">A38+979416.066-2*A50</f>
        <v>979412.452196072</v>
      </c>
      <c r="E56" s="7" t="n">
        <f aca="false">A38+979416.066-A50</f>
        <v>979412.476812322</v>
      </c>
    </row>
    <row collapsed="false" customFormat="false" customHeight="false" hidden="false" ht="12.1" outlineLevel="0" r="57">
      <c r="A57" s="7" t="n">
        <f aca="false">A31+979416.066-4*A50</f>
        <v>979411.436551807</v>
      </c>
      <c r="B57" s="7" t="n">
        <f aca="false">A31+979416.066-3*A50</f>
        <v>979411.461168057</v>
      </c>
      <c r="D57" s="7" t="n">
        <f aca="false">A39+979416.066-4*A50</f>
        <v>979411.310535</v>
      </c>
      <c r="E57" s="7" t="n">
        <f aca="false">A39+979416.066-3*A50</f>
        <v>979411.33515125</v>
      </c>
    </row>
    <row collapsed="false" customFormat="false" customHeight="false" hidden="false" ht="12.1" outlineLevel="0" r="58">
      <c r="A58" s="0" t="s">
        <v>32</v>
      </c>
      <c r="B58" s="0" t="s">
        <v>33</v>
      </c>
      <c r="D58" s="0" t="s">
        <v>32</v>
      </c>
      <c r="E58" s="0" t="s">
        <v>33</v>
      </c>
    </row>
    <row collapsed="false" customFormat="false" customHeight="false" hidden="false" ht="12.1" outlineLevel="0" r="59">
      <c r="A59" s="2" t="s">
        <v>34</v>
      </c>
      <c r="B59" s="2" t="s">
        <v>35</v>
      </c>
      <c r="D59" s="2" t="s">
        <v>34</v>
      </c>
      <c r="E59" s="2" t="s">
        <v>35</v>
      </c>
    </row>
    <row collapsed="false" customFormat="false" customHeight="false" hidden="false" ht="12.1" outlineLevel="0" r="60">
      <c r="A60" s="2" t="n">
        <f aca="false">SLOPE(A53:A57,C3:C7)</f>
        <v>-0.303303110513007</v>
      </c>
      <c r="B60" s="2" t="n">
        <f aca="false">SLOPE(B53:B57,C3:C7)</f>
        <v>-0.302033791528904</v>
      </c>
      <c r="D60" s="2" t="n">
        <f aca="false">SLOPE(D53:D57,C12:C16)</f>
        <v>-0.309269089564513</v>
      </c>
      <c r="E60" s="2" t="n">
        <f aca="false">SLOPE(E53:E57,C12:C16)</f>
        <v>-0.307999770580409</v>
      </c>
    </row>
    <row collapsed="false" customFormat="false" customHeight="false" hidden="false" ht="12.1" outlineLevel="0" r="61">
      <c r="A61" s="11" t="n">
        <f aca="false">100*(1+A60/0.3086)</f>
        <v>1.71642562767099</v>
      </c>
      <c r="B61" s="11" t="n">
        <f aca="false">100*(1+B60/0.3086)</f>
        <v>2.12774091740002</v>
      </c>
      <c r="C61" s="11"/>
      <c r="D61" s="11" t="n">
        <f aca="false">100*(1+D60/0.3086)</f>
        <v>-0.216814505674834</v>
      </c>
      <c r="E61" s="11" t="n">
        <f aca="false">100*(1+E60/0.3086)</f>
        <v>0.194500784054197</v>
      </c>
    </row>
    <row collapsed="false" customFormat="false" customHeight="false" hidden="false" ht="12.1" outlineLevel="0" r="63">
      <c r="A63" s="0" t="n">
        <v>1.716</v>
      </c>
      <c r="B63" s="0" t="n">
        <v>2.128</v>
      </c>
      <c r="D63" s="0" t="n">
        <v>-0.217</v>
      </c>
      <c r="E63" s="0" t="n">
        <v>0.195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1.5764705882353"/>
  </cols>
  <sheetData/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1.5764705882353"/>
  </cols>
  <sheetData/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16145</TotalTime>
  <Application>LibreOffice/3.5$Linux_X86_64 LibreOffice_project/350m1$Build-2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2012-12-05T07:58:39.00Z</dcterms:created>
  <dc:creator>Fernando Zamudio</dc:creator>
  <cp:lastModifiedBy>Fernando Zamudio</cp:lastModifiedBy>
  <dcterms:modified xsi:type="dcterms:W3CDTF">2012-12-05T14:00:28.00Z</dcterms:modified>
  <cp:revision>2</cp:revision>
</cp:coreProperties>
</file>