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6" windowWidth="16608" windowHeight="9012"/>
  </bookViews>
  <sheets>
    <sheet name="BONOS" sheetId="1" r:id="rId1"/>
    <sheet name="TIR VS PRECIO" sheetId="2" r:id="rId2"/>
    <sheet name="EJEMPLO 2 BONOS" sheetId="3" r:id="rId3"/>
  </sheets>
  <definedNames>
    <definedName name="solver_adj" localSheetId="0" hidden="1">BONOS!#REF!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BONOS!#REF!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100000000</definedName>
  </definedNames>
  <calcPr calcId="125725"/>
</workbook>
</file>

<file path=xl/calcChain.xml><?xml version="1.0" encoding="utf-8"?>
<calcChain xmlns="http://schemas.openxmlformats.org/spreadsheetml/2006/main">
  <c r="H15" i="3"/>
  <c r="H14"/>
  <c r="H13"/>
  <c r="H12"/>
  <c r="H11"/>
  <c r="H10"/>
  <c r="G15"/>
  <c r="G14"/>
  <c r="G13"/>
  <c r="G12"/>
  <c r="G11"/>
  <c r="G10"/>
  <c r="G9"/>
  <c r="G8"/>
  <c r="G7"/>
  <c r="H7" s="1"/>
  <c r="G6"/>
  <c r="AN14" i="2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AN5"/>
  <c r="AM5"/>
  <c r="AL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14"/>
  <c r="E13"/>
  <c r="E12"/>
  <c r="E11"/>
  <c r="E10"/>
  <c r="E9"/>
  <c r="E8"/>
  <c r="E7"/>
  <c r="E6"/>
  <c r="E5"/>
  <c r="D6" i="1"/>
  <c r="D11"/>
  <c r="D10"/>
  <c r="D12"/>
  <c r="D13"/>
  <c r="D14"/>
  <c r="D15"/>
  <c r="D7"/>
  <c r="D8"/>
  <c r="D9"/>
  <c r="H8" i="3"/>
  <c r="H6"/>
  <c r="H9"/>
  <c r="B15"/>
  <c r="C15" s="1"/>
  <c r="B14"/>
  <c r="C14" s="1"/>
  <c r="B13"/>
  <c r="C13" s="1"/>
  <c r="B12"/>
  <c r="C12" s="1"/>
  <c r="B11"/>
  <c r="C11" s="1"/>
  <c r="B10"/>
  <c r="C10" s="1"/>
  <c r="B9"/>
  <c r="C9" s="1"/>
  <c r="B8"/>
  <c r="C8" s="1"/>
  <c r="B7"/>
  <c r="C7" s="1"/>
  <c r="B6"/>
  <c r="C6" s="1"/>
  <c r="I1" i="2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AF1" s="1"/>
  <c r="AG1" s="1"/>
  <c r="AH1" s="1"/>
  <c r="AI1" s="1"/>
  <c r="AJ1" s="1"/>
  <c r="AK1" s="1"/>
  <c r="AL1" s="1"/>
  <c r="AM1" s="1"/>
  <c r="AN1" s="1"/>
  <c r="H1"/>
  <c r="G1"/>
  <c r="B14"/>
  <c r="B13"/>
  <c r="B12"/>
  <c r="B11"/>
  <c r="B10"/>
  <c r="B9"/>
  <c r="B8"/>
  <c r="B7"/>
  <c r="B6"/>
  <c r="B5"/>
  <c r="B15" i="1"/>
  <c r="B6"/>
  <c r="B14"/>
  <c r="B13"/>
  <c r="B12"/>
  <c r="B11"/>
  <c r="B10"/>
  <c r="B9"/>
  <c r="B8"/>
  <c r="B7"/>
  <c r="C6"/>
  <c r="H3" i="3" l="1"/>
  <c r="J3" s="1"/>
  <c r="C3"/>
  <c r="AN2" i="2"/>
  <c r="AL2"/>
  <c r="D3" i="1"/>
  <c r="C15"/>
  <c r="C14"/>
  <c r="C13"/>
  <c r="C12"/>
  <c r="C11"/>
  <c r="C10"/>
  <c r="C9"/>
  <c r="C8"/>
  <c r="C7"/>
  <c r="AJ2" i="2" l="1"/>
  <c r="AF2"/>
  <c r="T2"/>
  <c r="AK2"/>
  <c r="AG2"/>
  <c r="AC2"/>
  <c r="Y2"/>
  <c r="U2"/>
  <c r="Q2"/>
  <c r="AB2"/>
  <c r="V2"/>
  <c r="P2"/>
  <c r="AH2"/>
  <c r="Z2"/>
  <c r="N2"/>
  <c r="AM2"/>
  <c r="AI2"/>
  <c r="AE2"/>
  <c r="AA2"/>
  <c r="W2"/>
  <c r="S2"/>
  <c r="O2"/>
  <c r="AD2"/>
  <c r="X2"/>
  <c r="R2"/>
  <c r="E2"/>
  <c r="L2"/>
  <c r="H2"/>
  <c r="M2"/>
  <c r="K2"/>
  <c r="J2"/>
  <c r="I2"/>
  <c r="G2"/>
  <c r="F2"/>
  <c r="C3" i="1"/>
</calcChain>
</file>

<file path=xl/sharedStrings.xml><?xml version="1.0" encoding="utf-8"?>
<sst xmlns="http://schemas.openxmlformats.org/spreadsheetml/2006/main" count="18" uniqueCount="7">
  <si>
    <t>TIR</t>
  </si>
  <si>
    <t>Cupon</t>
  </si>
  <si>
    <t>VP  ACT/365</t>
  </si>
  <si>
    <t>VP  30/360</t>
  </si>
  <si>
    <t>Valor PAR</t>
  </si>
  <si>
    <t>PRECIO</t>
  </si>
  <si>
    <t>Rentabilidad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</si>
</sst>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0.0000%"/>
  </numFmts>
  <fonts count="2">
    <font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4" fontId="0" fillId="0" borderId="0" xfId="0" applyNumberFormat="1"/>
    <xf numFmtId="3" fontId="0" fillId="0" borderId="0" xfId="0" applyNumberFormat="1"/>
    <xf numFmtId="10" fontId="0" fillId="0" borderId="0" xfId="0" applyNumberFormat="1"/>
    <xf numFmtId="9" fontId="0" fillId="0" borderId="0" xfId="0" applyNumberFormat="1"/>
    <xf numFmtId="164" fontId="0" fillId="0" borderId="0" xfId="1" applyNumberFormat="1" applyFont="1"/>
    <xf numFmtId="14" fontId="0" fillId="0" borderId="0" xfId="0" applyNumberFormat="1"/>
    <xf numFmtId="0" fontId="0" fillId="2" borderId="0" xfId="0" applyFill="1" applyAlignment="1">
      <alignment horizontal="center"/>
    </xf>
    <xf numFmtId="164" fontId="0" fillId="2" borderId="0" xfId="1" applyNumberFormat="1" applyFont="1" applyFill="1" applyAlignment="1">
      <alignment horizontal="center"/>
    </xf>
    <xf numFmtId="10" fontId="0" fillId="0" borderId="0" xfId="2" applyNumberFormat="1" applyFont="1"/>
    <xf numFmtId="165" fontId="0" fillId="0" borderId="0" xfId="2" applyNumberFormat="1" applyFont="1"/>
    <xf numFmtId="14" fontId="0" fillId="3" borderId="0" xfId="0" applyNumberFormat="1" applyFill="1"/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txPr>
        <a:bodyPr/>
        <a:lstStyle/>
        <a:p>
          <a:pPr>
            <a:defRPr lang="en-US"/>
          </a:pPr>
          <a:endParaRPr lang="en-US"/>
        </a:p>
      </c:txPr>
    </c:title>
    <c:plotArea>
      <c:layout/>
      <c:scatterChart>
        <c:scatterStyle val="smoothMarker"/>
        <c:ser>
          <c:idx val="0"/>
          <c:order val="0"/>
          <c:tx>
            <c:strRef>
              <c:f>'TIR VS PRECIO'!$D$2</c:f>
              <c:strCache>
                <c:ptCount val="1"/>
                <c:pt idx="0">
                  <c:v>PRECIO</c:v>
                </c:pt>
              </c:strCache>
            </c:strRef>
          </c:tx>
          <c:xVal>
            <c:numRef>
              <c:f>'TIR VS PRECIO'!$E$1:$AN$1</c:f>
              <c:numCache>
                <c:formatCode>0.00%</c:formatCode>
                <c:ptCount val="36"/>
                <c:pt idx="0">
                  <c:v>1E-4</c:v>
                </c:pt>
                <c:pt idx="1">
                  <c:v>0.01</c:v>
                </c:pt>
                <c:pt idx="2">
                  <c:v>0.03</c:v>
                </c:pt>
                <c:pt idx="3">
                  <c:v>0.05</c:v>
                </c:pt>
                <c:pt idx="4">
                  <c:v>7.0000000000000007E-2</c:v>
                </c:pt>
                <c:pt idx="5">
                  <c:v>9.0000000000000011E-2</c:v>
                </c:pt>
                <c:pt idx="6">
                  <c:v>0.11000000000000001</c:v>
                </c:pt>
                <c:pt idx="7">
                  <c:v>0.13</c:v>
                </c:pt>
                <c:pt idx="8">
                  <c:v>0.15</c:v>
                </c:pt>
                <c:pt idx="9">
                  <c:v>0.16999999999999998</c:v>
                </c:pt>
                <c:pt idx="10">
                  <c:v>0.18999999999999997</c:v>
                </c:pt>
                <c:pt idx="11">
                  <c:v>0.20999999999999996</c:v>
                </c:pt>
                <c:pt idx="12">
                  <c:v>0.22999999999999995</c:v>
                </c:pt>
                <c:pt idx="13">
                  <c:v>0.24999999999999994</c:v>
                </c:pt>
                <c:pt idx="14">
                  <c:v>0.26999999999999996</c:v>
                </c:pt>
                <c:pt idx="15">
                  <c:v>0.28999999999999998</c:v>
                </c:pt>
                <c:pt idx="16">
                  <c:v>0.31</c:v>
                </c:pt>
                <c:pt idx="17">
                  <c:v>0.33</c:v>
                </c:pt>
                <c:pt idx="18">
                  <c:v>0.35000000000000003</c:v>
                </c:pt>
                <c:pt idx="19">
                  <c:v>0.37000000000000005</c:v>
                </c:pt>
                <c:pt idx="20">
                  <c:v>0.39000000000000007</c:v>
                </c:pt>
                <c:pt idx="21">
                  <c:v>0.41000000000000009</c:v>
                </c:pt>
                <c:pt idx="22">
                  <c:v>0.4300000000000001</c:v>
                </c:pt>
                <c:pt idx="23">
                  <c:v>0.45000000000000012</c:v>
                </c:pt>
                <c:pt idx="24">
                  <c:v>0.47000000000000014</c:v>
                </c:pt>
                <c:pt idx="25">
                  <c:v>0.49000000000000016</c:v>
                </c:pt>
                <c:pt idx="26">
                  <c:v>0.51000000000000012</c:v>
                </c:pt>
                <c:pt idx="27">
                  <c:v>0.53000000000000014</c:v>
                </c:pt>
                <c:pt idx="28">
                  <c:v>0.55000000000000016</c:v>
                </c:pt>
                <c:pt idx="29">
                  <c:v>0.57000000000000017</c:v>
                </c:pt>
                <c:pt idx="30">
                  <c:v>0.59000000000000019</c:v>
                </c:pt>
                <c:pt idx="31">
                  <c:v>0.61000000000000021</c:v>
                </c:pt>
                <c:pt idx="32">
                  <c:v>0.63000000000000023</c:v>
                </c:pt>
                <c:pt idx="33">
                  <c:v>0.65000000000000024</c:v>
                </c:pt>
                <c:pt idx="34">
                  <c:v>0.67000000000000026</c:v>
                </c:pt>
                <c:pt idx="35">
                  <c:v>0.69000000000000028</c:v>
                </c:pt>
              </c:numCache>
            </c:numRef>
          </c:xVal>
          <c:yVal>
            <c:numRef>
              <c:f>'TIR VS PRECIO'!$E$2:$AN$2</c:f>
              <c:numCache>
                <c:formatCode>#,##0</c:formatCode>
                <c:ptCount val="36"/>
                <c:pt idx="0">
                  <c:v>189850574.77157402</c:v>
                </c:pt>
                <c:pt idx="1">
                  <c:v>175770436.24561334</c:v>
                </c:pt>
                <c:pt idx="2">
                  <c:v>151181217.02065498</c:v>
                </c:pt>
                <c:pt idx="3">
                  <c:v>130886939.71673924</c:v>
                </c:pt>
                <c:pt idx="4">
                  <c:v>114047163.08186519</c:v>
                </c:pt>
                <c:pt idx="5">
                  <c:v>99999999.99999997</c:v>
                </c:pt>
                <c:pt idx="6">
                  <c:v>88221535.977717549</c:v>
                </c:pt>
                <c:pt idx="7">
                  <c:v>78295026.096188515</c:v>
                </c:pt>
                <c:pt idx="8">
                  <c:v>69887388.244874671</c:v>
                </c:pt>
                <c:pt idx="9">
                  <c:v>62731170.978131995</c:v>
                </c:pt>
                <c:pt idx="10">
                  <c:v>56610651.330403805</c:v>
                </c:pt>
                <c:pt idx="11">
                  <c:v>51351064.458522506</c:v>
                </c:pt>
                <c:pt idx="12">
                  <c:v>46810220.196202666</c:v>
                </c:pt>
                <c:pt idx="13">
                  <c:v>42871947.673600003</c:v>
                </c:pt>
                <c:pt idx="14">
                  <c:v>39440946.622555256</c:v>
                </c:pt>
                <c:pt idx="15">
                  <c:v>36438726.083099447</c:v>
                </c:pt>
                <c:pt idx="16">
                  <c:v>33800387.436260797</c:v>
                </c:pt>
                <c:pt idx="17">
                  <c:v>31472065.855236027</c:v>
                </c:pt>
                <c:pt idx="18">
                  <c:v>29408887.354224347</c:v>
                </c:pt>
                <c:pt idx="19">
                  <c:v>27573331.239606503</c:v>
                </c:pt>
                <c:pt idx="20">
                  <c:v>25933912.582741249</c:v>
                </c:pt>
                <c:pt idx="21">
                  <c:v>24464118.289642062</c:v>
                </c:pt>
                <c:pt idx="22">
                  <c:v>23141544.884648491</c:v>
                </c:pt>
                <c:pt idx="23">
                  <c:v>21947197.326686911</c:v>
                </c:pt>
                <c:pt idx="24">
                  <c:v>20864916.839636885</c:v>
                </c:pt>
                <c:pt idx="25">
                  <c:v>19880912.464055676</c:v>
                </c:pt>
                <c:pt idx="26">
                  <c:v>18983376.279027309</c:v>
                </c:pt>
                <c:pt idx="27">
                  <c:v>18162166.342796683</c:v>
                </c:pt>
                <c:pt idx="28">
                  <c:v>17408544.6192935</c:v>
                </c:pt>
                <c:pt idx="29">
                  <c:v>16714959.693003248</c:v>
                </c:pt>
                <c:pt idx="30">
                  <c:v>16074866.078704923</c:v>
                </c:pt>
                <c:pt idx="31">
                  <c:v>15482573.52198245</c:v>
                </c:pt>
                <c:pt idx="32">
                  <c:v>14933120.951032057</c:v>
                </c:pt>
                <c:pt idx="33">
                  <c:v>14422170.749691501</c:v>
                </c:pt>
                <c:pt idx="34">
                  <c:v>13945919.82981424</c:v>
                </c:pt>
                <c:pt idx="35">
                  <c:v>13501024.630171575</c:v>
                </c:pt>
              </c:numCache>
            </c:numRef>
          </c:yVal>
          <c:smooth val="1"/>
        </c:ser>
        <c:axId val="61470976"/>
        <c:axId val="61616128"/>
      </c:scatterChart>
      <c:valAx>
        <c:axId val="61470976"/>
        <c:scaling>
          <c:orientation val="minMax"/>
        </c:scaling>
        <c:axPos val="b"/>
        <c:numFmt formatCode="0.00%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61616128"/>
        <c:crosses val="autoZero"/>
        <c:crossBetween val="midCat"/>
      </c:valAx>
      <c:valAx>
        <c:axId val="6161612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6147097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358140</xdr:colOff>
      <xdr:row>15</xdr:row>
      <xdr:rowOff>55245</xdr:rowOff>
    </xdr:from>
    <xdr:to>
      <xdr:col>9</xdr:col>
      <xdr:colOff>672465</xdr:colOff>
      <xdr:row>34</xdr:row>
      <xdr:rowOff>140970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>
      <selection activeCell="D16" sqref="D16"/>
    </sheetView>
  </sheetViews>
  <sheetFormatPr baseColWidth="10" defaultRowHeight="13.2"/>
  <cols>
    <col min="2" max="2" width="13.6640625" bestFit="1" customWidth="1"/>
    <col min="3" max="3" width="15.33203125" bestFit="1" customWidth="1"/>
    <col min="4" max="4" width="13.6640625" customWidth="1"/>
  </cols>
  <sheetData>
    <row r="1" spans="1:6">
      <c r="A1" t="s">
        <v>4</v>
      </c>
      <c r="B1" s="1">
        <v>100000000</v>
      </c>
    </row>
    <row r="2" spans="1:6">
      <c r="A2" t="s">
        <v>0</v>
      </c>
      <c r="B2" s="3">
        <v>0.06</v>
      </c>
      <c r="C2" s="7" t="s">
        <v>2</v>
      </c>
      <c r="D2" s="7" t="s">
        <v>3</v>
      </c>
    </row>
    <row r="3" spans="1:6">
      <c r="A3" t="s">
        <v>1</v>
      </c>
      <c r="B3" s="4">
        <v>0.06</v>
      </c>
      <c r="C3" s="8">
        <f>+SUM(C6:C30)</f>
        <v>99974541.800722539</v>
      </c>
      <c r="D3" s="8">
        <f>+SUM(D6:D30)</f>
        <v>99999999.99999997</v>
      </c>
    </row>
    <row r="4" spans="1:6">
      <c r="F4" s="4"/>
    </row>
    <row r="5" spans="1:6">
      <c r="A5" s="6">
        <v>40179</v>
      </c>
      <c r="B5" s="5"/>
      <c r="F5" s="4"/>
    </row>
    <row r="6" spans="1:6">
      <c r="A6" s="6">
        <v>40544</v>
      </c>
      <c r="B6" s="5">
        <f t="shared" ref="B6:B14" si="0">+$B$1*$B$3</f>
        <v>6000000</v>
      </c>
      <c r="C6" s="5">
        <f t="shared" ref="C6:C15" si="1">+B6/(1+$B$2)^((A6-$A$5)/365)</f>
        <v>5660377.3584905658</v>
      </c>
      <c r="D6" s="5">
        <f>+B6/(1+$B$2)^((360*(YEAR(A6)-YEAR($A$5))+30*(MONTH(A6)-MONTH($A$5))+DAY(A6)-DAY($A$5))/360)</f>
        <v>5660377.3584905658</v>
      </c>
    </row>
    <row r="7" spans="1:6">
      <c r="A7" s="6">
        <v>40909</v>
      </c>
      <c r="B7" s="5">
        <f t="shared" si="0"/>
        <v>6000000</v>
      </c>
      <c r="C7" s="5">
        <f t="shared" si="1"/>
        <v>5339978.6400854392</v>
      </c>
      <c r="D7" s="5">
        <f t="shared" ref="D7:D15" si="2">+B7/(1+$B$2)^((360*(YEAR(A7)-YEAR($A$5))+30*(MONTH(A7)-MONTH($A$5))+DAY(A7)-DAY($A$5))/360)</f>
        <v>5339978.6400854392</v>
      </c>
    </row>
    <row r="8" spans="1:6">
      <c r="A8" s="6">
        <v>41275</v>
      </c>
      <c r="B8" s="5">
        <f t="shared" si="0"/>
        <v>6000000</v>
      </c>
      <c r="C8" s="5">
        <f t="shared" si="1"/>
        <v>5036911.5371972136</v>
      </c>
      <c r="D8" s="5">
        <f t="shared" si="2"/>
        <v>5037715.6981938099</v>
      </c>
    </row>
    <row r="9" spans="1:6">
      <c r="A9" s="6">
        <v>41640</v>
      </c>
      <c r="B9" s="5">
        <f t="shared" si="0"/>
        <v>6000000</v>
      </c>
      <c r="C9" s="5">
        <f t="shared" si="1"/>
        <v>4751803.3369785026</v>
      </c>
      <c r="D9" s="5">
        <f t="shared" si="2"/>
        <v>4752561.9794281228</v>
      </c>
    </row>
    <row r="10" spans="1:6">
      <c r="A10" s="6">
        <v>42005</v>
      </c>
      <c r="B10" s="5">
        <f t="shared" si="0"/>
        <v>6000000</v>
      </c>
      <c r="C10" s="5">
        <f t="shared" si="1"/>
        <v>4482833.3367721727</v>
      </c>
      <c r="D10" s="5">
        <f t="shared" si="2"/>
        <v>4483549.037196341</v>
      </c>
    </row>
    <row r="11" spans="1:6">
      <c r="A11" s="6">
        <v>42370</v>
      </c>
      <c r="B11" s="5">
        <f t="shared" si="0"/>
        <v>6000000</v>
      </c>
      <c r="C11" s="5">
        <f t="shared" si="1"/>
        <v>4229088.0535586532</v>
      </c>
      <c r="D11" s="5">
        <f>+B11/(1+$B$2)^((360*(YEAR(A11)-YEAR($A$5))+30*(MONTH(A11)-MONTH($A$5))+DAY(A11)-DAY($A$5))/360)</f>
        <v>4229763.242638058</v>
      </c>
    </row>
    <row r="12" spans="1:6">
      <c r="A12" s="6">
        <v>42736</v>
      </c>
      <c r="B12" s="5">
        <f t="shared" si="0"/>
        <v>6000000</v>
      </c>
      <c r="C12" s="5">
        <f t="shared" si="1"/>
        <v>3989068.8417532067</v>
      </c>
      <c r="D12" s="5">
        <f t="shared" si="2"/>
        <v>3990342.6817340162</v>
      </c>
    </row>
    <row r="13" spans="1:6">
      <c r="A13" s="6">
        <v>43101</v>
      </c>
      <c r="B13" s="5">
        <f t="shared" si="0"/>
        <v>6000000</v>
      </c>
      <c r="C13" s="5">
        <f t="shared" si="1"/>
        <v>3763272.492220006</v>
      </c>
      <c r="D13" s="5">
        <f t="shared" si="2"/>
        <v>3764474.2280509588</v>
      </c>
    </row>
    <row r="14" spans="1:6">
      <c r="A14" s="6">
        <v>43466</v>
      </c>
      <c r="B14" s="5">
        <f t="shared" si="0"/>
        <v>6000000</v>
      </c>
      <c r="C14" s="5">
        <f t="shared" si="1"/>
        <v>3550257.0681320811</v>
      </c>
      <c r="D14" s="5">
        <f t="shared" si="2"/>
        <v>3551390.7811801499</v>
      </c>
    </row>
    <row r="15" spans="1:6">
      <c r="A15" s="6">
        <v>43831</v>
      </c>
      <c r="B15" s="5">
        <f>+$B$1*$B$3+$B$1</f>
        <v>106000000</v>
      </c>
      <c r="C15" s="5">
        <f t="shared" si="1"/>
        <v>59170951.135534689</v>
      </c>
      <c r="D15" s="5">
        <f t="shared" si="2"/>
        <v>59189846.353002496</v>
      </c>
    </row>
    <row r="16" spans="1:6">
      <c r="A16" s="6"/>
    </row>
    <row r="17" spans="1:1">
      <c r="A17" s="6"/>
    </row>
    <row r="18" spans="1:1">
      <c r="A18" s="6"/>
    </row>
    <row r="19" spans="1:1">
      <c r="A19" s="6"/>
    </row>
    <row r="20" spans="1:1">
      <c r="A20" s="6"/>
    </row>
    <row r="21" spans="1:1">
      <c r="A21" s="6"/>
    </row>
    <row r="22" spans="1:1">
      <c r="A22" s="6"/>
    </row>
    <row r="23" spans="1:1">
      <c r="A23" s="6"/>
    </row>
    <row r="24" spans="1:1">
      <c r="A24" s="6"/>
    </row>
    <row r="25" spans="1:1">
      <c r="A25" s="6"/>
    </row>
    <row r="26" spans="1:1">
      <c r="A26" s="6"/>
    </row>
    <row r="27" spans="1:1">
      <c r="A27" s="6"/>
    </row>
    <row r="28" spans="1:1">
      <c r="A28" s="6"/>
    </row>
    <row r="29" spans="1:1">
      <c r="A29" s="6"/>
    </row>
    <row r="30" spans="1:1">
      <c r="A30" s="6"/>
    </row>
    <row r="33" spans="3:3">
      <c r="C33" s="1"/>
    </row>
  </sheetData>
  <pageMargins left="0.75" right="0.75" top="1" bottom="1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14"/>
  <sheetViews>
    <sheetView workbookViewId="0">
      <selection activeCell="I13" sqref="I13"/>
    </sheetView>
  </sheetViews>
  <sheetFormatPr baseColWidth="10" defaultRowHeight="13.2"/>
  <cols>
    <col min="2" max="2" width="13.6640625" bestFit="1" customWidth="1"/>
    <col min="3" max="3" width="4.109375" customWidth="1"/>
    <col min="4" max="5" width="13.6640625" customWidth="1"/>
    <col min="6" max="6" width="13.6640625" bestFit="1" customWidth="1"/>
  </cols>
  <sheetData>
    <row r="1" spans="1:40">
      <c r="A1" t="s">
        <v>4</v>
      </c>
      <c r="B1" s="1">
        <v>100000000</v>
      </c>
      <c r="C1" s="3"/>
      <c r="D1" s="3" t="s">
        <v>0</v>
      </c>
      <c r="E1" s="3">
        <v>1E-4</v>
      </c>
      <c r="F1" s="3">
        <v>0.01</v>
      </c>
      <c r="G1" s="3">
        <f>+F1+2%</f>
        <v>0.03</v>
      </c>
      <c r="H1" s="3">
        <f t="shared" ref="H1:AN1" si="0">+G1+2%</f>
        <v>0.05</v>
      </c>
      <c r="I1" s="3">
        <f t="shared" si="0"/>
        <v>7.0000000000000007E-2</v>
      </c>
      <c r="J1" s="3">
        <f t="shared" si="0"/>
        <v>9.0000000000000011E-2</v>
      </c>
      <c r="K1" s="3">
        <f t="shared" si="0"/>
        <v>0.11000000000000001</v>
      </c>
      <c r="L1" s="3">
        <f t="shared" si="0"/>
        <v>0.13</v>
      </c>
      <c r="M1" s="3">
        <f t="shared" si="0"/>
        <v>0.15</v>
      </c>
      <c r="N1" s="3">
        <f t="shared" si="0"/>
        <v>0.16999999999999998</v>
      </c>
      <c r="O1" s="3">
        <f t="shared" si="0"/>
        <v>0.18999999999999997</v>
      </c>
      <c r="P1" s="3">
        <f t="shared" si="0"/>
        <v>0.20999999999999996</v>
      </c>
      <c r="Q1" s="3">
        <f t="shared" si="0"/>
        <v>0.22999999999999995</v>
      </c>
      <c r="R1" s="3">
        <f t="shared" si="0"/>
        <v>0.24999999999999994</v>
      </c>
      <c r="S1" s="3">
        <f t="shared" si="0"/>
        <v>0.26999999999999996</v>
      </c>
      <c r="T1" s="3">
        <f t="shared" si="0"/>
        <v>0.28999999999999998</v>
      </c>
      <c r="U1" s="3">
        <f t="shared" si="0"/>
        <v>0.31</v>
      </c>
      <c r="V1" s="3">
        <f t="shared" si="0"/>
        <v>0.33</v>
      </c>
      <c r="W1" s="3">
        <f t="shared" si="0"/>
        <v>0.35000000000000003</v>
      </c>
      <c r="X1" s="3">
        <f t="shared" si="0"/>
        <v>0.37000000000000005</v>
      </c>
      <c r="Y1" s="3">
        <f t="shared" si="0"/>
        <v>0.39000000000000007</v>
      </c>
      <c r="Z1" s="3">
        <f t="shared" si="0"/>
        <v>0.41000000000000009</v>
      </c>
      <c r="AA1" s="3">
        <f t="shared" si="0"/>
        <v>0.4300000000000001</v>
      </c>
      <c r="AB1" s="3">
        <f t="shared" si="0"/>
        <v>0.45000000000000012</v>
      </c>
      <c r="AC1" s="3">
        <f t="shared" si="0"/>
        <v>0.47000000000000014</v>
      </c>
      <c r="AD1" s="3">
        <f t="shared" si="0"/>
        <v>0.49000000000000016</v>
      </c>
      <c r="AE1" s="3">
        <f t="shared" si="0"/>
        <v>0.51000000000000012</v>
      </c>
      <c r="AF1" s="3">
        <f t="shared" si="0"/>
        <v>0.53000000000000014</v>
      </c>
      <c r="AG1" s="3">
        <f t="shared" si="0"/>
        <v>0.55000000000000016</v>
      </c>
      <c r="AH1" s="3">
        <f t="shared" si="0"/>
        <v>0.57000000000000017</v>
      </c>
      <c r="AI1" s="3">
        <f t="shared" si="0"/>
        <v>0.59000000000000019</v>
      </c>
      <c r="AJ1" s="3">
        <f t="shared" si="0"/>
        <v>0.61000000000000021</v>
      </c>
      <c r="AK1" s="3">
        <f t="shared" si="0"/>
        <v>0.63000000000000023</v>
      </c>
      <c r="AL1" s="3">
        <f t="shared" si="0"/>
        <v>0.65000000000000024</v>
      </c>
      <c r="AM1" s="3">
        <f t="shared" si="0"/>
        <v>0.67000000000000026</v>
      </c>
      <c r="AN1" s="3">
        <f t="shared" si="0"/>
        <v>0.69000000000000028</v>
      </c>
    </row>
    <row r="2" spans="1:40">
      <c r="A2" t="s">
        <v>1</v>
      </c>
      <c r="B2" s="4">
        <v>0.09</v>
      </c>
      <c r="C2" s="4"/>
      <c r="D2" s="4" t="s">
        <v>5</v>
      </c>
      <c r="E2" s="2">
        <f t="shared" ref="E2:M2" si="1">+SUM(E5:E29)</f>
        <v>189850574.77157402</v>
      </c>
      <c r="F2" s="2">
        <f t="shared" si="1"/>
        <v>175770436.24561334</v>
      </c>
      <c r="G2" s="2">
        <f t="shared" si="1"/>
        <v>151181217.02065498</v>
      </c>
      <c r="H2" s="2">
        <f t="shared" si="1"/>
        <v>130886939.71673924</v>
      </c>
      <c r="I2" s="2">
        <f t="shared" si="1"/>
        <v>114047163.08186519</v>
      </c>
      <c r="J2" s="2">
        <f t="shared" si="1"/>
        <v>99999999.99999997</v>
      </c>
      <c r="K2" s="2">
        <f t="shared" si="1"/>
        <v>88221535.977717549</v>
      </c>
      <c r="L2" s="2">
        <f t="shared" si="1"/>
        <v>78295026.096188515</v>
      </c>
      <c r="M2" s="2">
        <f t="shared" si="1"/>
        <v>69887388.244874671</v>
      </c>
      <c r="N2" s="2">
        <f t="shared" ref="N2:AM2" si="2">+SUM(N5:N29)</f>
        <v>62731170.978131995</v>
      </c>
      <c r="O2" s="2">
        <f t="shared" si="2"/>
        <v>56610651.330403805</v>
      </c>
      <c r="P2" s="2">
        <f t="shared" si="2"/>
        <v>51351064.458522506</v>
      </c>
      <c r="Q2" s="2">
        <f t="shared" si="2"/>
        <v>46810220.196202666</v>
      </c>
      <c r="R2" s="2">
        <f t="shared" si="2"/>
        <v>42871947.673600003</v>
      </c>
      <c r="S2" s="2">
        <f t="shared" si="2"/>
        <v>39440946.622555256</v>
      </c>
      <c r="T2" s="2">
        <f t="shared" si="2"/>
        <v>36438726.083099447</v>
      </c>
      <c r="U2" s="2">
        <f t="shared" si="2"/>
        <v>33800387.436260797</v>
      </c>
      <c r="V2" s="2">
        <f t="shared" si="2"/>
        <v>31472065.855236027</v>
      </c>
      <c r="W2" s="2">
        <f t="shared" si="2"/>
        <v>29408887.354224347</v>
      </c>
      <c r="X2" s="2">
        <f t="shared" si="2"/>
        <v>27573331.239606503</v>
      </c>
      <c r="Y2" s="2">
        <f t="shared" si="2"/>
        <v>25933912.582741249</v>
      </c>
      <c r="Z2" s="2">
        <f t="shared" si="2"/>
        <v>24464118.289642062</v>
      </c>
      <c r="AA2" s="2">
        <f t="shared" si="2"/>
        <v>23141544.884648491</v>
      </c>
      <c r="AB2" s="2">
        <f t="shared" si="2"/>
        <v>21947197.326686911</v>
      </c>
      <c r="AC2" s="2">
        <f t="shared" si="2"/>
        <v>20864916.839636885</v>
      </c>
      <c r="AD2" s="2">
        <f t="shared" si="2"/>
        <v>19880912.464055676</v>
      </c>
      <c r="AE2" s="2">
        <f t="shared" si="2"/>
        <v>18983376.279027309</v>
      </c>
      <c r="AF2" s="2">
        <f t="shared" si="2"/>
        <v>18162166.342796683</v>
      </c>
      <c r="AG2" s="2">
        <f t="shared" si="2"/>
        <v>17408544.6192935</v>
      </c>
      <c r="AH2" s="2">
        <f t="shared" si="2"/>
        <v>16714959.693003248</v>
      </c>
      <c r="AI2" s="2">
        <f t="shared" si="2"/>
        <v>16074866.078704923</v>
      </c>
      <c r="AJ2" s="2">
        <f t="shared" si="2"/>
        <v>15482573.52198245</v>
      </c>
      <c r="AK2" s="2">
        <f t="shared" si="2"/>
        <v>14933120.951032057</v>
      </c>
      <c r="AL2" s="2">
        <f t="shared" si="2"/>
        <v>14422170.749691501</v>
      </c>
      <c r="AM2" s="2">
        <f t="shared" si="2"/>
        <v>13945919.82981424</v>
      </c>
      <c r="AN2" s="2">
        <f>+SUM(AN5:AN29)</f>
        <v>13501024.630171575</v>
      </c>
    </row>
    <row r="4" spans="1:40">
      <c r="A4" s="6">
        <v>40179</v>
      </c>
      <c r="B4" s="5"/>
      <c r="C4" s="5"/>
      <c r="D4" s="6">
        <v>40179</v>
      </c>
    </row>
    <row r="5" spans="1:40">
      <c r="A5" s="6">
        <v>40544</v>
      </c>
      <c r="B5" s="5">
        <f t="shared" ref="B5:B13" si="3">+$B$1*$B$2</f>
        <v>9000000</v>
      </c>
      <c r="C5" s="5"/>
      <c r="D5" s="6">
        <v>40544</v>
      </c>
      <c r="E5" s="5">
        <f>+$B5/(1+E$1)^((360*(YEAR($A5)-YEAR($A$4))+30*(MONTH($A5)-MONTH($A$5))+DAY($A5)-DAY($A$5))/360)</f>
        <v>8999100.0899910014</v>
      </c>
      <c r="F5" s="5">
        <f t="shared" ref="F5:AN12" si="4">+$B5/(1+F$1)^((360*(YEAR($A5)-YEAR($A$4))+30*(MONTH($A5)-MONTH($A$5))+DAY($A5)-DAY($A$5))/360)</f>
        <v>8910891.0891089104</v>
      </c>
      <c r="G5" s="5">
        <f t="shared" si="4"/>
        <v>8737864.0776699018</v>
      </c>
      <c r="H5" s="5">
        <f t="shared" si="4"/>
        <v>8571428.5714285709</v>
      </c>
      <c r="I5" s="5">
        <f t="shared" si="4"/>
        <v>8411214.9532710277</v>
      </c>
      <c r="J5" s="5">
        <f t="shared" si="4"/>
        <v>8256880.7339449534</v>
      </c>
      <c r="K5" s="5">
        <f t="shared" si="4"/>
        <v>8108108.108108107</v>
      </c>
      <c r="L5" s="5">
        <f t="shared" si="4"/>
        <v>7964601.7699115053</v>
      </c>
      <c r="M5" s="5">
        <f t="shared" si="4"/>
        <v>7826086.9565217402</v>
      </c>
      <c r="N5" s="5">
        <f t="shared" si="4"/>
        <v>7692307.692307693</v>
      </c>
      <c r="O5" s="5">
        <f t="shared" si="4"/>
        <v>7563025.2100840341</v>
      </c>
      <c r="P5" s="5">
        <f t="shared" si="4"/>
        <v>7438016.52892562</v>
      </c>
      <c r="Q5" s="5">
        <f t="shared" si="4"/>
        <v>7317073.1707317075</v>
      </c>
      <c r="R5" s="5">
        <f t="shared" si="4"/>
        <v>7200000</v>
      </c>
      <c r="S5" s="5">
        <f t="shared" si="4"/>
        <v>7086614.1732283467</v>
      </c>
      <c r="T5" s="5">
        <f t="shared" si="4"/>
        <v>6976744.1860465119</v>
      </c>
      <c r="U5" s="5">
        <f t="shared" si="4"/>
        <v>6870229.0076335873</v>
      </c>
      <c r="V5" s="5">
        <f t="shared" si="4"/>
        <v>6766917.2932330826</v>
      </c>
      <c r="W5" s="5">
        <f t="shared" si="4"/>
        <v>6666666.666666666</v>
      </c>
      <c r="X5" s="5">
        <f t="shared" si="4"/>
        <v>6569343.0656934306</v>
      </c>
      <c r="Y5" s="5">
        <f t="shared" si="4"/>
        <v>6474820.1438848916</v>
      </c>
      <c r="Z5" s="5">
        <f t="shared" si="4"/>
        <v>6382978.7234042548</v>
      </c>
      <c r="AA5" s="5">
        <f t="shared" si="4"/>
        <v>6293706.2937062932</v>
      </c>
      <c r="AB5" s="5">
        <f t="shared" si="4"/>
        <v>6206896.5517241368</v>
      </c>
      <c r="AC5" s="5">
        <f t="shared" si="4"/>
        <v>6122448.9795918362</v>
      </c>
      <c r="AD5" s="5">
        <f t="shared" si="4"/>
        <v>6040268.4563758383</v>
      </c>
      <c r="AE5" s="5">
        <f t="shared" si="4"/>
        <v>5960264.9006622508</v>
      </c>
      <c r="AF5" s="5">
        <f t="shared" si="4"/>
        <v>5882352.9411764694</v>
      </c>
      <c r="AG5" s="5">
        <f t="shared" si="4"/>
        <v>5806451.6129032252</v>
      </c>
      <c r="AH5" s="5">
        <f t="shared" si="4"/>
        <v>5732484.0764331203</v>
      </c>
      <c r="AI5" s="5">
        <f t="shared" si="4"/>
        <v>5660377.3584905649</v>
      </c>
      <c r="AJ5" s="5">
        <f t="shared" si="4"/>
        <v>5590062.1118012415</v>
      </c>
      <c r="AK5" s="5">
        <f t="shared" si="4"/>
        <v>5521472.392638036</v>
      </c>
      <c r="AL5" s="5">
        <f t="shared" si="4"/>
        <v>5454545.4545454532</v>
      </c>
      <c r="AM5" s="5">
        <f t="shared" si="4"/>
        <v>5389221.5568862259</v>
      </c>
      <c r="AN5" s="5">
        <f t="shared" si="4"/>
        <v>5325443.7869822476</v>
      </c>
    </row>
    <row r="6" spans="1:40">
      <c r="A6" s="6">
        <v>40909</v>
      </c>
      <c r="B6" s="5">
        <f t="shared" si="3"/>
        <v>9000000</v>
      </c>
      <c r="C6" s="5"/>
      <c r="D6" s="6">
        <v>40909</v>
      </c>
      <c r="E6" s="5">
        <f t="shared" ref="E6:T14" si="5">+$B6/(1+E$1)^((360*(YEAR($A6)-YEAR($A$4))+30*(MONTH($A6)-MONTH($A$5))+DAY($A6)-DAY($A$5))/360)</f>
        <v>8998200.2699640058</v>
      </c>
      <c r="F6" s="5">
        <f t="shared" si="5"/>
        <v>8822664.4446622878</v>
      </c>
      <c r="G6" s="5">
        <f t="shared" si="5"/>
        <v>8483363.1822037902</v>
      </c>
      <c r="H6" s="5">
        <f t="shared" si="5"/>
        <v>8163265.3061224483</v>
      </c>
      <c r="I6" s="5">
        <f t="shared" si="5"/>
        <v>7860948.5544589041</v>
      </c>
      <c r="J6" s="5">
        <f t="shared" si="5"/>
        <v>7575119.9393990394</v>
      </c>
      <c r="K6" s="5">
        <f t="shared" si="5"/>
        <v>7304601.8991964925</v>
      </c>
      <c r="L6" s="5">
        <f t="shared" si="5"/>
        <v>7048320.1503641652</v>
      </c>
      <c r="M6" s="5">
        <f t="shared" si="5"/>
        <v>6805293.0056710783</v>
      </c>
      <c r="N6" s="5">
        <f t="shared" si="5"/>
        <v>6574621.9592373446</v>
      </c>
      <c r="O6" s="5">
        <f t="shared" si="5"/>
        <v>6355483.3698185161</v>
      </c>
      <c r="P6" s="5">
        <f t="shared" si="5"/>
        <v>6147121.0982856369</v>
      </c>
      <c r="Q6" s="5">
        <f t="shared" si="5"/>
        <v>5948839.9762046402</v>
      </c>
      <c r="R6" s="5">
        <f t="shared" si="5"/>
        <v>5760000</v>
      </c>
      <c r="S6" s="5">
        <f t="shared" si="5"/>
        <v>5580011.1600223202</v>
      </c>
      <c r="T6" s="5">
        <f t="shared" si="5"/>
        <v>5408328.8263926441</v>
      </c>
      <c r="U6" s="5">
        <f t="shared" si="4"/>
        <v>5244449.6241477765</v>
      </c>
      <c r="V6" s="5">
        <f t="shared" si="4"/>
        <v>5087907.739272994</v>
      </c>
      <c r="W6" s="5">
        <f t="shared" si="4"/>
        <v>4938271.6049382705</v>
      </c>
      <c r="X6" s="5">
        <f t="shared" si="4"/>
        <v>4795140.923863817</v>
      </c>
      <c r="Y6" s="5">
        <f t="shared" si="4"/>
        <v>4658143.9884063965</v>
      </c>
      <c r="Z6" s="5">
        <f t="shared" si="4"/>
        <v>4526935.264825712</v>
      </c>
      <c r="AA6" s="5">
        <f t="shared" si="4"/>
        <v>4401193.2123820223</v>
      </c>
      <c r="AB6" s="5">
        <f t="shared" si="4"/>
        <v>4280618.3115338869</v>
      </c>
      <c r="AC6" s="5">
        <f t="shared" si="4"/>
        <v>4164931.2786339014</v>
      </c>
      <c r="AD6" s="5">
        <f t="shared" si="4"/>
        <v>4053871.4472321053</v>
      </c>
      <c r="AE6" s="5">
        <f t="shared" si="4"/>
        <v>3947195.2984518209</v>
      </c>
      <c r="AF6" s="5">
        <f t="shared" si="4"/>
        <v>3844675.12495194</v>
      </c>
      <c r="AG6" s="5">
        <f t="shared" si="4"/>
        <v>3746097.8147762734</v>
      </c>
      <c r="AH6" s="5">
        <f t="shared" si="4"/>
        <v>3651263.7429510308</v>
      </c>
      <c r="AI6" s="5">
        <f t="shared" si="4"/>
        <v>3559985.7600569581</v>
      </c>
      <c r="AJ6" s="5">
        <f t="shared" si="4"/>
        <v>3472088.2681995276</v>
      </c>
      <c r="AK6" s="5">
        <f t="shared" si="4"/>
        <v>3387406.3758515548</v>
      </c>
      <c r="AL6" s="5">
        <f t="shared" si="4"/>
        <v>3305785.1239669407</v>
      </c>
      <c r="AM6" s="5">
        <f t="shared" si="4"/>
        <v>3227078.7765785777</v>
      </c>
      <c r="AN6" s="5">
        <f t="shared" si="4"/>
        <v>3151150.1698119799</v>
      </c>
    </row>
    <row r="7" spans="1:40">
      <c r="A7" s="6">
        <v>41275</v>
      </c>
      <c r="B7" s="5">
        <f t="shared" si="3"/>
        <v>9000000</v>
      </c>
      <c r="C7" s="5"/>
      <c r="D7" s="6">
        <v>41275</v>
      </c>
      <c r="E7" s="5">
        <f t="shared" si="5"/>
        <v>8997300.5399100147</v>
      </c>
      <c r="F7" s="5">
        <f t="shared" si="4"/>
        <v>8735311.331348801</v>
      </c>
      <c r="G7" s="5">
        <f t="shared" si="4"/>
        <v>8236274.9341784362</v>
      </c>
      <c r="H7" s="5">
        <f t="shared" si="4"/>
        <v>7774538.3867832841</v>
      </c>
      <c r="I7" s="5">
        <f t="shared" si="4"/>
        <v>7346680.8920176672</v>
      </c>
      <c r="J7" s="5">
        <f t="shared" si="4"/>
        <v>6949651.3205495775</v>
      </c>
      <c r="K7" s="5">
        <f t="shared" si="4"/>
        <v>6580722.4317085519</v>
      </c>
      <c r="L7" s="5">
        <f t="shared" si="4"/>
        <v>6237451.4604992615</v>
      </c>
      <c r="M7" s="5">
        <f t="shared" si="4"/>
        <v>5917646.091887895</v>
      </c>
      <c r="N7" s="5">
        <f t="shared" si="4"/>
        <v>5619335.007895167</v>
      </c>
      <c r="O7" s="5">
        <f t="shared" si="4"/>
        <v>5340742.3275785847</v>
      </c>
      <c r="P7" s="5">
        <f t="shared" si="4"/>
        <v>5080265.3704839973</v>
      </c>
      <c r="Q7" s="5">
        <f t="shared" si="4"/>
        <v>4836455.2652070252</v>
      </c>
      <c r="R7" s="5">
        <f t="shared" si="4"/>
        <v>4608000</v>
      </c>
      <c r="S7" s="5">
        <f t="shared" si="4"/>
        <v>4393709.5748207252</v>
      </c>
      <c r="T7" s="5">
        <f t="shared" si="4"/>
        <v>4192502.9661958478</v>
      </c>
      <c r="U7" s="5">
        <f t="shared" si="4"/>
        <v>4003396.6596547905</v>
      </c>
      <c r="V7" s="5">
        <f t="shared" si="4"/>
        <v>3825494.5408067629</v>
      </c>
      <c r="W7" s="5">
        <f t="shared" si="4"/>
        <v>3657978.9666209412</v>
      </c>
      <c r="X7" s="5">
        <f t="shared" si="4"/>
        <v>3500102.8641341729</v>
      </c>
      <c r="Y7" s="5">
        <f t="shared" si="4"/>
        <v>3351182.7254722272</v>
      </c>
      <c r="Z7" s="5">
        <f t="shared" si="4"/>
        <v>3210592.3864012137</v>
      </c>
      <c r="AA7" s="5">
        <f t="shared" si="4"/>
        <v>3077757.4911762387</v>
      </c>
      <c r="AB7" s="5">
        <f t="shared" si="4"/>
        <v>2952150.5596785424</v>
      </c>
      <c r="AC7" s="5">
        <f t="shared" si="4"/>
        <v>2833286.5841046944</v>
      </c>
      <c r="AD7" s="5">
        <f t="shared" si="4"/>
        <v>2720719.0921020838</v>
      </c>
      <c r="AE7" s="5">
        <f t="shared" si="4"/>
        <v>2614036.6214912715</v>
      </c>
      <c r="AF7" s="5">
        <f t="shared" si="4"/>
        <v>2512859.5587921171</v>
      </c>
      <c r="AG7" s="5">
        <f t="shared" si="4"/>
        <v>2416837.2998556597</v>
      </c>
      <c r="AH7" s="5">
        <f t="shared" si="4"/>
        <v>2325645.6961471532</v>
      </c>
      <c r="AI7" s="5">
        <f t="shared" si="4"/>
        <v>2238984.7547528036</v>
      </c>
      <c r="AJ7" s="5">
        <f t="shared" si="4"/>
        <v>2156576.5640990851</v>
      </c>
      <c r="AK7" s="5">
        <f t="shared" si="4"/>
        <v>2078163.4207678249</v>
      </c>
      <c r="AL7" s="5">
        <f t="shared" si="4"/>
        <v>2003506.1357375397</v>
      </c>
      <c r="AM7" s="5">
        <f t="shared" si="4"/>
        <v>1932382.5009452556</v>
      </c>
      <c r="AN7" s="5">
        <f t="shared" si="4"/>
        <v>1864585.899297029</v>
      </c>
    </row>
    <row r="8" spans="1:40">
      <c r="A8" s="6">
        <v>41640</v>
      </c>
      <c r="B8" s="5">
        <f t="shared" si="3"/>
        <v>9000000</v>
      </c>
      <c r="C8" s="5"/>
      <c r="D8" s="6">
        <v>41640</v>
      </c>
      <c r="E8" s="5">
        <f t="shared" si="5"/>
        <v>8996400.8998200335</v>
      </c>
      <c r="F8" s="5">
        <f t="shared" si="4"/>
        <v>8648823.1003453471</v>
      </c>
      <c r="G8" s="5">
        <f t="shared" si="4"/>
        <v>7996383.4312412003</v>
      </c>
      <c r="H8" s="5">
        <f t="shared" si="4"/>
        <v>7404322.2731269374</v>
      </c>
      <c r="I8" s="5">
        <f t="shared" si="4"/>
        <v>6866056.9084277274</v>
      </c>
      <c r="J8" s="5">
        <f t="shared" si="4"/>
        <v>6375826.8995867679</v>
      </c>
      <c r="K8" s="5">
        <f t="shared" si="4"/>
        <v>5928578.7673050007</v>
      </c>
      <c r="L8" s="5">
        <f t="shared" si="4"/>
        <v>5519868.5491143912</v>
      </c>
      <c r="M8" s="5">
        <f t="shared" si="4"/>
        <v>5145779.2103373008</v>
      </c>
      <c r="N8" s="5">
        <f t="shared" si="4"/>
        <v>4802850.4340984337</v>
      </c>
      <c r="O8" s="5">
        <f t="shared" si="4"/>
        <v>4488018.7626710795</v>
      </c>
      <c r="P8" s="5">
        <f t="shared" si="4"/>
        <v>4198566.4218876008</v>
      </c>
      <c r="Q8" s="5">
        <f t="shared" si="4"/>
        <v>3932077.451387825</v>
      </c>
      <c r="R8" s="5">
        <f t="shared" si="4"/>
        <v>3686400</v>
      </c>
      <c r="S8" s="5">
        <f t="shared" si="4"/>
        <v>3459613.8384415153</v>
      </c>
      <c r="T8" s="5">
        <f t="shared" si="4"/>
        <v>3250002.2993766265</v>
      </c>
      <c r="U8" s="5">
        <f t="shared" si="4"/>
        <v>3056027.9844693057</v>
      </c>
      <c r="V8" s="5">
        <f t="shared" si="4"/>
        <v>2876311.6848171144</v>
      </c>
      <c r="W8" s="5">
        <f t="shared" si="4"/>
        <v>2709614.0493488451</v>
      </c>
      <c r="X8" s="5">
        <f t="shared" si="4"/>
        <v>2554819.6088570603</v>
      </c>
      <c r="Y8" s="5">
        <f t="shared" si="4"/>
        <v>2410922.8240807387</v>
      </c>
      <c r="Z8" s="5">
        <f t="shared" si="4"/>
        <v>2277015.8768802932</v>
      </c>
      <c r="AA8" s="5">
        <f t="shared" si="4"/>
        <v>2152277.9658575095</v>
      </c>
      <c r="AB8" s="5">
        <f t="shared" si="4"/>
        <v>2035965.9032265809</v>
      </c>
      <c r="AC8" s="5">
        <f t="shared" si="4"/>
        <v>1927405.8395270025</v>
      </c>
      <c r="AD8" s="5">
        <f t="shared" si="4"/>
        <v>1825985.9678537468</v>
      </c>
      <c r="AE8" s="5">
        <f t="shared" si="4"/>
        <v>1731150.0804577952</v>
      </c>
      <c r="AF8" s="5">
        <f t="shared" si="4"/>
        <v>1642391.8684915798</v>
      </c>
      <c r="AG8" s="5">
        <f t="shared" si="4"/>
        <v>1559249.8708746189</v>
      </c>
      <c r="AH8" s="5">
        <f t="shared" si="4"/>
        <v>1481302.9911765303</v>
      </c>
      <c r="AI8" s="5">
        <f t="shared" si="4"/>
        <v>1408166.5124231465</v>
      </c>
      <c r="AJ8" s="5">
        <f t="shared" si="4"/>
        <v>1339488.5491298663</v>
      </c>
      <c r="AK8" s="5">
        <f t="shared" si="4"/>
        <v>1274946.8839066406</v>
      </c>
      <c r="AL8" s="5">
        <f t="shared" si="4"/>
        <v>1214246.142871236</v>
      </c>
      <c r="AM8" s="5">
        <f t="shared" si="4"/>
        <v>1157115.2700270989</v>
      </c>
      <c r="AN8" s="5">
        <f t="shared" si="4"/>
        <v>1103305.2658562299</v>
      </c>
    </row>
    <row r="9" spans="1:40">
      <c r="A9" s="6">
        <v>42005</v>
      </c>
      <c r="B9" s="5">
        <f t="shared" si="3"/>
        <v>9000000</v>
      </c>
      <c r="C9" s="5"/>
      <c r="D9" s="6">
        <v>42005</v>
      </c>
      <c r="E9" s="5">
        <f t="shared" si="5"/>
        <v>8995501.3496850654</v>
      </c>
      <c r="F9" s="5">
        <f t="shared" si="4"/>
        <v>8563191.1884607393</v>
      </c>
      <c r="G9" s="5">
        <f t="shared" si="4"/>
        <v>7763479.0594574772</v>
      </c>
      <c r="H9" s="5">
        <f t="shared" si="4"/>
        <v>7051735.4982161308</v>
      </c>
      <c r="I9" s="5">
        <f t="shared" si="4"/>
        <v>6416875.6153530153</v>
      </c>
      <c r="J9" s="5">
        <f t="shared" si="4"/>
        <v>5849382.4766851077</v>
      </c>
      <c r="K9" s="5">
        <f t="shared" si="4"/>
        <v>5341061.9525270276</v>
      </c>
      <c r="L9" s="5">
        <f t="shared" si="4"/>
        <v>4884839.4239950376</v>
      </c>
      <c r="M9" s="5">
        <f t="shared" si="4"/>
        <v>4474590.6176846093</v>
      </c>
      <c r="N9" s="5">
        <f t="shared" si="4"/>
        <v>4105000.3710243027</v>
      </c>
      <c r="O9" s="5">
        <f t="shared" si="4"/>
        <v>3771444.338379059</v>
      </c>
      <c r="P9" s="5">
        <f t="shared" si="4"/>
        <v>3469889.6048657862</v>
      </c>
      <c r="Q9" s="5">
        <f t="shared" si="4"/>
        <v>3196810.9360876628</v>
      </c>
      <c r="R9" s="5">
        <f t="shared" si="4"/>
        <v>2949120</v>
      </c>
      <c r="S9" s="5">
        <f t="shared" si="4"/>
        <v>2724105.3845996186</v>
      </c>
      <c r="T9" s="5">
        <f t="shared" si="4"/>
        <v>2519381.6274237409</v>
      </c>
      <c r="U9" s="5">
        <f t="shared" si="4"/>
        <v>2332845.7896712255</v>
      </c>
      <c r="V9" s="5">
        <f t="shared" si="4"/>
        <v>2162640.3645241456</v>
      </c>
      <c r="W9" s="5">
        <f t="shared" si="4"/>
        <v>2007121.5180361813</v>
      </c>
      <c r="X9" s="5">
        <f t="shared" si="4"/>
        <v>1864831.8312825256</v>
      </c>
      <c r="Y9" s="5">
        <f t="shared" si="4"/>
        <v>1734476.8518566466</v>
      </c>
      <c r="Z9" s="5">
        <f t="shared" si="4"/>
        <v>1614904.877220066</v>
      </c>
      <c r="AA9" s="5">
        <f t="shared" si="4"/>
        <v>1505089.4866136427</v>
      </c>
      <c r="AB9" s="5">
        <f t="shared" si="4"/>
        <v>1404114.4160183317</v>
      </c>
      <c r="AC9" s="5">
        <f t="shared" si="4"/>
        <v>1311160.4350523825</v>
      </c>
      <c r="AD9" s="5">
        <f t="shared" si="4"/>
        <v>1225493.9381568769</v>
      </c>
      <c r="AE9" s="5">
        <f t="shared" si="4"/>
        <v>1146457.0069256921</v>
      </c>
      <c r="AF9" s="5">
        <f t="shared" si="4"/>
        <v>1073458.7375761955</v>
      </c>
      <c r="AG9" s="5">
        <f t="shared" si="4"/>
        <v>1005967.6586287863</v>
      </c>
      <c r="AH9" s="5">
        <f t="shared" si="4"/>
        <v>943505.08992135676</v>
      </c>
      <c r="AI9" s="5">
        <f t="shared" si="4"/>
        <v>885639.31598940003</v>
      </c>
      <c r="AJ9" s="5">
        <f t="shared" si="4"/>
        <v>831980.46529805346</v>
      </c>
      <c r="AK9" s="5">
        <f t="shared" si="4"/>
        <v>782176.00239671185</v>
      </c>
      <c r="AL9" s="5">
        <f t="shared" si="4"/>
        <v>735906.75325529429</v>
      </c>
      <c r="AM9" s="5">
        <f t="shared" si="4"/>
        <v>692883.39522580768</v>
      </c>
      <c r="AN9" s="5">
        <f t="shared" si="4"/>
        <v>652843.35257765069</v>
      </c>
    </row>
    <row r="10" spans="1:40">
      <c r="A10" s="6">
        <v>42370</v>
      </c>
      <c r="B10" s="5">
        <f t="shared" si="3"/>
        <v>9000000</v>
      </c>
      <c r="C10" s="5"/>
      <c r="D10" s="6">
        <v>42370</v>
      </c>
      <c r="E10" s="5">
        <f t="shared" si="5"/>
        <v>8994601.889496116</v>
      </c>
      <c r="F10" s="5">
        <f t="shared" si="4"/>
        <v>8478407.1172878593</v>
      </c>
      <c r="G10" s="5">
        <f t="shared" si="4"/>
        <v>7537358.3101528902</v>
      </c>
      <c r="H10" s="5">
        <f t="shared" si="4"/>
        <v>6715938.5697296485</v>
      </c>
      <c r="I10" s="5">
        <f t="shared" si="4"/>
        <v>5997080.0143486131</v>
      </c>
      <c r="J10" s="5">
        <f t="shared" si="4"/>
        <v>5366405.9419129426</v>
      </c>
      <c r="K10" s="5">
        <f t="shared" si="4"/>
        <v>4811767.5247991234</v>
      </c>
      <c r="L10" s="5">
        <f t="shared" si="4"/>
        <v>4322866.7468982637</v>
      </c>
      <c r="M10" s="5">
        <f t="shared" si="4"/>
        <v>3890948.363204008</v>
      </c>
      <c r="N10" s="5">
        <f t="shared" si="4"/>
        <v>3508547.3256617971</v>
      </c>
      <c r="O10" s="5">
        <f t="shared" si="4"/>
        <v>3169280.9566210583</v>
      </c>
      <c r="P10" s="5">
        <f t="shared" si="4"/>
        <v>2867677.359393212</v>
      </c>
      <c r="Q10" s="5">
        <f t="shared" si="4"/>
        <v>2599033.2813720838</v>
      </c>
      <c r="R10" s="5">
        <f t="shared" si="4"/>
        <v>2359296</v>
      </c>
      <c r="S10" s="5">
        <f t="shared" si="4"/>
        <v>2144964.8697634791</v>
      </c>
      <c r="T10" s="5">
        <f t="shared" si="4"/>
        <v>1953009.013506776</v>
      </c>
      <c r="U10" s="5">
        <f t="shared" si="4"/>
        <v>1780798.3127261263</v>
      </c>
      <c r="V10" s="5">
        <f t="shared" si="4"/>
        <v>1626045.38686026</v>
      </c>
      <c r="W10" s="5">
        <f t="shared" si="4"/>
        <v>1486756.6800268011</v>
      </c>
      <c r="X10" s="5">
        <f t="shared" si="4"/>
        <v>1361191.1177244713</v>
      </c>
      <c r="Y10" s="5">
        <f t="shared" si="4"/>
        <v>1247825.0732781629</v>
      </c>
      <c r="Z10" s="5">
        <f t="shared" si="4"/>
        <v>1145322.6079574935</v>
      </c>
      <c r="AA10" s="5">
        <f t="shared" si="4"/>
        <v>1052510.1304990507</v>
      </c>
      <c r="AB10" s="5">
        <f t="shared" si="4"/>
        <v>968354.76966781483</v>
      </c>
      <c r="AC10" s="5">
        <f t="shared" si="4"/>
        <v>891945.87418529403</v>
      </c>
      <c r="AD10" s="5">
        <f t="shared" si="4"/>
        <v>822479.15312542045</v>
      </c>
      <c r="AE10" s="5">
        <f t="shared" si="4"/>
        <v>759243.05094416672</v>
      </c>
      <c r="AF10" s="5">
        <f t="shared" si="4"/>
        <v>701607.01802365715</v>
      </c>
      <c r="AG10" s="5">
        <f t="shared" si="4"/>
        <v>649011.39266373299</v>
      </c>
      <c r="AH10" s="5">
        <f t="shared" si="4"/>
        <v>600958.65600086399</v>
      </c>
      <c r="AI10" s="5">
        <f t="shared" si="4"/>
        <v>557005.85911283013</v>
      </c>
      <c r="AJ10" s="5">
        <f t="shared" si="4"/>
        <v>516758.0529801572</v>
      </c>
      <c r="AK10" s="5">
        <f t="shared" si="4"/>
        <v>479862.57815749187</v>
      </c>
      <c r="AL10" s="5">
        <f t="shared" si="4"/>
        <v>446004.09288199648</v>
      </c>
      <c r="AM10" s="5">
        <f t="shared" si="4"/>
        <v>414900.23666216014</v>
      </c>
      <c r="AN10" s="5">
        <f t="shared" si="4"/>
        <v>386297.8417619234</v>
      </c>
    </row>
    <row r="11" spans="1:40">
      <c r="A11" s="6">
        <v>42736</v>
      </c>
      <c r="B11" s="5">
        <f t="shared" si="3"/>
        <v>9000000</v>
      </c>
      <c r="C11" s="5"/>
      <c r="D11" s="6">
        <v>42736</v>
      </c>
      <c r="E11" s="5">
        <f t="shared" si="5"/>
        <v>8993702.5192441903</v>
      </c>
      <c r="F11" s="5">
        <f t="shared" si="4"/>
        <v>8394462.4923642203</v>
      </c>
      <c r="G11" s="5">
        <f t="shared" si="4"/>
        <v>7317823.6020901836</v>
      </c>
      <c r="H11" s="5">
        <f t="shared" si="4"/>
        <v>6396131.9711710932</v>
      </c>
      <c r="I11" s="5">
        <f t="shared" si="4"/>
        <v>5604747.6769613205</v>
      </c>
      <c r="J11" s="5">
        <f t="shared" si="4"/>
        <v>4923308.2035898557</v>
      </c>
      <c r="K11" s="5">
        <f t="shared" si="4"/>
        <v>4334925.6980172284</v>
      </c>
      <c r="L11" s="5">
        <f t="shared" si="4"/>
        <v>3825545.7937152782</v>
      </c>
      <c r="M11" s="5">
        <f t="shared" si="4"/>
        <v>3383433.3593078339</v>
      </c>
      <c r="N11" s="5">
        <f t="shared" si="4"/>
        <v>2998758.3980015363</v>
      </c>
      <c r="O11" s="5">
        <f t="shared" si="4"/>
        <v>2663261.3080849228</v>
      </c>
      <c r="P11" s="5">
        <f t="shared" si="4"/>
        <v>2369981.2887547202</v>
      </c>
      <c r="Q11" s="5">
        <f t="shared" si="4"/>
        <v>2113035.1881073848</v>
      </c>
      <c r="R11" s="5">
        <f t="shared" si="4"/>
        <v>1887436.8</v>
      </c>
      <c r="S11" s="5">
        <f t="shared" si="4"/>
        <v>1688948.7163491962</v>
      </c>
      <c r="T11" s="5">
        <f t="shared" si="4"/>
        <v>1513960.4755866481</v>
      </c>
      <c r="U11" s="5">
        <f t="shared" si="4"/>
        <v>1359388.0249817758</v>
      </c>
      <c r="V11" s="5">
        <f t="shared" si="4"/>
        <v>1222590.5164362858</v>
      </c>
      <c r="W11" s="5">
        <f t="shared" si="4"/>
        <v>1101301.2444642971</v>
      </c>
      <c r="X11" s="5">
        <f t="shared" si="4"/>
        <v>993570.15892297169</v>
      </c>
      <c r="Y11" s="5">
        <f t="shared" si="4"/>
        <v>897715.88005623221</v>
      </c>
      <c r="Z11" s="5">
        <f t="shared" si="4"/>
        <v>812285.53755850589</v>
      </c>
      <c r="AA11" s="5">
        <f t="shared" si="4"/>
        <v>736021.07027905621</v>
      </c>
      <c r="AB11" s="5">
        <f t="shared" si="4"/>
        <v>667830.8756329756</v>
      </c>
      <c r="AC11" s="5">
        <f t="shared" si="4"/>
        <v>606765.90080632246</v>
      </c>
      <c r="AD11" s="5">
        <f t="shared" si="4"/>
        <v>551999.43162779906</v>
      </c>
      <c r="AE11" s="5">
        <f t="shared" si="4"/>
        <v>502809.96751269308</v>
      </c>
      <c r="AF11" s="5">
        <f t="shared" si="4"/>
        <v>458566.67844683462</v>
      </c>
      <c r="AG11" s="5">
        <f t="shared" si="4"/>
        <v>418717.02752498892</v>
      </c>
      <c r="AH11" s="5">
        <f t="shared" si="4"/>
        <v>382776.21401328914</v>
      </c>
      <c r="AI11" s="5">
        <f t="shared" si="4"/>
        <v>350318.15038542764</v>
      </c>
      <c r="AJ11" s="5">
        <f t="shared" si="4"/>
        <v>320967.73477028392</v>
      </c>
      <c r="AK11" s="5">
        <f t="shared" si="4"/>
        <v>294394.21972852258</v>
      </c>
      <c r="AL11" s="5">
        <f t="shared" si="4"/>
        <v>270305.51083757362</v>
      </c>
      <c r="AM11" s="5">
        <f t="shared" si="4"/>
        <v>248443.25548632335</v>
      </c>
      <c r="AN11" s="5">
        <f t="shared" si="4"/>
        <v>228578.60459285401</v>
      </c>
    </row>
    <row r="12" spans="1:40">
      <c r="A12" s="6">
        <v>43101</v>
      </c>
      <c r="B12" s="5">
        <f t="shared" si="3"/>
        <v>9000000</v>
      </c>
      <c r="C12" s="5"/>
      <c r="D12" s="6">
        <v>43101</v>
      </c>
      <c r="E12" s="5">
        <f t="shared" si="5"/>
        <v>8992803.2389202993</v>
      </c>
      <c r="F12" s="5">
        <f t="shared" si="4"/>
        <v>8311349.0023408094</v>
      </c>
      <c r="G12" s="5">
        <f t="shared" si="4"/>
        <v>7104683.1088254219</v>
      </c>
      <c r="H12" s="5">
        <f t="shared" si="4"/>
        <v>6091554.2582581844</v>
      </c>
      <c r="I12" s="5">
        <f t="shared" si="4"/>
        <v>5238081.941085346</v>
      </c>
      <c r="J12" s="5">
        <f t="shared" si="4"/>
        <v>4516796.5170549126</v>
      </c>
      <c r="K12" s="5">
        <f t="shared" si="4"/>
        <v>3905338.4666821868</v>
      </c>
      <c r="L12" s="5">
        <f t="shared" si="4"/>
        <v>3385438.7555002463</v>
      </c>
      <c r="M12" s="5">
        <f t="shared" si="4"/>
        <v>2942115.964615508</v>
      </c>
      <c r="N12" s="5">
        <f t="shared" si="4"/>
        <v>2563041.3658132791</v>
      </c>
      <c r="O12" s="5">
        <f t="shared" si="4"/>
        <v>2238034.7126764054</v>
      </c>
      <c r="P12" s="5">
        <f t="shared" si="4"/>
        <v>1958662.2221113394</v>
      </c>
      <c r="Q12" s="5">
        <f t="shared" si="4"/>
        <v>1717914.787079175</v>
      </c>
      <c r="R12" s="5">
        <f t="shared" si="4"/>
        <v>1509949.4399999999</v>
      </c>
      <c r="S12" s="5">
        <f t="shared" si="4"/>
        <v>1329880.8790151151</v>
      </c>
      <c r="T12" s="5">
        <f t="shared" si="4"/>
        <v>1173612.7717725954</v>
      </c>
      <c r="U12" s="5">
        <f t="shared" si="4"/>
        <v>1037700.7824288363</v>
      </c>
      <c r="V12" s="5">
        <f t="shared" si="4"/>
        <v>919240.98980171862</v>
      </c>
      <c r="W12" s="5">
        <f t="shared" si="4"/>
        <v>815778.69960318285</v>
      </c>
      <c r="X12" s="5">
        <f t="shared" si="4"/>
        <v>725233.69264450483</v>
      </c>
      <c r="Y12" s="5">
        <f t="shared" si="4"/>
        <v>645838.7626303829</v>
      </c>
      <c r="Z12" s="5">
        <f t="shared" si="4"/>
        <v>576089.03372943681</v>
      </c>
      <c r="AA12" s="5">
        <f t="shared" si="4"/>
        <v>514700.04914619308</v>
      </c>
      <c r="AB12" s="5">
        <f t="shared" si="4"/>
        <v>460573.01767791423</v>
      </c>
      <c r="AC12" s="5">
        <f t="shared" si="4"/>
        <v>412765.91891586548</v>
      </c>
      <c r="AD12" s="5">
        <f t="shared" si="4"/>
        <v>370469.41719986493</v>
      </c>
      <c r="AE12" s="5">
        <f t="shared" ref="F12:AN14" si="6">+$B12/(1+AE$1)^((360*(YEAR($A12)-YEAR($A$4))+30*(MONTH($A12)-MONTH($A$5))+DAY($A12)-DAY($A$5))/360)</f>
        <v>332986.73345211457</v>
      </c>
      <c r="AF12" s="5">
        <f t="shared" si="6"/>
        <v>299716.78329858469</v>
      </c>
      <c r="AG12" s="5">
        <f t="shared" si="6"/>
        <v>270140.01775805734</v>
      </c>
      <c r="AH12" s="5">
        <f t="shared" si="6"/>
        <v>243806.50574094843</v>
      </c>
      <c r="AI12" s="5">
        <f t="shared" si="6"/>
        <v>220325.88074555196</v>
      </c>
      <c r="AJ12" s="5">
        <f t="shared" si="6"/>
        <v>199358.84147222602</v>
      </c>
      <c r="AK12" s="5">
        <f t="shared" si="6"/>
        <v>180609.95075369478</v>
      </c>
      <c r="AL12" s="5">
        <f t="shared" si="6"/>
        <v>163821.52171974152</v>
      </c>
      <c r="AM12" s="5">
        <f t="shared" si="6"/>
        <v>148768.41645887622</v>
      </c>
      <c r="AN12" s="5">
        <f t="shared" si="6"/>
        <v>135253.6121851207</v>
      </c>
    </row>
    <row r="13" spans="1:40">
      <c r="A13" s="6">
        <v>43466</v>
      </c>
      <c r="B13" s="5">
        <f t="shared" si="3"/>
        <v>9000000</v>
      </c>
      <c r="C13" s="5"/>
      <c r="D13" s="6">
        <v>43466</v>
      </c>
      <c r="E13" s="5">
        <f t="shared" si="5"/>
        <v>8991904.0485154483</v>
      </c>
      <c r="F13" s="5">
        <f t="shared" si="6"/>
        <v>8229058.4181592166</v>
      </c>
      <c r="G13" s="5">
        <f t="shared" si="6"/>
        <v>6897750.5910926424</v>
      </c>
      <c r="H13" s="5">
        <f t="shared" si="6"/>
        <v>5801480.2459601751</v>
      </c>
      <c r="I13" s="5">
        <f t="shared" si="6"/>
        <v>4895403.6832573321</v>
      </c>
      <c r="J13" s="5">
        <f t="shared" si="6"/>
        <v>4143850.0156467087</v>
      </c>
      <c r="K13" s="5">
        <f t="shared" si="6"/>
        <v>3518322.9429569249</v>
      </c>
      <c r="L13" s="5">
        <f t="shared" si="6"/>
        <v>2995963.5004426963</v>
      </c>
      <c r="M13" s="5">
        <f t="shared" si="6"/>
        <v>2558361.7083613114</v>
      </c>
      <c r="N13" s="5">
        <f t="shared" si="6"/>
        <v>2190633.6459942563</v>
      </c>
      <c r="O13" s="5">
        <f t="shared" si="6"/>
        <v>1880701.4392238702</v>
      </c>
      <c r="P13" s="5">
        <f t="shared" si="6"/>
        <v>1618729.1091829252</v>
      </c>
      <c r="Q13" s="5">
        <f t="shared" si="6"/>
        <v>1396678.688682256</v>
      </c>
      <c r="R13" s="5">
        <f t="shared" si="6"/>
        <v>1207959.5519999999</v>
      </c>
      <c r="S13" s="5">
        <f t="shared" si="6"/>
        <v>1047150.2984370986</v>
      </c>
      <c r="T13" s="5">
        <f t="shared" si="6"/>
        <v>909777.3424593762</v>
      </c>
      <c r="U13" s="5">
        <f t="shared" si="6"/>
        <v>792138.00185407361</v>
      </c>
      <c r="V13" s="5">
        <f t="shared" si="6"/>
        <v>691158.63894866058</v>
      </c>
      <c r="W13" s="5">
        <f t="shared" si="6"/>
        <v>604280.51822457986</v>
      </c>
      <c r="X13" s="5">
        <f t="shared" si="6"/>
        <v>529367.65886460198</v>
      </c>
      <c r="Y13" s="5">
        <f t="shared" si="6"/>
        <v>464632.20333121059</v>
      </c>
      <c r="Z13" s="5">
        <f t="shared" si="6"/>
        <v>408573.78278683452</v>
      </c>
      <c r="AA13" s="5">
        <f t="shared" si="6"/>
        <v>359930.10429803707</v>
      </c>
      <c r="AB13" s="5">
        <f t="shared" si="6"/>
        <v>317636.56391580286</v>
      </c>
      <c r="AC13" s="5">
        <f t="shared" si="6"/>
        <v>280793.14211963635</v>
      </c>
      <c r="AD13" s="5">
        <f t="shared" si="6"/>
        <v>248637.19275158716</v>
      </c>
      <c r="AE13" s="5">
        <f t="shared" si="6"/>
        <v>220521.01553120167</v>
      </c>
      <c r="AF13" s="5">
        <f t="shared" si="6"/>
        <v>195893.32241737557</v>
      </c>
      <c r="AG13" s="5">
        <f t="shared" si="6"/>
        <v>174283.88242455307</v>
      </c>
      <c r="AH13" s="5">
        <f t="shared" si="6"/>
        <v>155290.7679878652</v>
      </c>
      <c r="AI13" s="5">
        <f t="shared" si="6"/>
        <v>138569.7363179572</v>
      </c>
      <c r="AJ13" s="5">
        <f t="shared" si="6"/>
        <v>123825.3673740534</v>
      </c>
      <c r="AK13" s="5">
        <f t="shared" si="6"/>
        <v>110803.65076913788</v>
      </c>
      <c r="AL13" s="5">
        <f t="shared" si="6"/>
        <v>99285.770739237269</v>
      </c>
      <c r="AM13" s="5">
        <f t="shared" si="6"/>
        <v>89082.884107111502</v>
      </c>
      <c r="AN13" s="5">
        <f t="shared" si="6"/>
        <v>80031.723186461924</v>
      </c>
    </row>
    <row r="14" spans="1:40">
      <c r="A14" s="6">
        <v>43831</v>
      </c>
      <c r="B14" s="5">
        <f>+$B$1*$B$2+$B$1</f>
        <v>109000000</v>
      </c>
      <c r="C14" s="5"/>
      <c r="D14" s="6">
        <v>43831</v>
      </c>
      <c r="E14" s="5">
        <f t="shared" si="5"/>
        <v>108891059.92602782</v>
      </c>
      <c r="F14" s="5">
        <f t="shared" si="6"/>
        <v>98676278.06153515</v>
      </c>
      <c r="G14" s="5">
        <f t="shared" si="6"/>
        <v>81106236.723743051</v>
      </c>
      <c r="H14" s="5">
        <f t="shared" si="6"/>
        <v>66916544.635942765</v>
      </c>
      <c r="I14" s="5">
        <f t="shared" si="6"/>
        <v>55410072.842684239</v>
      </c>
      <c r="J14" s="5">
        <f t="shared" si="6"/>
        <v>46042777.951630093</v>
      </c>
      <c r="K14" s="5">
        <f t="shared" si="6"/>
        <v>38388108.186416894</v>
      </c>
      <c r="L14" s="5">
        <f t="shared" si="6"/>
        <v>32110129.945747681</v>
      </c>
      <c r="M14" s="5">
        <f t="shared" si="6"/>
        <v>26943132.967283379</v>
      </c>
      <c r="N14" s="5">
        <f t="shared" si="6"/>
        <v>22676074.778098185</v>
      </c>
      <c r="O14" s="5">
        <f t="shared" si="6"/>
        <v>19140658.905266277</v>
      </c>
      <c r="P14" s="5">
        <f t="shared" si="6"/>
        <v>16202155.454631666</v>
      </c>
      <c r="Q14" s="5">
        <f t="shared" si="6"/>
        <v>13752301.451342901</v>
      </c>
      <c r="R14" s="5">
        <f t="shared" si="6"/>
        <v>11703785.8816</v>
      </c>
      <c r="S14" s="5">
        <f t="shared" si="6"/>
        <v>9985947.7278778423</v>
      </c>
      <c r="T14" s="5">
        <f t="shared" si="6"/>
        <v>8541406.5743386727</v>
      </c>
      <c r="U14" s="5">
        <f t="shared" si="6"/>
        <v>7323413.2486933004</v>
      </c>
      <c r="V14" s="5">
        <f t="shared" si="6"/>
        <v>6293758.700535004</v>
      </c>
      <c r="W14" s="5">
        <f t="shared" si="6"/>
        <v>5421117.4062945843</v>
      </c>
      <c r="X14" s="5">
        <f t="shared" si="6"/>
        <v>4679730.3176189475</v>
      </c>
      <c r="Y14" s="5">
        <f t="shared" si="6"/>
        <v>4048354.1297443612</v>
      </c>
      <c r="Z14" s="5">
        <f t="shared" si="6"/>
        <v>3509420.1988782478</v>
      </c>
      <c r="AA14" s="5">
        <f t="shared" si="6"/>
        <v>3048359.0806904458</v>
      </c>
      <c r="AB14" s="5">
        <f t="shared" si="6"/>
        <v>2653056.3576109204</v>
      </c>
      <c r="AC14" s="5">
        <f t="shared" si="6"/>
        <v>2313412.8866999513</v>
      </c>
      <c r="AD14" s="5">
        <f t="shared" si="6"/>
        <v>2020988.3676303499</v>
      </c>
      <c r="AE14" s="5">
        <f t="shared" si="6"/>
        <v>1768711.6035983057</v>
      </c>
      <c r="AF14" s="5">
        <f t="shared" si="6"/>
        <v>1550644.3096219269</v>
      </c>
      <c r="AG14" s="5">
        <f t="shared" si="6"/>
        <v>1361788.0418836046</v>
      </c>
      <c r="AH14" s="5">
        <f t="shared" si="6"/>
        <v>1197925.9526310903</v>
      </c>
      <c r="AI14" s="5">
        <f t="shared" si="6"/>
        <v>1055492.7504302815</v>
      </c>
      <c r="AJ14" s="5">
        <f t="shared" si="6"/>
        <v>931467.56685795833</v>
      </c>
      <c r="AK14" s="5">
        <f t="shared" si="6"/>
        <v>823285.47606244206</v>
      </c>
      <c r="AL14" s="5">
        <f t="shared" si="6"/>
        <v>728764.24313648895</v>
      </c>
      <c r="AM14" s="5">
        <f t="shared" si="6"/>
        <v>646043.5374368031</v>
      </c>
      <c r="AN14" s="5">
        <f t="shared" si="6"/>
        <v>573534.37392007548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selection activeCell="H16" sqref="H16"/>
    </sheetView>
  </sheetViews>
  <sheetFormatPr baseColWidth="10" defaultRowHeight="13.2"/>
  <cols>
    <col min="2" max="2" width="13.6640625" bestFit="1" customWidth="1"/>
    <col min="3" max="3" width="12.44140625" bestFit="1" customWidth="1"/>
    <col min="7" max="7" width="13.6640625" bestFit="1" customWidth="1"/>
    <col min="8" max="8" width="12.44140625" bestFit="1" customWidth="1"/>
  </cols>
  <sheetData>
    <row r="1" spans="1:10">
      <c r="A1" t="s">
        <v>4</v>
      </c>
      <c r="B1" s="1">
        <v>100000000</v>
      </c>
      <c r="F1" t="s">
        <v>4</v>
      </c>
      <c r="G1" s="1">
        <v>100000000</v>
      </c>
    </row>
    <row r="2" spans="1:10">
      <c r="A2" t="s">
        <v>0</v>
      </c>
      <c r="B2" s="3">
        <v>5.5E-2</v>
      </c>
      <c r="C2" s="7" t="s">
        <v>2</v>
      </c>
      <c r="F2" t="s">
        <v>0</v>
      </c>
      <c r="G2" s="3">
        <v>5.5E-2</v>
      </c>
      <c r="H2" s="7" t="s">
        <v>2</v>
      </c>
      <c r="J2" t="s">
        <v>6</v>
      </c>
    </row>
    <row r="3" spans="1:10">
      <c r="A3" t="s">
        <v>1</v>
      </c>
      <c r="B3" s="4">
        <v>0.06</v>
      </c>
      <c r="C3" s="8">
        <f>+SUM(C6:C30)</f>
        <v>103744394.87855864</v>
      </c>
      <c r="F3" t="s">
        <v>1</v>
      </c>
      <c r="G3" s="4">
        <v>0.06</v>
      </c>
      <c r="H3" s="8">
        <f>+SUM(H6:H30)</f>
        <v>107021289.6447235</v>
      </c>
      <c r="J3" s="10">
        <f>+H3/C3-1</f>
        <v>3.1586234321389073E-2</v>
      </c>
    </row>
    <row r="5" spans="1:10">
      <c r="A5" s="6">
        <v>40179</v>
      </c>
      <c r="B5" s="5"/>
      <c r="F5" s="11">
        <v>40391</v>
      </c>
      <c r="G5" s="5"/>
      <c r="J5" s="9"/>
    </row>
    <row r="6" spans="1:10">
      <c r="A6" s="6">
        <v>40544</v>
      </c>
      <c r="B6" s="5">
        <f t="shared" ref="B6:B14" si="0">+$B$1*$B$3</f>
        <v>6000000</v>
      </c>
      <c r="C6" s="5">
        <f t="shared" ref="C6:C15" si="1">+B6/(1+$B$2)^((A6-$A$5)/365)</f>
        <v>5687203.7914691949</v>
      </c>
      <c r="F6" s="6">
        <v>40544</v>
      </c>
      <c r="G6" s="5">
        <f>+$G$1*$G$3</f>
        <v>6000000</v>
      </c>
      <c r="H6" s="5">
        <f>+G6/(1+$G$2)^((F6-$F$5)/365)</f>
        <v>5866841.1430600332</v>
      </c>
    </row>
    <row r="7" spans="1:10">
      <c r="A7" s="6">
        <v>40909</v>
      </c>
      <c r="B7" s="5">
        <f t="shared" si="0"/>
        <v>6000000</v>
      </c>
      <c r="C7" s="5">
        <f t="shared" si="1"/>
        <v>5390714.494283597</v>
      </c>
      <c r="F7" s="6">
        <v>40909</v>
      </c>
      <c r="G7" s="5">
        <f t="shared" ref="G7:G14" si="2">+$G$1*$G$3</f>
        <v>6000000</v>
      </c>
      <c r="H7" s="5">
        <f t="shared" ref="H7:H15" si="3">+G7/(1+$G$2)^((F7-$F$5)/365)</f>
        <v>5560986.8654597467</v>
      </c>
    </row>
    <row r="8" spans="1:10">
      <c r="A8" s="6">
        <v>41275</v>
      </c>
      <c r="B8" s="5">
        <f t="shared" si="0"/>
        <v>6000000</v>
      </c>
      <c r="C8" s="5">
        <f t="shared" si="1"/>
        <v>5108932.5159846488</v>
      </c>
      <c r="F8" s="6">
        <v>41275</v>
      </c>
      <c r="G8" s="5">
        <f t="shared" si="2"/>
        <v>6000000</v>
      </c>
      <c r="H8" s="5">
        <f t="shared" si="3"/>
        <v>5270304.4555667043</v>
      </c>
    </row>
    <row r="9" spans="1:10">
      <c r="A9" s="6">
        <v>41640</v>
      </c>
      <c r="B9" s="5">
        <f t="shared" si="0"/>
        <v>6000000</v>
      </c>
      <c r="C9" s="5">
        <f t="shared" si="1"/>
        <v>4842590.0625446923</v>
      </c>
      <c r="F9" s="6">
        <v>41640</v>
      </c>
      <c r="G9" s="5">
        <f t="shared" si="2"/>
        <v>6000000</v>
      </c>
      <c r="H9" s="5">
        <f t="shared" si="3"/>
        <v>4995549.2469826583</v>
      </c>
    </row>
    <row r="10" spans="1:10">
      <c r="A10" s="6">
        <v>42005</v>
      </c>
      <c r="B10" s="5">
        <f t="shared" si="0"/>
        <v>6000000</v>
      </c>
      <c r="C10" s="5">
        <f t="shared" si="1"/>
        <v>4590132.7607058696</v>
      </c>
      <c r="F10" s="6">
        <v>42005</v>
      </c>
      <c r="G10" s="5">
        <f t="shared" si="2"/>
        <v>6000000</v>
      </c>
      <c r="H10" s="5">
        <f>+G10/(1+$G$2)^((F10-$F$5)/365)</f>
        <v>4735117.7696518088</v>
      </c>
    </row>
    <row r="11" spans="1:10">
      <c r="A11" s="6">
        <v>42370</v>
      </c>
      <c r="B11" s="5">
        <f t="shared" si="0"/>
        <v>6000000</v>
      </c>
      <c r="C11" s="5">
        <f t="shared" si="1"/>
        <v>4350836.7400055639</v>
      </c>
      <c r="F11" s="6">
        <v>42370</v>
      </c>
      <c r="G11" s="5">
        <f t="shared" si="2"/>
        <v>6000000</v>
      </c>
      <c r="H11" s="5">
        <f>+G11/(1+$G$2)^((F11-$F$5)/365)</f>
        <v>4488263.2887694882</v>
      </c>
    </row>
    <row r="12" spans="1:10">
      <c r="A12" s="6">
        <v>42736</v>
      </c>
      <c r="B12" s="5">
        <f t="shared" si="0"/>
        <v>6000000</v>
      </c>
      <c r="C12" s="5">
        <f t="shared" si="1"/>
        <v>4123410.9720197855</v>
      </c>
      <c r="F12" s="6">
        <v>42736</v>
      </c>
      <c r="G12" s="5">
        <f t="shared" si="2"/>
        <v>6000000</v>
      </c>
      <c r="H12" s="5">
        <f>+G12/(1+$G$2)^((F12-$F$5)/365)</f>
        <v>4253653.9971853895</v>
      </c>
    </row>
    <row r="13" spans="1:10">
      <c r="A13" s="6">
        <v>43101</v>
      </c>
      <c r="B13" s="5">
        <f t="shared" si="0"/>
        <v>6000000</v>
      </c>
      <c r="C13" s="5">
        <f t="shared" si="1"/>
        <v>3908446.4189761002</v>
      </c>
      <c r="F13" s="6">
        <v>43101</v>
      </c>
      <c r="G13" s="5">
        <f t="shared" si="2"/>
        <v>6000000</v>
      </c>
      <c r="H13" s="5">
        <f>+G13/(1+$G$2)^((F13-$F$5)/365)</f>
        <v>4031899.5233984729</v>
      </c>
    </row>
    <row r="14" spans="1:10">
      <c r="A14" s="6">
        <v>43466</v>
      </c>
      <c r="B14" s="5">
        <f t="shared" si="0"/>
        <v>6000000</v>
      </c>
      <c r="C14" s="5">
        <f t="shared" si="1"/>
        <v>3704688.5487925122</v>
      </c>
      <c r="F14" s="6">
        <v>43466</v>
      </c>
      <c r="G14" s="5">
        <f t="shared" si="2"/>
        <v>6000000</v>
      </c>
      <c r="H14" s="5">
        <f>+G14/(1+$G$2)^((F14-$F$5)/365)</f>
        <v>3821705.7093824395</v>
      </c>
    </row>
    <row r="15" spans="1:10">
      <c r="A15" s="6">
        <v>43831</v>
      </c>
      <c r="B15" s="5">
        <f>+$B$1*$B$3+$B$1</f>
        <v>106000000</v>
      </c>
      <c r="C15" s="5">
        <f t="shared" si="1"/>
        <v>62037438.57377667</v>
      </c>
      <c r="F15" s="6">
        <v>43831</v>
      </c>
      <c r="G15" s="5">
        <f>+$G$1*$G$3+$B$1</f>
        <v>106000000</v>
      </c>
      <c r="H15" s="5">
        <f>+G15/(1+$G$2)^((F15-$F$5)/365)</f>
        <v>63996967.645266756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BONOS</vt:lpstr>
      <vt:lpstr>TIR VS PRECIO</vt:lpstr>
      <vt:lpstr>EJEMPLO 2 BONOS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 VAIO</dc:creator>
  <cp:lastModifiedBy>Sony VAIO</cp:lastModifiedBy>
  <dcterms:created xsi:type="dcterms:W3CDTF">2011-12-06T00:41:55Z</dcterms:created>
  <dcterms:modified xsi:type="dcterms:W3CDTF">2011-12-07T00:46:51Z</dcterms:modified>
</cp:coreProperties>
</file>