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2795" windowHeight="538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N30" i="1"/>
  <c r="K30"/>
  <c r="C34"/>
  <c r="O22"/>
  <c r="O18"/>
  <c r="O16"/>
  <c r="O14"/>
  <c r="N16"/>
  <c r="N18"/>
  <c r="N14"/>
  <c r="L19"/>
  <c r="M18"/>
  <c r="M17"/>
  <c r="L16"/>
  <c r="M15"/>
  <c r="M14"/>
  <c r="F19"/>
  <c r="L15"/>
  <c r="L14"/>
  <c r="K19"/>
  <c r="K17"/>
  <c r="K16"/>
  <c r="K15"/>
  <c r="K14"/>
  <c r="N8"/>
  <c r="L8"/>
  <c r="J8"/>
  <c r="C31"/>
  <c r="D23"/>
  <c r="G19"/>
  <c r="E19"/>
  <c r="D19"/>
  <c r="F17"/>
  <c r="F15"/>
  <c r="E15"/>
  <c r="F13"/>
  <c r="E13"/>
  <c r="D17"/>
  <c r="D15"/>
  <c r="D13"/>
  <c r="D7"/>
  <c r="E4"/>
  <c r="C4"/>
</calcChain>
</file>

<file path=xl/sharedStrings.xml><?xml version="1.0" encoding="utf-8"?>
<sst xmlns="http://schemas.openxmlformats.org/spreadsheetml/2006/main" count="51" uniqueCount="19">
  <si>
    <t>A</t>
  </si>
  <si>
    <t>B</t>
  </si>
  <si>
    <t>C</t>
  </si>
  <si>
    <t>Ciclico Gral</t>
  </si>
  <si>
    <t>Luego con flota unica</t>
  </si>
  <si>
    <t>f</t>
  </si>
  <si>
    <t>Veh/Hora</t>
  </si>
  <si>
    <t>Tiempo de ciclo</t>
  </si>
  <si>
    <t>Tiempos de viaje</t>
  </si>
  <si>
    <t>Carga</t>
  </si>
  <si>
    <t>Descarga</t>
  </si>
  <si>
    <t>B=Ftc</t>
  </si>
  <si>
    <t>Sitio</t>
  </si>
  <si>
    <t>en A</t>
  </si>
  <si>
    <t>S=f*Td( 1 camion)</t>
  </si>
  <si>
    <t>En C</t>
  </si>
  <si>
    <t>Ciclico Simple Con carga de ret</t>
  </si>
  <si>
    <t>F</t>
  </si>
  <si>
    <t>EN 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</si>
</sst>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0" borderId="0" xfId="0" applyAlignment="1"/>
    <xf numFmtId="0" fontId="0" fillId="0" borderId="0" xfId="0" applyAlignment="1">
      <alignment horizontal="center"/>
    </xf>
    <xf numFmtId="2" fontId="0" fillId="0" borderId="0" xfId="0" applyNumberFormat="1"/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O34"/>
  <sheetViews>
    <sheetView tabSelected="1" workbookViewId="0">
      <selection activeCell="N30" sqref="N30"/>
    </sheetView>
  </sheetViews>
  <sheetFormatPr baseColWidth="10" defaultRowHeight="15"/>
  <sheetData>
    <row r="1" spans="3:15">
      <c r="C1" t="s">
        <v>3</v>
      </c>
      <c r="J1" t="s">
        <v>16</v>
      </c>
    </row>
    <row r="3" spans="3:15">
      <c r="C3" t="s">
        <v>0</v>
      </c>
      <c r="D3" t="s">
        <v>1</v>
      </c>
      <c r="E3" t="s">
        <v>1</v>
      </c>
      <c r="F3" t="s">
        <v>2</v>
      </c>
      <c r="G3" t="s">
        <v>2</v>
      </c>
      <c r="H3" t="s">
        <v>0</v>
      </c>
      <c r="J3" t="s">
        <v>0</v>
      </c>
      <c r="K3" t="s">
        <v>1</v>
      </c>
      <c r="L3" t="s">
        <v>1</v>
      </c>
      <c r="M3" t="s">
        <v>2</v>
      </c>
      <c r="N3" t="s">
        <v>2</v>
      </c>
      <c r="O3" t="s">
        <v>0</v>
      </c>
    </row>
    <row r="4" spans="3:15">
      <c r="C4" s="4">
        <f>120+150</f>
        <v>270</v>
      </c>
      <c r="D4" s="4"/>
      <c r="E4" s="4">
        <f>150+70+40</f>
        <v>260</v>
      </c>
      <c r="F4" s="4"/>
      <c r="G4" s="4">
        <v>40</v>
      </c>
      <c r="H4" s="4"/>
      <c r="J4" s="4">
        <v>120</v>
      </c>
      <c r="K4" s="4"/>
      <c r="L4" s="4">
        <v>70</v>
      </c>
      <c r="M4" s="4"/>
      <c r="N4" s="4">
        <v>0</v>
      </c>
      <c r="O4" s="4"/>
    </row>
    <row r="5" spans="3:15">
      <c r="J5" s="4">
        <v>40</v>
      </c>
      <c r="K5" s="4"/>
      <c r="L5" s="4">
        <v>0</v>
      </c>
      <c r="M5" s="4"/>
      <c r="N5" s="4">
        <v>150</v>
      </c>
      <c r="O5" s="4"/>
    </row>
    <row r="6" spans="3:15">
      <c r="C6" t="s">
        <v>4</v>
      </c>
    </row>
    <row r="7" spans="3:15">
      <c r="C7" t="s">
        <v>5</v>
      </c>
      <c r="D7">
        <f>C4/40</f>
        <v>6.75</v>
      </c>
      <c r="E7" t="s">
        <v>6</v>
      </c>
      <c r="J7" t="s">
        <v>17</v>
      </c>
      <c r="L7" t="s">
        <v>17</v>
      </c>
      <c r="N7" t="s">
        <v>17</v>
      </c>
    </row>
    <row r="8" spans="3:15">
      <c r="J8">
        <f>J4/40</f>
        <v>3</v>
      </c>
      <c r="L8">
        <f>L4/40</f>
        <v>1.75</v>
      </c>
      <c r="N8">
        <f>N5/40</f>
        <v>3.75</v>
      </c>
    </row>
    <row r="9" spans="3:15">
      <c r="C9" t="s">
        <v>7</v>
      </c>
    </row>
    <row r="10" spans="3:15">
      <c r="J10" t="s">
        <v>7</v>
      </c>
    </row>
    <row r="11" spans="3:15">
      <c r="C11" t="s">
        <v>8</v>
      </c>
      <c r="E11" t="s">
        <v>9</v>
      </c>
      <c r="F11" t="s">
        <v>10</v>
      </c>
    </row>
    <row r="12" spans="3:15">
      <c r="J12" t="s">
        <v>8</v>
      </c>
      <c r="L12" t="s">
        <v>9</v>
      </c>
      <c r="M12" t="s">
        <v>10</v>
      </c>
    </row>
    <row r="13" spans="3:15">
      <c r="C13" t="s">
        <v>0</v>
      </c>
      <c r="D13" s="4">
        <f>100/(100-40*(270/270))</f>
        <v>1.6666666666666667</v>
      </c>
      <c r="E13" s="4">
        <f>40*(270/270)/60</f>
        <v>0.66666666666666663</v>
      </c>
      <c r="F13" s="4">
        <f>40*(40/270)/60</f>
        <v>9.8765432098765427E-2</v>
      </c>
    </row>
    <row r="14" spans="3:15">
      <c r="C14" t="s">
        <v>1</v>
      </c>
      <c r="D14" s="4"/>
      <c r="E14" s="4"/>
      <c r="F14" s="4"/>
      <c r="J14" t="s">
        <v>0</v>
      </c>
      <c r="K14" s="3">
        <f>100/(100-40*(120/120))</f>
        <v>1.6666666666666667</v>
      </c>
      <c r="L14" s="3">
        <f>40*(120/120)/60</f>
        <v>0.66666666666666663</v>
      </c>
      <c r="M14" s="3">
        <f>40*(40/120)/60</f>
        <v>0.22222222222222221</v>
      </c>
      <c r="N14" s="4">
        <f>SUM(K14:M15)</f>
        <v>4.5982905982905988</v>
      </c>
      <c r="O14" s="5">
        <f>J8*N14</f>
        <v>13.794871794871796</v>
      </c>
    </row>
    <row r="15" spans="3:15">
      <c r="C15" t="s">
        <v>1</v>
      </c>
      <c r="D15" s="4">
        <f>100/(100-40*(260/270))</f>
        <v>1.6265060240963856</v>
      </c>
      <c r="E15" s="4">
        <f>40*(110/270)/60</f>
        <v>0.27160493827160492</v>
      </c>
      <c r="F15" s="4">
        <f>40*(120/270)/60</f>
        <v>0.29629629629629634</v>
      </c>
      <c r="J15" t="s">
        <v>1</v>
      </c>
      <c r="K15" s="3">
        <f>100/(100-40*(40/120))</f>
        <v>1.1538461538461537</v>
      </c>
      <c r="L15" s="3">
        <f>40*(40/120)/60</f>
        <v>0.22222222222222221</v>
      </c>
      <c r="M15" s="3">
        <f>40*(120/120)/60</f>
        <v>0.66666666666666663</v>
      </c>
      <c r="N15" s="4"/>
    </row>
    <row r="16" spans="3:15">
      <c r="C16" t="s">
        <v>2</v>
      </c>
      <c r="D16" s="4"/>
      <c r="E16" s="4"/>
      <c r="F16" s="4"/>
      <c r="J16" t="s">
        <v>1</v>
      </c>
      <c r="K16" s="3">
        <f>100/(100-40*(70/70))</f>
        <v>1.6666666666666667</v>
      </c>
      <c r="L16" s="3">
        <f>40*(70/70)/60</f>
        <v>0.66666666666666663</v>
      </c>
      <c r="M16" s="3">
        <v>0</v>
      </c>
      <c r="N16" s="4">
        <f t="shared" ref="N16" si="0">SUM(K16:M17)</f>
        <v>4</v>
      </c>
      <c r="O16">
        <f>L8*N16</f>
        <v>7</v>
      </c>
    </row>
    <row r="17" spans="3:15">
      <c r="C17" t="s">
        <v>2</v>
      </c>
      <c r="D17" s="4">
        <f>100/(100-40*(40/270))</f>
        <v>1.0629921259842519</v>
      </c>
      <c r="E17" s="4">
        <v>0</v>
      </c>
      <c r="F17" s="4">
        <f>40*(220/270)/60</f>
        <v>0.54320987654320985</v>
      </c>
      <c r="J17" t="s">
        <v>2</v>
      </c>
      <c r="K17" s="3">
        <f>100/(100-40*(0/120))</f>
        <v>1</v>
      </c>
      <c r="L17" s="3">
        <v>0</v>
      </c>
      <c r="M17" s="3">
        <f>40*(70/70)/60</f>
        <v>0.66666666666666663</v>
      </c>
      <c r="N17" s="4"/>
    </row>
    <row r="18" spans="3:15">
      <c r="C18" t="s">
        <v>0</v>
      </c>
      <c r="D18" s="4"/>
      <c r="E18" s="4"/>
      <c r="F18" s="4"/>
      <c r="J18" t="s">
        <v>2</v>
      </c>
      <c r="K18" s="3">
        <v>1</v>
      </c>
      <c r="L18" s="3">
        <v>0</v>
      </c>
      <c r="M18" s="3">
        <f>40/60</f>
        <v>0.66666666666666663</v>
      </c>
      <c r="N18" s="4">
        <f t="shared" ref="N18" si="1">SUM(K18:M19)</f>
        <v>3.9999999999999996</v>
      </c>
      <c r="O18">
        <f>N8*N18</f>
        <v>14.999999999999998</v>
      </c>
    </row>
    <row r="19" spans="3:15">
      <c r="D19">
        <f>SUM(D13:D18)</f>
        <v>4.3561648167473042</v>
      </c>
      <c r="E19">
        <f>SUM(E13:E18)</f>
        <v>0.93827160493827155</v>
      </c>
      <c r="F19">
        <f>2*SUM(F13:F18)</f>
        <v>1.8765432098765431</v>
      </c>
      <c r="G19" s="2">
        <f>+SUM(D19:F19)</f>
        <v>7.170979631562119</v>
      </c>
      <c r="J19" t="s">
        <v>0</v>
      </c>
      <c r="K19" s="3">
        <f>100/(100-40*(150/150))</f>
        <v>1.6666666666666667</v>
      </c>
      <c r="L19" s="3">
        <f>M18</f>
        <v>0.66666666666666663</v>
      </c>
      <c r="M19" s="3">
        <v>0</v>
      </c>
      <c r="N19" s="4"/>
    </row>
    <row r="20" spans="3:15">
      <c r="N20" s="2"/>
    </row>
    <row r="22" spans="3:15">
      <c r="C22" t="s">
        <v>11</v>
      </c>
      <c r="O22" s="1">
        <f>SUM(O14:O21)</f>
        <v>35.794871794871796</v>
      </c>
    </row>
    <row r="23" spans="3:15">
      <c r="C23" s="2" t="s">
        <v>1</v>
      </c>
      <c r="D23" s="2">
        <f>D7*G19</f>
        <v>48.404112513044304</v>
      </c>
    </row>
    <row r="25" spans="3:15">
      <c r="K25" t="s">
        <v>9</v>
      </c>
      <c r="N25" t="s">
        <v>15</v>
      </c>
    </row>
    <row r="26" spans="3:15">
      <c r="C26" t="s">
        <v>12</v>
      </c>
      <c r="K26" t="s">
        <v>18</v>
      </c>
    </row>
    <row r="27" spans="3:15">
      <c r="C27" t="s">
        <v>9</v>
      </c>
      <c r="K27">
        <v>120</v>
      </c>
    </row>
    <row r="28" spans="3:15">
      <c r="C28" t="s">
        <v>13</v>
      </c>
    </row>
    <row r="29" spans="3:15">
      <c r="C29" t="s">
        <v>14</v>
      </c>
    </row>
    <row r="30" spans="3:15">
      <c r="K30" s="6">
        <f>(J8+N8)*40/60</f>
        <v>4.5</v>
      </c>
      <c r="N30" s="2">
        <f>2*(L8+N8)*40/60</f>
        <v>7.333333333333333</v>
      </c>
    </row>
    <row r="31" spans="3:15">
      <c r="C31" s="6">
        <f>D7*40*(270/270)/60</f>
        <v>4.5</v>
      </c>
    </row>
    <row r="32" spans="3:15">
      <c r="C32" t="s">
        <v>10</v>
      </c>
    </row>
    <row r="33" spans="3:3">
      <c r="C33" t="s">
        <v>15</v>
      </c>
    </row>
    <row r="34" spans="3:3">
      <c r="C34" s="6">
        <f>2*D7*40*(220/270)/60</f>
        <v>7.333333333333333</v>
      </c>
    </row>
  </sheetData>
  <mergeCells count="21">
    <mergeCell ref="D17:D18"/>
    <mergeCell ref="E13:E14"/>
    <mergeCell ref="E15:E16"/>
    <mergeCell ref="E17:E18"/>
    <mergeCell ref="F13:F14"/>
    <mergeCell ref="C4:D4"/>
    <mergeCell ref="E4:F4"/>
    <mergeCell ref="G4:H4"/>
    <mergeCell ref="D13:D14"/>
    <mergeCell ref="D15:D16"/>
    <mergeCell ref="J4:K4"/>
    <mergeCell ref="J5:K5"/>
    <mergeCell ref="L4:M4"/>
    <mergeCell ref="N4:O4"/>
    <mergeCell ref="L5:M5"/>
    <mergeCell ref="N5:O5"/>
    <mergeCell ref="N14:N15"/>
    <mergeCell ref="N16:N17"/>
    <mergeCell ref="N18:N19"/>
    <mergeCell ref="F15:F16"/>
    <mergeCell ref="F17:F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2010-11-09T19:34:20Z</dcterms:created>
  <dcterms:modified xsi:type="dcterms:W3CDTF">2010-11-09T19:58:45Z</dcterms:modified>
</cp:coreProperties>
</file>