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8385"/>
  </bookViews>
  <sheets>
    <sheet name="P2" sheetId="1" r:id="rId1"/>
    <sheet name="P3" sheetId="2" r:id="rId2"/>
  </sheets>
  <calcPr calcId="124519"/>
</workbook>
</file>

<file path=xl/calcChain.xml><?xml version="1.0" encoding="utf-8"?>
<calcChain xmlns="http://schemas.openxmlformats.org/spreadsheetml/2006/main">
  <c r="B3" i="1"/>
  <c r="D10"/>
  <c r="C17" s="1"/>
  <c r="D17" s="1"/>
  <c r="B18"/>
  <c r="B17"/>
  <c r="B15"/>
  <c r="C15"/>
  <c r="B16"/>
  <c r="C16"/>
  <c r="C14"/>
  <c r="B14"/>
  <c r="D15"/>
  <c r="D16"/>
  <c r="G8"/>
  <c r="G9"/>
  <c r="G7"/>
  <c r="C7" i="2"/>
  <c r="B11"/>
  <c r="C5"/>
  <c r="F3"/>
  <c r="F4"/>
  <c r="F2"/>
  <c r="G3"/>
  <c r="G4"/>
  <c r="G2"/>
  <c r="B5"/>
  <c r="B10" s="1"/>
  <c r="E4"/>
  <c r="E3"/>
  <c r="E2"/>
  <c r="C10" i="1"/>
  <c r="B2" s="1"/>
  <c r="C18" l="1"/>
  <c r="D18" s="1"/>
  <c r="D14"/>
  <c r="G10"/>
  <c r="E5" i="2"/>
</calcChain>
</file>

<file path=xl/sharedStrings.xml><?xml version="1.0" encoding="utf-8"?>
<sst xmlns="http://schemas.openxmlformats.org/spreadsheetml/2006/main" count="39" uniqueCount="37">
  <si>
    <t>Acción A</t>
  </si>
  <si>
    <t>Acción B</t>
  </si>
  <si>
    <t>Acción C</t>
  </si>
  <si>
    <t>sigma</t>
  </si>
  <si>
    <t>Cov</t>
  </si>
  <si>
    <t>ab</t>
  </si>
  <si>
    <t>ac</t>
  </si>
  <si>
    <t>bc</t>
  </si>
  <si>
    <t>Cartera</t>
  </si>
  <si>
    <t>1.  ¿Cuál es la rentabilidad esperada y la desviación estándar de la cartera de su cliente?</t>
  </si>
  <si>
    <t>E ( r ) =</t>
  </si>
  <si>
    <t xml:space="preserve">σ </t>
  </si>
  <si>
    <t>2.a. ¿Dibuje la LMC de su cartera en un diagrama de desviación estándar / rentabilidad esperada</t>
  </si>
  <si>
    <t>Accion A</t>
  </si>
  <si>
    <t>Accion B</t>
  </si>
  <si>
    <t>Accion C</t>
  </si>
  <si>
    <t>Rentabilidad</t>
  </si>
  <si>
    <t>Sigma</t>
  </si>
  <si>
    <t>Participacion</t>
  </si>
  <si>
    <t>Rf</t>
  </si>
  <si>
    <t>Compañía</t>
  </si>
  <si>
    <t>Beta (L)</t>
  </si>
  <si>
    <t>D/P</t>
  </si>
  <si>
    <t>Compañía 1</t>
  </si>
  <si>
    <t>Compañía 2</t>
  </si>
  <si>
    <t>Compañía 3</t>
  </si>
  <si>
    <t>Bu</t>
  </si>
  <si>
    <t>Impuesto</t>
  </si>
  <si>
    <t>Proyecto</t>
  </si>
  <si>
    <t>Rd</t>
  </si>
  <si>
    <t>Rp</t>
  </si>
  <si>
    <t>Rm</t>
  </si>
  <si>
    <t>wacc</t>
  </si>
  <si>
    <t>D</t>
  </si>
  <si>
    <t>P</t>
  </si>
  <si>
    <t>Mcdo.</t>
  </si>
  <si>
    <t>Cliente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</si>
</sst>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#,##0.0"/>
    <numFmt numFmtId="167" formatCode="0.000%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10" fontId="0" fillId="0" borderId="0" xfId="0" applyNumberFormat="1"/>
    <xf numFmtId="0" fontId="0" fillId="0" borderId="0" xfId="0" applyFont="1"/>
    <xf numFmtId="0" fontId="0" fillId="0" borderId="0" xfId="0" applyFont="1" applyBorder="1" applyAlignment="1">
      <alignment horizontal="justify" vertical="top" wrapText="1"/>
    </xf>
    <xf numFmtId="164" fontId="0" fillId="0" borderId="0" xfId="0" applyNumberFormat="1"/>
    <xf numFmtId="3" fontId="0" fillId="0" borderId="0" xfId="1" applyNumberFormat="1" applyFont="1"/>
    <xf numFmtId="164" fontId="0" fillId="0" borderId="0" xfId="0" applyNumberFormat="1" applyAlignment="1">
      <alignment horizontal="center"/>
    </xf>
    <xf numFmtId="0" fontId="0" fillId="0" borderId="0" xfId="0" applyFont="1" applyFill="1" applyBorder="1" applyAlignment="1">
      <alignment horizontal="justify" vertical="top" wrapText="1"/>
    </xf>
    <xf numFmtId="0" fontId="0" fillId="0" borderId="1" xfId="0" applyFont="1" applyFill="1" applyBorder="1" applyAlignment="1">
      <alignment horizontal="justify" vertical="top" wrapText="1"/>
    </xf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2" xfId="0" applyFont="1" applyBorder="1" applyAlignment="1">
      <alignment horizontal="justify" vertical="top" wrapText="1"/>
    </xf>
    <xf numFmtId="9" fontId="0" fillId="0" borderId="2" xfId="0" applyNumberFormat="1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9" fontId="0" fillId="0" borderId="0" xfId="0" applyNumberFormat="1" applyBorder="1" applyAlignment="1">
      <alignment horizontal="center"/>
    </xf>
    <xf numFmtId="164" fontId="0" fillId="0" borderId="0" xfId="1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Font="1" applyBorder="1" applyAlignment="1">
      <alignment horizontal="justify" vertical="top" wrapText="1"/>
    </xf>
    <xf numFmtId="9" fontId="0" fillId="0" borderId="3" xfId="0" applyNumberForma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0" fillId="0" borderId="0" xfId="0" applyFill="1" applyBorder="1" applyAlignment="1">
      <alignment horizontal="justify" vertical="top" wrapText="1"/>
    </xf>
    <xf numFmtId="164" fontId="0" fillId="0" borderId="0" xfId="0" applyNumberFormat="1" applyFont="1" applyAlignment="1">
      <alignment horizontal="center"/>
    </xf>
    <xf numFmtId="9" fontId="0" fillId="0" borderId="0" xfId="0" applyNumberFormat="1" applyFont="1" applyBorder="1" applyAlignment="1">
      <alignment horizontal="left"/>
    </xf>
    <xf numFmtId="9" fontId="0" fillId="0" borderId="0" xfId="0" applyNumberFormat="1" applyBorder="1" applyAlignment="1">
      <alignment horizontal="left"/>
    </xf>
    <xf numFmtId="9" fontId="0" fillId="0" borderId="0" xfId="0" applyNumberFormat="1" applyFill="1" applyBorder="1" applyAlignment="1">
      <alignment horizontal="left"/>
    </xf>
    <xf numFmtId="165" fontId="0" fillId="0" borderId="0" xfId="0" applyNumberFormat="1" applyBorder="1" applyAlignment="1">
      <alignment horizontal="center"/>
    </xf>
    <xf numFmtId="9" fontId="0" fillId="0" borderId="1" xfId="0" applyNumberFormat="1" applyFill="1" applyBorder="1" applyAlignment="1">
      <alignment horizontal="left"/>
    </xf>
    <xf numFmtId="2" fontId="0" fillId="0" borderId="1" xfId="0" applyNumberForma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1" xfId="0" applyNumberFormat="1" applyFont="1" applyBorder="1" applyAlignment="1">
      <alignment horizontal="left"/>
    </xf>
    <xf numFmtId="9" fontId="0" fillId="0" borderId="0" xfId="0" applyNumberFormat="1" applyAlignment="1">
      <alignment horizontal="center"/>
    </xf>
    <xf numFmtId="9" fontId="0" fillId="0" borderId="1" xfId="0" applyNumberFormat="1" applyBorder="1" applyAlignment="1">
      <alignment horizontal="center"/>
    </xf>
    <xf numFmtId="164" fontId="0" fillId="0" borderId="0" xfId="1" applyNumberFormat="1" applyFont="1"/>
    <xf numFmtId="164" fontId="0" fillId="0" borderId="0" xfId="1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167" fontId="0" fillId="0" borderId="2" xfId="1" applyNumberFormat="1" applyFont="1" applyBorder="1" applyAlignment="1">
      <alignment horizontal="center"/>
    </xf>
    <xf numFmtId="167" fontId="0" fillId="0" borderId="0" xfId="1" applyNumberFormat="1" applyFont="1" applyBorder="1" applyAlignment="1">
      <alignment horizontal="center"/>
    </xf>
    <xf numFmtId="167" fontId="0" fillId="0" borderId="3" xfId="1" applyNumberFormat="1" applyFont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workbookViewId="0">
      <selection activeCell="F23" sqref="F23"/>
    </sheetView>
  </sheetViews>
  <sheetFormatPr baseColWidth="10" defaultColWidth="11.42578125" defaultRowHeight="15"/>
  <cols>
    <col min="2" max="2" width="12.5703125" customWidth="1"/>
    <col min="3" max="3" width="12.5703125" style="2" customWidth="1"/>
    <col min="4" max="4" width="12.42578125" bestFit="1" customWidth="1"/>
  </cols>
  <sheetData>
    <row r="1" spans="1:8">
      <c r="A1" t="s">
        <v>9</v>
      </c>
    </row>
    <row r="2" spans="1:8">
      <c r="A2" t="s">
        <v>10</v>
      </c>
      <c r="B2" s="1">
        <f>70%*C10+30%*7%</f>
        <v>0.139825</v>
      </c>
    </row>
    <row r="3" spans="1:8">
      <c r="A3" s="26" t="s">
        <v>11</v>
      </c>
      <c r="B3" s="1">
        <f>70%*D10</f>
        <v>8.9428696088000748E-2</v>
      </c>
    </row>
    <row r="5" spans="1:8">
      <c r="A5" t="s">
        <v>12</v>
      </c>
    </row>
    <row r="6" spans="1:8">
      <c r="A6" s="23"/>
      <c r="B6" s="24" t="s">
        <v>18</v>
      </c>
      <c r="C6" s="24" t="s">
        <v>16</v>
      </c>
      <c r="D6" s="24" t="s">
        <v>3</v>
      </c>
      <c r="E6" s="41" t="s">
        <v>4</v>
      </c>
      <c r="F6" s="41"/>
      <c r="H6" s="5"/>
    </row>
    <row r="7" spans="1:8">
      <c r="A7" s="12" t="s">
        <v>0</v>
      </c>
      <c r="B7" s="13">
        <v>0.27</v>
      </c>
      <c r="C7" s="14">
        <v>9.5000000000000001E-2</v>
      </c>
      <c r="D7" s="14">
        <v>0.16200000000000001</v>
      </c>
      <c r="E7" s="15" t="s">
        <v>5</v>
      </c>
      <c r="F7" s="42">
        <v>-8.0000000000000007E-5</v>
      </c>
      <c r="G7" s="4">
        <f>C7/D7</f>
        <v>0.58641975308641969</v>
      </c>
    </row>
    <row r="8" spans="1:8">
      <c r="A8" s="3" t="s">
        <v>1</v>
      </c>
      <c r="B8" s="16">
        <v>0.33</v>
      </c>
      <c r="C8" s="17">
        <v>0.17</v>
      </c>
      <c r="D8" s="17">
        <v>0.2</v>
      </c>
      <c r="E8" s="18" t="s">
        <v>6</v>
      </c>
      <c r="F8" s="43">
        <v>-1.2E-4</v>
      </c>
      <c r="G8" s="4">
        <f t="shared" ref="G8:G10" si="0">C8/D8</f>
        <v>0.85</v>
      </c>
    </row>
    <row r="9" spans="1:8">
      <c r="A9" s="19" t="s">
        <v>2</v>
      </c>
      <c r="B9" s="20">
        <v>0.4</v>
      </c>
      <c r="C9" s="21">
        <v>0.22</v>
      </c>
      <c r="D9" s="21">
        <v>0.25</v>
      </c>
      <c r="E9" s="22" t="s">
        <v>7</v>
      </c>
      <c r="F9" s="44">
        <v>3.5E-4</v>
      </c>
      <c r="G9" s="4">
        <f t="shared" si="0"/>
        <v>0.88</v>
      </c>
    </row>
    <row r="10" spans="1:8">
      <c r="A10" s="8" t="s">
        <v>8</v>
      </c>
      <c r="B10" s="9"/>
      <c r="C10" s="10">
        <f>SUMPRODUCT(C7:C9,$B$7:$B$9)</f>
        <v>0.16975000000000001</v>
      </c>
      <c r="D10" s="11">
        <f>POWER(POWER(B7*D7,2)+POWER(B8*D8,2)+POWER(B9*D9,2)+2*B7*B8*F7+2*B7*B9*F8+2*B8*B9*F9,1/2)</f>
        <v>0.12775528012571535</v>
      </c>
      <c r="E10" s="9"/>
      <c r="F10" s="9"/>
      <c r="G10" s="4">
        <f t="shared" si="0"/>
        <v>1.3287122053425933</v>
      </c>
    </row>
    <row r="12" spans="1:8">
      <c r="B12" s="24" t="s">
        <v>16</v>
      </c>
      <c r="C12" s="24" t="s">
        <v>17</v>
      </c>
    </row>
    <row r="13" spans="1:8">
      <c r="A13" s="27" t="s">
        <v>19</v>
      </c>
      <c r="B13" s="6">
        <v>7.0000000000000007E-2</v>
      </c>
      <c r="C13" s="28">
        <v>0</v>
      </c>
    </row>
    <row r="14" spans="1:8">
      <c r="A14" s="7" t="s">
        <v>13</v>
      </c>
      <c r="B14" s="6">
        <f>C7</f>
        <v>9.5000000000000001E-2</v>
      </c>
      <c r="C14" s="6">
        <f>D7</f>
        <v>0.16200000000000001</v>
      </c>
      <c r="D14" s="4">
        <f>B14/C14</f>
        <v>0.58641975308641969</v>
      </c>
    </row>
    <row r="15" spans="1:8">
      <c r="A15" s="7" t="s">
        <v>14</v>
      </c>
      <c r="B15" s="6">
        <f t="shared" ref="B15:C15" si="1">C8</f>
        <v>0.17</v>
      </c>
      <c r="C15" s="6">
        <f t="shared" si="1"/>
        <v>0.2</v>
      </c>
      <c r="D15" s="4">
        <f t="shared" ref="D15:D18" si="2">B15/C15</f>
        <v>0.85</v>
      </c>
    </row>
    <row r="16" spans="1:8">
      <c r="A16" s="7" t="s">
        <v>15</v>
      </c>
      <c r="B16" s="6">
        <f t="shared" ref="B16:C17" si="3">C9</f>
        <v>0.22</v>
      </c>
      <c r="C16" s="6">
        <f t="shared" si="3"/>
        <v>0.25</v>
      </c>
      <c r="D16" s="4">
        <f t="shared" si="2"/>
        <v>0.88</v>
      </c>
    </row>
    <row r="17" spans="1:4">
      <c r="A17" s="27" t="s">
        <v>35</v>
      </c>
      <c r="B17" s="6">
        <f t="shared" si="3"/>
        <v>0.16975000000000001</v>
      </c>
      <c r="C17" s="6">
        <f t="shared" si="3"/>
        <v>0.12775528012571535</v>
      </c>
      <c r="D17" s="4">
        <f t="shared" si="2"/>
        <v>1.3287122053425933</v>
      </c>
    </row>
    <row r="18" spans="1:4">
      <c r="A18" s="27" t="s">
        <v>36</v>
      </c>
      <c r="B18" s="6">
        <f>B2</f>
        <v>0.139825</v>
      </c>
      <c r="C18" s="28">
        <f>B3</f>
        <v>8.9428696088000748E-2</v>
      </c>
      <c r="D18" s="4">
        <f t="shared" si="2"/>
        <v>1.5635361591586625</v>
      </c>
    </row>
  </sheetData>
  <sortState ref="A14:C19">
    <sortCondition ref="C14:C19"/>
  </sortState>
  <mergeCells count="1">
    <mergeCell ref="E6:F6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B18" sqref="B18"/>
    </sheetView>
  </sheetViews>
  <sheetFormatPr baseColWidth="10" defaultColWidth="11.42578125" defaultRowHeight="15"/>
  <cols>
    <col min="1" max="1" width="16.85546875" customWidth="1"/>
    <col min="2" max="3" width="14" customWidth="1"/>
  </cols>
  <sheetData>
    <row r="1" spans="1:7">
      <c r="A1" s="36" t="s">
        <v>20</v>
      </c>
      <c r="B1" s="35" t="s">
        <v>21</v>
      </c>
      <c r="C1" s="35" t="s">
        <v>22</v>
      </c>
      <c r="D1" s="25" t="s">
        <v>27</v>
      </c>
      <c r="E1" s="25" t="s">
        <v>26</v>
      </c>
      <c r="F1" t="s">
        <v>33</v>
      </c>
      <c r="G1" t="s">
        <v>34</v>
      </c>
    </row>
    <row r="2" spans="1:7">
      <c r="A2" s="29" t="s">
        <v>23</v>
      </c>
      <c r="B2" s="32">
        <v>2.4</v>
      </c>
      <c r="C2" s="16">
        <v>0.5</v>
      </c>
      <c r="D2" s="37">
        <v>0.15</v>
      </c>
      <c r="E2" s="32">
        <f>B2/(1+((1-D2)*C2))</f>
        <v>1.6842105263157894</v>
      </c>
      <c r="F2" s="6">
        <f>1-G2</f>
        <v>0.33333333333333337</v>
      </c>
      <c r="G2" s="40">
        <f>1/(1+C2)</f>
        <v>0.66666666666666663</v>
      </c>
    </row>
    <row r="3" spans="1:7">
      <c r="A3" s="30" t="s">
        <v>24</v>
      </c>
      <c r="B3" s="32">
        <v>0.9</v>
      </c>
      <c r="C3" s="16">
        <v>0.3</v>
      </c>
      <c r="D3" s="37">
        <v>0.2</v>
      </c>
      <c r="E3" s="32">
        <f>B3/(1+((1-D3)*C3))</f>
        <v>0.72580645161290325</v>
      </c>
      <c r="F3" s="6">
        <f t="shared" ref="F3:F4" si="0">1-G3</f>
        <v>0.23076923076923084</v>
      </c>
      <c r="G3" s="40">
        <f t="shared" ref="G3:G4" si="1">1/(1+C3)</f>
        <v>0.76923076923076916</v>
      </c>
    </row>
    <row r="4" spans="1:7">
      <c r="A4" s="30" t="s">
        <v>25</v>
      </c>
      <c r="B4" s="32">
        <v>1.3</v>
      </c>
      <c r="C4" s="16">
        <v>0.7</v>
      </c>
      <c r="D4" s="37">
        <v>0.15</v>
      </c>
      <c r="E4" s="32">
        <f>B4/(1+((1-D4)*C4))</f>
        <v>0.8150470219435737</v>
      </c>
      <c r="F4" s="6">
        <f t="shared" si="0"/>
        <v>0.41176470588235292</v>
      </c>
      <c r="G4" s="40">
        <f t="shared" si="1"/>
        <v>0.58823529411764708</v>
      </c>
    </row>
    <row r="5" spans="1:7">
      <c r="A5" s="33" t="s">
        <v>28</v>
      </c>
      <c r="B5" s="34">
        <f>E5*(1+((1-D5)*C5))</f>
        <v>1.6698664710449733</v>
      </c>
      <c r="C5" s="38">
        <f>F5/G5</f>
        <v>0.66666666666666674</v>
      </c>
      <c r="D5" s="38">
        <v>0.17</v>
      </c>
      <c r="E5" s="34">
        <f>AVERAGE(E2:E4)</f>
        <v>1.0750213332907554</v>
      </c>
      <c r="F5" s="6">
        <v>0.4</v>
      </c>
      <c r="G5" s="40">
        <v>0.6</v>
      </c>
    </row>
    <row r="6" spans="1:7">
      <c r="A6" s="31"/>
    </row>
    <row r="7" spans="1:7">
      <c r="A7" s="31" t="s">
        <v>29</v>
      </c>
      <c r="B7" s="4">
        <v>0.12</v>
      </c>
      <c r="C7" s="39">
        <f>B7*(1-D5)</f>
        <v>9.9599999999999994E-2</v>
      </c>
    </row>
    <row r="8" spans="1:7">
      <c r="A8" s="31" t="s">
        <v>19</v>
      </c>
      <c r="B8" s="4">
        <v>0.04</v>
      </c>
    </row>
    <row r="9" spans="1:7">
      <c r="A9" s="31" t="s">
        <v>31</v>
      </c>
      <c r="B9" s="4">
        <v>0.08</v>
      </c>
    </row>
    <row r="10" spans="1:7">
      <c r="A10" s="31" t="s">
        <v>30</v>
      </c>
      <c r="B10" s="4">
        <f>B8+B5*(B9-B8)</f>
        <v>0.10679465884179892</v>
      </c>
    </row>
    <row r="11" spans="1:7">
      <c r="A11" s="31" t="s">
        <v>32</v>
      </c>
      <c r="B11" s="4">
        <f>B10*G5+B7*(1-D5)*F5</f>
        <v>0.10391679530507936</v>
      </c>
    </row>
    <row r="12" spans="1:7">
      <c r="B12" s="3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P2</vt:lpstr>
      <vt:lpstr>P3</vt:lpstr>
    </vt:vector>
  </TitlesOfParts>
  <Company>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dcterms:created xsi:type="dcterms:W3CDTF">2010-01-15T19:54:45Z</dcterms:created>
  <dcterms:modified xsi:type="dcterms:W3CDTF">2010-01-19T14:12:39Z</dcterms:modified>
</cp:coreProperties>
</file>