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35" windowHeight="838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M43" i="1"/>
  <c r="L43"/>
  <c r="K43"/>
  <c r="J43"/>
  <c r="I41"/>
  <c r="H41"/>
  <c r="H47"/>
  <c r="G47"/>
  <c r="F47"/>
  <c r="E47"/>
  <c r="J10"/>
  <c r="E48"/>
  <c r="L56"/>
  <c r="I39"/>
  <c r="H37" s="1"/>
  <c r="M41"/>
  <c r="K41"/>
  <c r="H45"/>
  <c r="G42" s="1"/>
  <c r="F45"/>
  <c r="L35"/>
  <c r="H34"/>
  <c r="G15"/>
  <c r="H15" s="1"/>
  <c r="G16"/>
  <c r="H16" s="1"/>
  <c r="G14"/>
  <c r="H14" s="1"/>
  <c r="G13"/>
  <c r="H13" s="1"/>
  <c r="J13" s="1"/>
  <c r="G7"/>
  <c r="H7" s="1"/>
  <c r="G8"/>
  <c r="H8" s="1"/>
  <c r="G6"/>
  <c r="H6" s="1"/>
  <c r="G5"/>
  <c r="H5" s="1"/>
  <c r="J5" s="1"/>
  <c r="E42" l="1"/>
  <c r="F36" s="1"/>
  <c r="G32" s="1"/>
  <c r="D47"/>
  <c r="D48"/>
  <c r="L38"/>
  <c r="J38"/>
  <c r="K32" l="1"/>
  <c r="I29" s="1"/>
  <c r="F23" s="1"/>
</calcChain>
</file>

<file path=xl/sharedStrings.xml><?xml version="1.0" encoding="utf-8"?>
<sst xmlns="http://schemas.openxmlformats.org/spreadsheetml/2006/main" count="56" uniqueCount="28">
  <si>
    <t>AÑO</t>
  </si>
  <si>
    <t>VALOR RESIDUAL</t>
  </si>
  <si>
    <t>MAQUINA A</t>
  </si>
  <si>
    <t>MAQUINA B</t>
  </si>
  <si>
    <t>COSTO MATENIMIENTO</t>
  </si>
  <si>
    <t>VAN</t>
  </si>
  <si>
    <t>PRECIO:</t>
  </si>
  <si>
    <t xml:space="preserve">        A</t>
  </si>
  <si>
    <t xml:space="preserve">          B</t>
  </si>
  <si>
    <t xml:space="preserve">    Negocio</t>
  </si>
  <si>
    <t>1 mas</t>
  </si>
  <si>
    <t>no mas</t>
  </si>
  <si>
    <t>alta</t>
  </si>
  <si>
    <t>baja</t>
  </si>
  <si>
    <t>Demanda Primer Año</t>
  </si>
  <si>
    <t>Demanda</t>
  </si>
  <si>
    <t>Alta</t>
  </si>
  <si>
    <t>Baja</t>
  </si>
  <si>
    <t>Demanda Segundo Año</t>
  </si>
  <si>
    <t>DDA 1° Año</t>
  </si>
  <si>
    <t>DDA 2°Año</t>
  </si>
  <si>
    <t>Cant</t>
  </si>
  <si>
    <t>Cantidad</t>
  </si>
  <si>
    <t>Precio Pagado</t>
  </si>
  <si>
    <t>TASA</t>
  </si>
  <si>
    <t>CAUE</t>
  </si>
  <si>
    <t>CAP</t>
  </si>
  <si>
    <t>MIN CAUE</t>
  </si>
</sst>
</file>

<file path=xl/styles.xml><?xml version="1.0" encoding="utf-8"?>
<styleSheet xmlns="http://schemas.openxmlformats.org/spreadsheetml/2006/main">
  <numFmts count="1">
    <numFmt numFmtId="8" formatCode="&quot;$&quot;\ #,##0.00;[Red]\-&quot;$&quot;\ 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1" xfId="0" applyBorder="1" applyAlignment="1"/>
    <xf numFmtId="0" fontId="0" fillId="0" borderId="0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23</xdr:row>
      <xdr:rowOff>66675</xdr:rowOff>
    </xdr:from>
    <xdr:to>
      <xdr:col>8</xdr:col>
      <xdr:colOff>371475</xdr:colOff>
      <xdr:row>27</xdr:row>
      <xdr:rowOff>152400</xdr:rowOff>
    </xdr:to>
    <xdr:cxnSp macro="">
      <xdr:nvCxnSpPr>
        <xdr:cNvPr id="3" name="2 Conector recto de flecha"/>
        <xdr:cNvCxnSpPr/>
      </xdr:nvCxnSpPr>
      <xdr:spPr>
        <a:xfrm>
          <a:off x="5153025" y="4467225"/>
          <a:ext cx="2371725" cy="847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428626</xdr:colOff>
      <xdr:row>23</xdr:row>
      <xdr:rowOff>76200</xdr:rowOff>
    </xdr:from>
    <xdr:to>
      <xdr:col>5</xdr:col>
      <xdr:colOff>571501</xdr:colOff>
      <xdr:row>27</xdr:row>
      <xdr:rowOff>152400</xdr:rowOff>
    </xdr:to>
    <xdr:cxnSp macro="">
      <xdr:nvCxnSpPr>
        <xdr:cNvPr id="5" name="4 Conector recto de flecha"/>
        <xdr:cNvCxnSpPr/>
      </xdr:nvCxnSpPr>
      <xdr:spPr>
        <a:xfrm rot="10800000" flipV="1">
          <a:off x="2714626" y="4476750"/>
          <a:ext cx="2428875" cy="838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400050</xdr:colOff>
      <xdr:row>29</xdr:row>
      <xdr:rowOff>38099</xdr:rowOff>
    </xdr:from>
    <xdr:to>
      <xdr:col>8</xdr:col>
      <xdr:colOff>400052</xdr:colOff>
      <xdr:row>29</xdr:row>
      <xdr:rowOff>142875</xdr:rowOff>
    </xdr:to>
    <xdr:cxnSp macro="">
      <xdr:nvCxnSpPr>
        <xdr:cNvPr id="7" name="6 Conector recto de flecha"/>
        <xdr:cNvCxnSpPr/>
      </xdr:nvCxnSpPr>
      <xdr:spPr>
        <a:xfrm rot="10800000" flipV="1">
          <a:off x="6029325" y="5600699"/>
          <a:ext cx="1524002" cy="1047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409575</xdr:colOff>
      <xdr:row>29</xdr:row>
      <xdr:rowOff>28575</xdr:rowOff>
    </xdr:from>
    <xdr:to>
      <xdr:col>10</xdr:col>
      <xdr:colOff>390525</xdr:colOff>
      <xdr:row>29</xdr:row>
      <xdr:rowOff>161925</xdr:rowOff>
    </xdr:to>
    <xdr:cxnSp macro="">
      <xdr:nvCxnSpPr>
        <xdr:cNvPr id="9" name="8 Conector recto de flecha"/>
        <xdr:cNvCxnSpPr/>
      </xdr:nvCxnSpPr>
      <xdr:spPr>
        <a:xfrm>
          <a:off x="7562850" y="5591175"/>
          <a:ext cx="1504950" cy="133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114301</xdr:colOff>
      <xdr:row>30</xdr:row>
      <xdr:rowOff>28575</xdr:rowOff>
    </xdr:from>
    <xdr:to>
      <xdr:col>6</xdr:col>
      <xdr:colOff>638175</xdr:colOff>
      <xdr:row>32</xdr:row>
      <xdr:rowOff>9525</xdr:rowOff>
    </xdr:to>
    <xdr:sp macro="" textlink="">
      <xdr:nvSpPr>
        <xdr:cNvPr id="16" name="15 Conector"/>
        <xdr:cNvSpPr/>
      </xdr:nvSpPr>
      <xdr:spPr>
        <a:xfrm>
          <a:off x="5743576" y="5781675"/>
          <a:ext cx="523874" cy="361950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104775</xdr:colOff>
      <xdr:row>30</xdr:row>
      <xdr:rowOff>47625</xdr:rowOff>
    </xdr:from>
    <xdr:to>
      <xdr:col>10</xdr:col>
      <xdr:colOff>619125</xdr:colOff>
      <xdr:row>32</xdr:row>
      <xdr:rowOff>9525</xdr:rowOff>
    </xdr:to>
    <xdr:sp macro="" textlink="">
      <xdr:nvSpPr>
        <xdr:cNvPr id="17" name="16 Conector"/>
        <xdr:cNvSpPr/>
      </xdr:nvSpPr>
      <xdr:spPr>
        <a:xfrm>
          <a:off x="8782050" y="5800725"/>
          <a:ext cx="514350" cy="342900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571503</xdr:colOff>
      <xdr:row>32</xdr:row>
      <xdr:rowOff>9525</xdr:rowOff>
    </xdr:from>
    <xdr:to>
      <xdr:col>6</xdr:col>
      <xdr:colOff>376239</xdr:colOff>
      <xdr:row>34</xdr:row>
      <xdr:rowOff>152400</xdr:rowOff>
    </xdr:to>
    <xdr:cxnSp macro="">
      <xdr:nvCxnSpPr>
        <xdr:cNvPr id="18" name="17 Conector recto de flecha"/>
        <xdr:cNvCxnSpPr>
          <a:stCxn id="16" idx="4"/>
        </xdr:cNvCxnSpPr>
      </xdr:nvCxnSpPr>
      <xdr:spPr>
        <a:xfrm rot="5400000">
          <a:off x="5312571" y="5974557"/>
          <a:ext cx="523875" cy="86201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376239</xdr:colOff>
      <xdr:row>32</xdr:row>
      <xdr:rowOff>9524</xdr:rowOff>
    </xdr:from>
    <xdr:to>
      <xdr:col>7</xdr:col>
      <xdr:colOff>476251</xdr:colOff>
      <xdr:row>34</xdr:row>
      <xdr:rowOff>152399</xdr:rowOff>
    </xdr:to>
    <xdr:cxnSp macro="">
      <xdr:nvCxnSpPr>
        <xdr:cNvPr id="19" name="18 Conector recto de flecha"/>
        <xdr:cNvCxnSpPr>
          <a:stCxn id="16" idx="4"/>
        </xdr:cNvCxnSpPr>
      </xdr:nvCxnSpPr>
      <xdr:spPr>
        <a:xfrm rot="16200000" flipH="1">
          <a:off x="6174582" y="5974556"/>
          <a:ext cx="523875" cy="8620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361950</xdr:colOff>
      <xdr:row>35</xdr:row>
      <xdr:rowOff>85725</xdr:rowOff>
    </xdr:from>
    <xdr:to>
      <xdr:col>8</xdr:col>
      <xdr:colOff>123824</xdr:colOff>
      <xdr:row>37</xdr:row>
      <xdr:rowOff>66675</xdr:rowOff>
    </xdr:to>
    <xdr:sp macro="" textlink="">
      <xdr:nvSpPr>
        <xdr:cNvPr id="25" name="24 Conector"/>
        <xdr:cNvSpPr/>
      </xdr:nvSpPr>
      <xdr:spPr>
        <a:xfrm>
          <a:off x="6753225" y="6800850"/>
          <a:ext cx="523874" cy="371475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495301</xdr:colOff>
      <xdr:row>32</xdr:row>
      <xdr:rowOff>38099</xdr:rowOff>
    </xdr:from>
    <xdr:to>
      <xdr:col>10</xdr:col>
      <xdr:colOff>404813</xdr:colOff>
      <xdr:row>35</xdr:row>
      <xdr:rowOff>161924</xdr:rowOff>
    </xdr:to>
    <xdr:cxnSp macro="">
      <xdr:nvCxnSpPr>
        <xdr:cNvPr id="26" name="25 Conector recto de flecha"/>
        <xdr:cNvCxnSpPr/>
      </xdr:nvCxnSpPr>
      <xdr:spPr>
        <a:xfrm rot="5400000">
          <a:off x="8398669" y="6184106"/>
          <a:ext cx="695325" cy="6715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409576</xdr:colOff>
      <xdr:row>32</xdr:row>
      <xdr:rowOff>57148</xdr:rowOff>
    </xdr:from>
    <xdr:to>
      <xdr:col>11</xdr:col>
      <xdr:colOff>276225</xdr:colOff>
      <xdr:row>35</xdr:row>
      <xdr:rowOff>152399</xdr:rowOff>
    </xdr:to>
    <xdr:cxnSp macro="">
      <xdr:nvCxnSpPr>
        <xdr:cNvPr id="27" name="26 Conector recto de flecha"/>
        <xdr:cNvCxnSpPr/>
      </xdr:nvCxnSpPr>
      <xdr:spPr>
        <a:xfrm rot="16200000" flipH="1">
          <a:off x="9067800" y="6210299"/>
          <a:ext cx="666751" cy="6286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1400175</xdr:colOff>
      <xdr:row>36</xdr:row>
      <xdr:rowOff>19050</xdr:rowOff>
    </xdr:from>
    <xdr:to>
      <xdr:col>5</xdr:col>
      <xdr:colOff>547687</xdr:colOff>
      <xdr:row>39</xdr:row>
      <xdr:rowOff>152400</xdr:rowOff>
    </xdr:to>
    <xdr:cxnSp macro="">
      <xdr:nvCxnSpPr>
        <xdr:cNvPr id="31" name="30 Conector recto de flecha"/>
        <xdr:cNvCxnSpPr/>
      </xdr:nvCxnSpPr>
      <xdr:spPr>
        <a:xfrm rot="5400000">
          <a:off x="4431506" y="6950869"/>
          <a:ext cx="704850" cy="6715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571502</xdr:colOff>
      <xdr:row>36</xdr:row>
      <xdr:rowOff>9527</xdr:rowOff>
    </xdr:from>
    <xdr:to>
      <xdr:col>6</xdr:col>
      <xdr:colOff>142876</xdr:colOff>
      <xdr:row>39</xdr:row>
      <xdr:rowOff>114303</xdr:rowOff>
    </xdr:to>
    <xdr:cxnSp macro="">
      <xdr:nvCxnSpPr>
        <xdr:cNvPr id="32" name="31 Conector recto de flecha"/>
        <xdr:cNvCxnSpPr/>
      </xdr:nvCxnSpPr>
      <xdr:spPr>
        <a:xfrm rot="16200000" flipH="1">
          <a:off x="5119689" y="6948490"/>
          <a:ext cx="676276" cy="6286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1085850</xdr:colOff>
      <xdr:row>40</xdr:row>
      <xdr:rowOff>19050</xdr:rowOff>
    </xdr:from>
    <xdr:to>
      <xdr:col>5</xdr:col>
      <xdr:colOff>85724</xdr:colOff>
      <xdr:row>42</xdr:row>
      <xdr:rowOff>9525</xdr:rowOff>
    </xdr:to>
    <xdr:sp macro="" textlink="">
      <xdr:nvSpPr>
        <xdr:cNvPr id="33" name="32 Conector"/>
        <xdr:cNvSpPr/>
      </xdr:nvSpPr>
      <xdr:spPr>
        <a:xfrm>
          <a:off x="4133850" y="7696200"/>
          <a:ext cx="523874" cy="371475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0</xdr:colOff>
      <xdr:row>40</xdr:row>
      <xdr:rowOff>57150</xdr:rowOff>
    </xdr:from>
    <xdr:to>
      <xdr:col>6</xdr:col>
      <xdr:colOff>523874</xdr:colOff>
      <xdr:row>42</xdr:row>
      <xdr:rowOff>47625</xdr:rowOff>
    </xdr:to>
    <xdr:sp macro="" textlink="">
      <xdr:nvSpPr>
        <xdr:cNvPr id="34" name="33 Conector"/>
        <xdr:cNvSpPr/>
      </xdr:nvSpPr>
      <xdr:spPr>
        <a:xfrm>
          <a:off x="5629275" y="7734300"/>
          <a:ext cx="523874" cy="371475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190500</xdr:colOff>
      <xdr:row>36</xdr:row>
      <xdr:rowOff>38100</xdr:rowOff>
    </xdr:from>
    <xdr:to>
      <xdr:col>9</xdr:col>
      <xdr:colOff>714374</xdr:colOff>
      <xdr:row>38</xdr:row>
      <xdr:rowOff>28575</xdr:rowOff>
    </xdr:to>
    <xdr:sp macro="" textlink="">
      <xdr:nvSpPr>
        <xdr:cNvPr id="35" name="34 Conector"/>
        <xdr:cNvSpPr/>
      </xdr:nvSpPr>
      <xdr:spPr>
        <a:xfrm>
          <a:off x="8105775" y="6953250"/>
          <a:ext cx="523874" cy="371475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11</xdr:col>
      <xdr:colOff>85725</xdr:colOff>
      <xdr:row>36</xdr:row>
      <xdr:rowOff>9525</xdr:rowOff>
    </xdr:from>
    <xdr:to>
      <xdr:col>11</xdr:col>
      <xdr:colOff>609599</xdr:colOff>
      <xdr:row>38</xdr:row>
      <xdr:rowOff>0</xdr:rowOff>
    </xdr:to>
    <xdr:sp macro="" textlink="">
      <xdr:nvSpPr>
        <xdr:cNvPr id="36" name="35 Conector"/>
        <xdr:cNvSpPr/>
      </xdr:nvSpPr>
      <xdr:spPr>
        <a:xfrm>
          <a:off x="9525000" y="6924675"/>
          <a:ext cx="523874" cy="371475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904875</xdr:colOff>
      <xdr:row>42</xdr:row>
      <xdr:rowOff>28578</xdr:rowOff>
    </xdr:from>
    <xdr:to>
      <xdr:col>4</xdr:col>
      <xdr:colOff>1309688</xdr:colOff>
      <xdr:row>46</xdr:row>
      <xdr:rowOff>4</xdr:rowOff>
    </xdr:to>
    <xdr:cxnSp macro="">
      <xdr:nvCxnSpPr>
        <xdr:cNvPr id="37" name="36 Conector recto de flecha"/>
        <xdr:cNvCxnSpPr/>
      </xdr:nvCxnSpPr>
      <xdr:spPr>
        <a:xfrm rot="5400000">
          <a:off x="3788569" y="8251034"/>
          <a:ext cx="733426" cy="4048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41</xdr:row>
      <xdr:rowOff>180976</xdr:rowOff>
    </xdr:from>
    <xdr:to>
      <xdr:col>6</xdr:col>
      <xdr:colOff>242887</xdr:colOff>
      <xdr:row>45</xdr:row>
      <xdr:rowOff>123826</xdr:rowOff>
    </xdr:to>
    <xdr:cxnSp macro="">
      <xdr:nvCxnSpPr>
        <xdr:cNvPr id="38" name="37 Conector recto de flecha"/>
        <xdr:cNvCxnSpPr/>
      </xdr:nvCxnSpPr>
      <xdr:spPr>
        <a:xfrm rot="5400000">
          <a:off x="5484019" y="8365332"/>
          <a:ext cx="704850" cy="714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238127</xdr:colOff>
      <xdr:row>37</xdr:row>
      <xdr:rowOff>76203</xdr:rowOff>
    </xdr:from>
    <xdr:to>
      <xdr:col>7</xdr:col>
      <xdr:colOff>590551</xdr:colOff>
      <xdr:row>39</xdr:row>
      <xdr:rowOff>142878</xdr:rowOff>
    </xdr:to>
    <xdr:cxnSp macro="">
      <xdr:nvCxnSpPr>
        <xdr:cNvPr id="39" name="38 Conector recto de flecha"/>
        <xdr:cNvCxnSpPr/>
      </xdr:nvCxnSpPr>
      <xdr:spPr>
        <a:xfrm rot="5400000">
          <a:off x="6581776" y="7229479"/>
          <a:ext cx="447675" cy="3524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38</xdr:row>
      <xdr:rowOff>47627</xdr:rowOff>
    </xdr:from>
    <xdr:to>
      <xdr:col>9</xdr:col>
      <xdr:colOff>452438</xdr:colOff>
      <xdr:row>42</xdr:row>
      <xdr:rowOff>9529</xdr:rowOff>
    </xdr:to>
    <xdr:cxnSp macro="">
      <xdr:nvCxnSpPr>
        <xdr:cNvPr id="40" name="39 Conector recto de flecha"/>
        <xdr:cNvCxnSpPr/>
      </xdr:nvCxnSpPr>
      <xdr:spPr>
        <a:xfrm rot="5400000">
          <a:off x="7889081" y="7589046"/>
          <a:ext cx="723902" cy="233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219076</xdr:colOff>
      <xdr:row>38</xdr:row>
      <xdr:rowOff>57151</xdr:rowOff>
    </xdr:from>
    <xdr:to>
      <xdr:col>11</xdr:col>
      <xdr:colOff>366714</xdr:colOff>
      <xdr:row>42</xdr:row>
      <xdr:rowOff>19052</xdr:rowOff>
    </xdr:to>
    <xdr:cxnSp macro="">
      <xdr:nvCxnSpPr>
        <xdr:cNvPr id="41" name="40 Conector recto de flecha"/>
        <xdr:cNvCxnSpPr/>
      </xdr:nvCxnSpPr>
      <xdr:spPr>
        <a:xfrm rot="5400000">
          <a:off x="9370219" y="7641433"/>
          <a:ext cx="723901" cy="14763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42</xdr:row>
      <xdr:rowOff>47627</xdr:rowOff>
    </xdr:from>
    <xdr:to>
      <xdr:col>5</xdr:col>
      <xdr:colOff>361952</xdr:colOff>
      <xdr:row>46</xdr:row>
      <xdr:rowOff>3</xdr:rowOff>
    </xdr:to>
    <xdr:cxnSp macro="">
      <xdr:nvCxnSpPr>
        <xdr:cNvPr id="43" name="42 Conector recto de flecha"/>
        <xdr:cNvCxnSpPr/>
      </xdr:nvCxnSpPr>
      <xdr:spPr>
        <a:xfrm rot="16200000" flipH="1">
          <a:off x="4286251" y="8172451"/>
          <a:ext cx="714376" cy="5810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247651</xdr:colOff>
      <xdr:row>41</xdr:row>
      <xdr:rowOff>180976</xdr:rowOff>
    </xdr:from>
    <xdr:to>
      <xdr:col>7</xdr:col>
      <xdr:colOff>295278</xdr:colOff>
      <xdr:row>45</xdr:row>
      <xdr:rowOff>133353</xdr:rowOff>
    </xdr:to>
    <xdr:cxnSp macro="">
      <xdr:nvCxnSpPr>
        <xdr:cNvPr id="44" name="43 Conector recto de flecha"/>
        <xdr:cNvCxnSpPr/>
      </xdr:nvCxnSpPr>
      <xdr:spPr>
        <a:xfrm>
          <a:off x="5876926" y="8048626"/>
          <a:ext cx="809627" cy="71437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38</xdr:row>
      <xdr:rowOff>57151</xdr:rowOff>
    </xdr:from>
    <xdr:to>
      <xdr:col>10</xdr:col>
      <xdr:colOff>219077</xdr:colOff>
      <xdr:row>42</xdr:row>
      <xdr:rowOff>3</xdr:rowOff>
    </xdr:to>
    <xdr:cxnSp macro="">
      <xdr:nvCxnSpPr>
        <xdr:cNvPr id="45" name="44 Conector recto de flecha"/>
        <xdr:cNvCxnSpPr/>
      </xdr:nvCxnSpPr>
      <xdr:spPr>
        <a:xfrm rot="16200000" flipH="1">
          <a:off x="8291513" y="7453313"/>
          <a:ext cx="704852" cy="5048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371476</xdr:colOff>
      <xdr:row>38</xdr:row>
      <xdr:rowOff>28575</xdr:rowOff>
    </xdr:from>
    <xdr:to>
      <xdr:col>12</xdr:col>
      <xdr:colOff>171453</xdr:colOff>
      <xdr:row>42</xdr:row>
      <xdr:rowOff>19052</xdr:rowOff>
    </xdr:to>
    <xdr:cxnSp macro="">
      <xdr:nvCxnSpPr>
        <xdr:cNvPr id="46" name="45 Conector recto de flecha"/>
        <xdr:cNvCxnSpPr/>
      </xdr:nvCxnSpPr>
      <xdr:spPr>
        <a:xfrm rot="16200000" flipH="1">
          <a:off x="9715501" y="7419975"/>
          <a:ext cx="752477" cy="56197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623886</xdr:colOff>
      <xdr:row>37</xdr:row>
      <xdr:rowOff>66675</xdr:rowOff>
    </xdr:from>
    <xdr:to>
      <xdr:col>8</xdr:col>
      <xdr:colOff>247649</xdr:colOff>
      <xdr:row>39</xdr:row>
      <xdr:rowOff>161925</xdr:rowOff>
    </xdr:to>
    <xdr:cxnSp macro="">
      <xdr:nvCxnSpPr>
        <xdr:cNvPr id="56" name="55 Conector recto de flecha"/>
        <xdr:cNvCxnSpPr>
          <a:stCxn id="25" idx="4"/>
        </xdr:cNvCxnSpPr>
      </xdr:nvCxnSpPr>
      <xdr:spPr>
        <a:xfrm rot="16200000" flipH="1">
          <a:off x="6969918" y="7217568"/>
          <a:ext cx="476250" cy="3857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M59"/>
  <sheetViews>
    <sheetView tabSelected="1" topLeftCell="C43" workbookViewId="0">
      <selection activeCell="M43" sqref="M43"/>
    </sheetView>
  </sheetViews>
  <sheetFormatPr baseColWidth="10" defaultRowHeight="15"/>
  <cols>
    <col min="5" max="5" width="22.85546875" bestFit="1" customWidth="1"/>
    <col min="6" max="6" width="15.85546875" bestFit="1" customWidth="1"/>
  </cols>
  <sheetData>
    <row r="1" spans="4:10">
      <c r="F1" t="s">
        <v>24</v>
      </c>
      <c r="G1">
        <v>0.1</v>
      </c>
      <c r="I1" t="s">
        <v>26</v>
      </c>
      <c r="J1">
        <v>900</v>
      </c>
    </row>
    <row r="2" spans="4:10">
      <c r="E2" s="1" t="s">
        <v>2</v>
      </c>
      <c r="F2" t="s">
        <v>6</v>
      </c>
      <c r="G2">
        <v>300</v>
      </c>
    </row>
    <row r="4" spans="4:10">
      <c r="D4" t="s">
        <v>0</v>
      </c>
      <c r="E4" t="s">
        <v>4</v>
      </c>
      <c r="F4" t="s">
        <v>1</v>
      </c>
      <c r="G4" t="s">
        <v>5</v>
      </c>
      <c r="H4" t="s">
        <v>25</v>
      </c>
    </row>
    <row r="5" spans="4:10">
      <c r="D5">
        <v>1</v>
      </c>
      <c r="E5">
        <v>70</v>
      </c>
      <c r="F5">
        <v>210</v>
      </c>
      <c r="G5">
        <f>-G2+((-E5+F5)/(1+G1))</f>
        <v>-172.72727272727275</v>
      </c>
      <c r="H5" s="2">
        <f>PMT($G$1,D5,G5)</f>
        <v>189.99999999999986</v>
      </c>
      <c r="I5" t="s">
        <v>27</v>
      </c>
      <c r="J5" s="2">
        <f>MIN(H5:H8)</f>
        <v>177.7945619335346</v>
      </c>
    </row>
    <row r="6" spans="4:10">
      <c r="D6">
        <v>2</v>
      </c>
      <c r="E6">
        <v>95</v>
      </c>
      <c r="F6">
        <v>150</v>
      </c>
      <c r="G6">
        <f>-NPV($G$1,$E$5:E6)-$G$2+F6/(1+$G$1)^D6</f>
        <v>-318.18181818181819</v>
      </c>
      <c r="H6" s="2">
        <f t="shared" ref="H6:H8" si="0">PMT($G$1,D6,G6)</f>
        <v>183.3333333333332</v>
      </c>
      <c r="I6" s="2"/>
    </row>
    <row r="7" spans="4:10">
      <c r="D7">
        <v>3</v>
      </c>
      <c r="E7">
        <v>130</v>
      </c>
      <c r="F7">
        <v>130</v>
      </c>
      <c r="G7">
        <f>-NPV($G$1,$E$5:E7)-$G$2+F7/(1+$G$1)^D7</f>
        <v>-442.14876033057857</v>
      </c>
      <c r="H7" s="2">
        <f t="shared" si="0"/>
        <v>177.7945619335346</v>
      </c>
    </row>
    <row r="8" spans="4:10">
      <c r="D8">
        <v>4</v>
      </c>
      <c r="E8">
        <v>170</v>
      </c>
      <c r="F8">
        <v>115</v>
      </c>
      <c r="G8">
        <f>-NPV($G$1,$E$5:E8)-$G$2+F8/(1+$G$1)^D8</f>
        <v>-577.38542449286251</v>
      </c>
      <c r="H8" s="2">
        <f t="shared" si="0"/>
        <v>182.14824391294971</v>
      </c>
    </row>
    <row r="10" spans="4:10">
      <c r="E10" s="1" t="s">
        <v>3</v>
      </c>
      <c r="F10" t="s">
        <v>6</v>
      </c>
      <c r="G10">
        <v>250</v>
      </c>
      <c r="I10" t="s">
        <v>26</v>
      </c>
      <c r="J10">
        <f>J1</f>
        <v>900</v>
      </c>
    </row>
    <row r="12" spans="4:10">
      <c r="D12" t="s">
        <v>0</v>
      </c>
      <c r="E12" t="s">
        <v>4</v>
      </c>
      <c r="F12" t="s">
        <v>1</v>
      </c>
      <c r="G12" t="s">
        <v>5</v>
      </c>
      <c r="H12" t="s">
        <v>25</v>
      </c>
    </row>
    <row r="13" spans="4:10">
      <c r="D13">
        <v>1</v>
      </c>
      <c r="E13">
        <v>95</v>
      </c>
      <c r="F13">
        <v>180</v>
      </c>
      <c r="G13">
        <f>-G10+((-E13+F13)/(1+G1))</f>
        <v>-172.72727272727275</v>
      </c>
      <c r="H13" s="2">
        <f>PMT($G$1,D13,G13)</f>
        <v>189.99999999999986</v>
      </c>
      <c r="I13" t="s">
        <v>27</v>
      </c>
      <c r="J13" s="2">
        <f>MIN(H13:H16)</f>
        <v>174.76190476190465</v>
      </c>
    </row>
    <row r="14" spans="4:10">
      <c r="D14">
        <v>2</v>
      </c>
      <c r="E14">
        <v>110</v>
      </c>
      <c r="F14">
        <v>150</v>
      </c>
      <c r="G14">
        <f>-NPV($G$1,$E$13:E14)+(F14/(1+$G$1)^D14)-$G$10</f>
        <v>-303.30578512396693</v>
      </c>
      <c r="H14" s="2">
        <f t="shared" ref="H14:H16" si="1">PMT($G$1,D14,G14)</f>
        <v>174.76190476190465</v>
      </c>
    </row>
    <row r="15" spans="4:10">
      <c r="D15">
        <v>3</v>
      </c>
      <c r="E15">
        <v>130</v>
      </c>
      <c r="F15">
        <v>120</v>
      </c>
      <c r="G15">
        <f>-NPV($G$1,$E$13:E15)+(F15/(1+$G$1)^D15)-$G$10</f>
        <v>-434.78587528174302</v>
      </c>
      <c r="H15" s="2">
        <f t="shared" si="1"/>
        <v>174.83383685800587</v>
      </c>
    </row>
    <row r="16" spans="4:10">
      <c r="D16">
        <v>4</v>
      </c>
      <c r="E16">
        <v>170</v>
      </c>
      <c r="F16">
        <v>110</v>
      </c>
      <c r="G16">
        <f>-NPV($G$1,$E$13:E16)+(F16/(1+$G$1)^D16)-$G$10</f>
        <v>-565.92445871183645</v>
      </c>
      <c r="H16" s="2">
        <f t="shared" si="1"/>
        <v>178.53264382676133</v>
      </c>
    </row>
    <row r="22" spans="4:11" ht="15.75" thickBot="1"/>
    <row r="23" spans="4:11" ht="15.75" thickBot="1">
      <c r="F23" s="3">
        <f>MAX(D29,I29)</f>
        <v>425.08651469376775</v>
      </c>
    </row>
    <row r="26" spans="4:11">
      <c r="H26" t="s">
        <v>9</v>
      </c>
    </row>
    <row r="28" spans="4:11" ht="15.75" thickBot="1"/>
    <row r="29" spans="4:11" ht="15.75" thickBot="1">
      <c r="D29" s="3">
        <v>0</v>
      </c>
      <c r="H29" t="s">
        <v>7</v>
      </c>
      <c r="I29" s="3">
        <f>MAX(G32,K32)</f>
        <v>425.08651469376775</v>
      </c>
      <c r="J29" t="s">
        <v>8</v>
      </c>
    </row>
    <row r="31" spans="4:11">
      <c r="G31" s="4"/>
      <c r="K31" s="4"/>
    </row>
    <row r="32" spans="4:11">
      <c r="G32">
        <f>F36*F34+H37*H34</f>
        <v>425.08651469376775</v>
      </c>
      <c r="K32" s="9">
        <f>J38*J35+L38*L35</f>
        <v>402.14285714285842</v>
      </c>
    </row>
    <row r="33" spans="4:13">
      <c r="F33" t="s">
        <v>12</v>
      </c>
      <c r="H33" t="s">
        <v>13</v>
      </c>
    </row>
    <row r="34" spans="4:13">
      <c r="F34">
        <v>0.5</v>
      </c>
      <c r="H34">
        <f>1-F34</f>
        <v>0.5</v>
      </c>
      <c r="J34" t="s">
        <v>12</v>
      </c>
      <c r="L34" t="s">
        <v>13</v>
      </c>
    </row>
    <row r="35" spans="4:13" ht="15.75" thickBot="1">
      <c r="J35">
        <v>0.5</v>
      </c>
      <c r="L35">
        <f>1-J35</f>
        <v>0.5</v>
      </c>
    </row>
    <row r="36" spans="4:13" ht="15.75" thickBot="1">
      <c r="F36" s="5">
        <f>MAX(E42,G42)</f>
        <v>1000.6591595715493</v>
      </c>
    </row>
    <row r="37" spans="4:13">
      <c r="F37" s="6"/>
      <c r="H37">
        <f>H41*H39+I41*I39</f>
        <v>-150.48613018401375</v>
      </c>
    </row>
    <row r="38" spans="4:13">
      <c r="E38" s="7" t="s">
        <v>10</v>
      </c>
      <c r="G38" t="s">
        <v>11</v>
      </c>
      <c r="H38" t="s">
        <v>12</v>
      </c>
      <c r="I38" t="s">
        <v>13</v>
      </c>
      <c r="J38" s="1">
        <f>J43*J41+K43*K41</f>
        <v>921.68831168831298</v>
      </c>
      <c r="L38" s="1">
        <f>L43*L41+M43*M41</f>
        <v>-117.40259740259611</v>
      </c>
    </row>
    <row r="39" spans="4:13">
      <c r="H39">
        <v>0.4</v>
      </c>
      <c r="I39">
        <f>1-H39</f>
        <v>0.6</v>
      </c>
    </row>
    <row r="40" spans="4:13">
      <c r="J40" t="s">
        <v>12</v>
      </c>
      <c r="K40" t="s">
        <v>13</v>
      </c>
      <c r="L40" t="s">
        <v>12</v>
      </c>
      <c r="M40" t="s">
        <v>13</v>
      </c>
    </row>
    <row r="41" spans="4:13">
      <c r="H41">
        <f>+((G55*G59-J5)/(1+G1))+((L56*G59-J5)/G1)</f>
        <v>569.51386981598614</v>
      </c>
      <c r="I41">
        <f>+((G55*G59-J5)/(1+G1))+((L57*G59-J5)/G1)</f>
        <v>-630.48613018401375</v>
      </c>
      <c r="J41">
        <v>0.7</v>
      </c>
      <c r="K41">
        <f>1-J41</f>
        <v>0.30000000000000004</v>
      </c>
      <c r="L41">
        <v>0.4</v>
      </c>
      <c r="M41">
        <f>1-L41</f>
        <v>0.6</v>
      </c>
    </row>
    <row r="42" spans="4:13">
      <c r="E42">
        <f>E47*E45+F47*F45</f>
        <v>1000.6591595715493</v>
      </c>
      <c r="G42" s="1">
        <f>G47*G45+H47*H45</f>
        <v>888.60477890689526</v>
      </c>
    </row>
    <row r="43" spans="4:13">
      <c r="J43">
        <f>+((G54*G59-J13)/(1+G1))+((MIN(J10,L54)*G59-J13)/G1)</f>
        <v>1011.688311688313</v>
      </c>
      <c r="K43">
        <f>+((G54*G59-J13)/(1+G1))+((MIN(J10,L55)*G59-J13)/G1)</f>
        <v>711.68831168831298</v>
      </c>
      <c r="L43">
        <f>+((G55*G59-J13)/(1+G1))+((MIN(J10,L56)*G59-J13)/G1)</f>
        <v>602.59740259740386</v>
      </c>
      <c r="M43">
        <f>+((G55*G59-J13)/(1+G1))+((MIN(J10,L57)*G59-J13)/G1)</f>
        <v>-597.40259740259614</v>
      </c>
    </row>
    <row r="44" spans="4:13">
      <c r="E44" t="s">
        <v>12</v>
      </c>
      <c r="F44" t="s">
        <v>13</v>
      </c>
      <c r="G44" t="s">
        <v>12</v>
      </c>
      <c r="H44" t="s">
        <v>13</v>
      </c>
    </row>
    <row r="45" spans="4:13">
      <c r="E45" s="8">
        <v>0.7</v>
      </c>
      <c r="F45" s="8">
        <f>1-E45</f>
        <v>0.30000000000000004</v>
      </c>
      <c r="G45" s="8">
        <v>0.7</v>
      </c>
      <c r="H45">
        <f>1-G45</f>
        <v>0.30000000000000004</v>
      </c>
    </row>
    <row r="47" spans="4:13">
      <c r="D47">
        <f>((G54*G59-J5)/(1+G1))</f>
        <v>56.550398242241272</v>
      </c>
      <c r="E47">
        <f>+((G54*G59-J5)/(1+G1))+((MIN((2*J1),L54)*G59-2*J5)/G1)</f>
        <v>1900.6591595715493</v>
      </c>
      <c r="F47">
        <f>+((G54*G59-J5)/(1+G1))+((MIN((2*J1),L55)*G59-2*J5)/G1)</f>
        <v>-1099.3408404284505</v>
      </c>
      <c r="G47">
        <f>+((G54*G59-J5)/(1+G1))+((MIN((J1),L54)*G59-J5)/G1)</f>
        <v>978.60477890689526</v>
      </c>
      <c r="H47">
        <f>+((G54*G59-J5)/(1+G1))+((MIN((J1),L55)*G59-J5)/G1)</f>
        <v>678.60477890689526</v>
      </c>
    </row>
    <row r="48" spans="4:13">
      <c r="D48">
        <f>((MIN((2*J1),L54)*G59-2*J5)/G1)</f>
        <v>1844.108761329308</v>
      </c>
      <c r="E48">
        <f>(MIN((2*J1),L54))</f>
        <v>1800</v>
      </c>
    </row>
    <row r="51" spans="6:12">
      <c r="F51" t="s">
        <v>14</v>
      </c>
      <c r="J51" t="s">
        <v>18</v>
      </c>
    </row>
    <row r="53" spans="6:12">
      <c r="F53" t="s">
        <v>15</v>
      </c>
      <c r="G53" t="s">
        <v>22</v>
      </c>
      <c r="J53" t="s">
        <v>19</v>
      </c>
      <c r="K53" t="s">
        <v>20</v>
      </c>
      <c r="L53" t="s">
        <v>21</v>
      </c>
    </row>
    <row r="54" spans="6:12">
      <c r="F54" t="s">
        <v>16</v>
      </c>
      <c r="G54">
        <v>800</v>
      </c>
      <c r="J54" t="s">
        <v>16</v>
      </c>
      <c r="K54" t="s">
        <v>16</v>
      </c>
      <c r="L54">
        <v>1800</v>
      </c>
    </row>
    <row r="55" spans="6:12">
      <c r="F55" t="s">
        <v>17</v>
      </c>
      <c r="G55">
        <v>400</v>
      </c>
      <c r="J55" t="s">
        <v>16</v>
      </c>
      <c r="K55" t="s">
        <v>17</v>
      </c>
      <c r="L55">
        <v>800</v>
      </c>
    </row>
    <row r="56" spans="6:12">
      <c r="J56" t="s">
        <v>17</v>
      </c>
      <c r="K56" t="s">
        <v>16</v>
      </c>
      <c r="L56">
        <f>G55*2</f>
        <v>800</v>
      </c>
    </row>
    <row r="57" spans="6:12">
      <c r="J57" t="s">
        <v>17</v>
      </c>
      <c r="K57" t="s">
        <v>17</v>
      </c>
      <c r="L57">
        <v>400</v>
      </c>
    </row>
    <row r="59" spans="6:12">
      <c r="F59" t="s">
        <v>23</v>
      </c>
      <c r="G59">
        <v>0.3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scobian</dc:creator>
  <cp:lastModifiedBy>scobian</cp:lastModifiedBy>
  <dcterms:created xsi:type="dcterms:W3CDTF">2009-06-07T22:24:22Z</dcterms:created>
  <dcterms:modified xsi:type="dcterms:W3CDTF">2009-06-09T23:13:58Z</dcterms:modified>
</cp:coreProperties>
</file>