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35" windowWidth="16455" windowHeight="7650"/>
  </bookViews>
  <sheets>
    <sheet name="P1" sheetId="6" r:id="rId1"/>
    <sheet name="P2" sheetId="7" r:id="rId2"/>
    <sheet name="P3" sheetId="5" r:id="rId3"/>
    <sheet name="P4" sheetId="2" r:id="rId4"/>
    <sheet name="P5" sheetId="8" r:id="rId5"/>
    <sheet name="P6" sheetId="3" r:id="rId6"/>
  </sheets>
  <calcPr calcId="144315"/>
</workbook>
</file>

<file path=xl/calcChain.xml><?xml version="1.0" encoding="utf-8"?>
<calcChain xmlns="http://schemas.openxmlformats.org/spreadsheetml/2006/main">
  <c r="D18" i="5" l="1"/>
  <c r="D16" i="5"/>
  <c r="D14" i="5"/>
  <c r="D12" i="5"/>
  <c r="D10" i="5"/>
  <c r="D9" i="5"/>
  <c r="D8" i="5"/>
  <c r="C7" i="7" l="1"/>
  <c r="C6" i="6"/>
  <c r="H7" i="3"/>
  <c r="K6" i="3"/>
  <c r="K4" i="3"/>
  <c r="K7" i="3" s="1"/>
  <c r="J4" i="3"/>
  <c r="I4" i="3"/>
  <c r="I7" i="3" s="1"/>
  <c r="H8" i="3" s="1"/>
  <c r="J8" i="3" s="1"/>
  <c r="J7" i="3"/>
  <c r="F13" i="3"/>
  <c r="F15" i="3"/>
  <c r="D15" i="3"/>
  <c r="E15" i="3"/>
  <c r="C15" i="3"/>
  <c r="D5" i="3"/>
  <c r="E5" i="3"/>
  <c r="E8" i="3" s="1"/>
  <c r="B9" i="3" s="1"/>
  <c r="D9" i="3" s="1"/>
  <c r="C5" i="3"/>
  <c r="D13" i="3"/>
  <c r="D18" i="3" s="1"/>
  <c r="E13" i="3"/>
  <c r="E18" i="3" s="1"/>
  <c r="C13" i="3"/>
  <c r="D3" i="3"/>
  <c r="D8" i="3" s="1"/>
  <c r="E3" i="3"/>
  <c r="C3" i="3"/>
  <c r="C8" i="3" s="1"/>
  <c r="F17" i="3"/>
  <c r="E7" i="3"/>
  <c r="B18" i="3"/>
  <c r="B8" i="3"/>
  <c r="C3" i="2"/>
  <c r="E3" i="2"/>
  <c r="D3" i="2"/>
  <c r="F18" i="3" l="1"/>
  <c r="C18" i="3"/>
  <c r="B19" i="3"/>
  <c r="D19" i="3" s="1"/>
</calcChain>
</file>

<file path=xl/sharedStrings.xml><?xml version="1.0" encoding="utf-8"?>
<sst xmlns="http://schemas.openxmlformats.org/spreadsheetml/2006/main" count="75" uniqueCount="56">
  <si>
    <t>Costo Combustible</t>
  </si>
  <si>
    <t>Opción</t>
  </si>
  <si>
    <t>VAN</t>
  </si>
  <si>
    <t>a</t>
  </si>
  <si>
    <t>b</t>
  </si>
  <si>
    <t>c</t>
  </si>
  <si>
    <t>d</t>
  </si>
  <si>
    <t>Luego, se escoge la opción c por ser la de mayor VAN.</t>
  </si>
  <si>
    <t>NISSAN</t>
  </si>
  <si>
    <t>Ingresos</t>
  </si>
  <si>
    <t>Costo Mantención</t>
  </si>
  <si>
    <t>Inversión</t>
  </si>
  <si>
    <t>Valor de desecho</t>
  </si>
  <si>
    <t>Flujo</t>
  </si>
  <si>
    <t>CORSA</t>
  </si>
  <si>
    <t>BAUE</t>
  </si>
  <si>
    <t>Como los proyectos son REPETIBLES y con distinta vida útil, debemos obtener el BAUE o el CAUE (dado que los ingresos son iguales en ambas opciones).</t>
  </si>
  <si>
    <t>CAUE</t>
  </si>
  <si>
    <t>b) Luego, se escoge el NISSAN por tener mayor BAUE.</t>
  </si>
  <si>
    <t>c) Se calcula el CAUE para NISSAN</t>
  </si>
  <si>
    <t>Total</t>
  </si>
  <si>
    <t>Cuota</t>
  </si>
  <si>
    <t>C</t>
  </si>
  <si>
    <t>Rentabilidad</t>
  </si>
  <si>
    <t>Renta anual</t>
  </si>
  <si>
    <t>Pension</t>
  </si>
  <si>
    <t>Anualidad Universidad</t>
  </si>
  <si>
    <t>Valor Presente</t>
  </si>
  <si>
    <t>Monto a ahorrar pension (año 40)</t>
  </si>
  <si>
    <t>Compra de auto (año 5)</t>
  </si>
  <si>
    <t>Pie Casa (año 15)</t>
  </si>
  <si>
    <t>Pago Universidad (año 20)</t>
  </si>
  <si>
    <t>a)</t>
  </si>
  <si>
    <t>Cuota a ahorrar</t>
  </si>
  <si>
    <t>b)</t>
  </si>
  <si>
    <t>Fondo Requerido al año 40 (Valor Futuro)</t>
  </si>
  <si>
    <t>c)</t>
  </si>
  <si>
    <t>Fondo a fines del año 6 (Valor Presente)</t>
  </si>
  <si>
    <t>Meses</t>
  </si>
  <si>
    <t>Tasa</t>
  </si>
  <si>
    <t>VP</t>
  </si>
  <si>
    <t>r</t>
  </si>
  <si>
    <t>Capital</t>
  </si>
  <si>
    <t>Objetivo</t>
  </si>
  <si>
    <t>3C</t>
  </si>
  <si>
    <t>Cuando la utilidad es negativa, existe un impuesto positivo.</t>
  </si>
  <si>
    <t>1)</t>
  </si>
  <si>
    <t>2)</t>
  </si>
  <si>
    <t>3)</t>
  </si>
  <si>
    <t>4)</t>
  </si>
  <si>
    <t>5)</t>
  </si>
  <si>
    <t>La depreciación no está reversada.</t>
  </si>
  <si>
    <t>El valor de desecho está afecto a impuesto.</t>
  </si>
  <si>
    <t>Errores:</t>
  </si>
  <si>
    <t>El interés está reversado.</t>
  </si>
  <si>
    <t>No se recupera el capital de trabajo en el último año de evaluación.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</si>
</sst>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&quot;$&quot;\ * #,##0_-;\-&quot;$&quot;\ * #,##0_-;_-&quot;$&quot;\ * &quot;-&quot;??_-;_-@_-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/>
    <xf numFmtId="9" fontId="0" fillId="0" borderId="0" xfId="0" applyNumberFormat="1"/>
    <xf numFmtId="0" fontId="3" fillId="0" borderId="1" xfId="0" applyFont="1" applyBorder="1" applyAlignment="1">
      <alignment horizontal="center"/>
    </xf>
    <xf numFmtId="0" fontId="4" fillId="0" borderId="0" xfId="0" applyFont="1"/>
    <xf numFmtId="3" fontId="4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"/>
    </xf>
    <xf numFmtId="3" fontId="4" fillId="0" borderId="1" xfId="0" applyNumberFormat="1" applyFont="1" applyBorder="1"/>
    <xf numFmtId="3" fontId="4" fillId="0" borderId="0" xfId="0" applyNumberFormat="1" applyFont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165" fontId="2" fillId="0" borderId="0" xfId="3" applyNumberFormat="1" applyFont="1"/>
    <xf numFmtId="165" fontId="0" fillId="0" borderId="0" xfId="0" applyNumberFormat="1"/>
    <xf numFmtId="165" fontId="0" fillId="0" borderId="0" xfId="0" applyNumberFormat="1" applyAlignment="1">
      <alignment horizontal="center"/>
    </xf>
    <xf numFmtId="166" fontId="0" fillId="0" borderId="0" xfId="1" applyNumberFormat="1" applyFont="1"/>
    <xf numFmtId="0" fontId="0" fillId="0" borderId="0" xfId="0" applyAlignment="1">
      <alignment horizontal="right"/>
    </xf>
    <xf numFmtId="167" fontId="0" fillId="0" borderId="0" xfId="2" applyNumberFormat="1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0" xfId="0"/>
    <xf numFmtId="164" fontId="2" fillId="0" borderId="0" xfId="3" applyFont="1"/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171449</xdr:colOff>
      <xdr:row>4</xdr:row>
      <xdr:rowOff>38099</xdr:rowOff>
    </xdr:from>
    <xdr:to>
      <xdr:col>6</xdr:col>
      <xdr:colOff>561974</xdr:colOff>
      <xdr:row>8</xdr:row>
      <xdr:rowOff>92626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99" y="800099"/>
          <a:ext cx="1609725" cy="816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514350</xdr:colOff>
      <xdr:row>20</xdr:row>
      <xdr:rowOff>104775</xdr:rowOff>
    </xdr:from>
    <xdr:to>
      <xdr:col>1</xdr:col>
      <xdr:colOff>2124075</xdr:colOff>
      <xdr:row>24</xdr:row>
      <xdr:rowOff>159302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3914775"/>
          <a:ext cx="1609725" cy="816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7</xdr:row>
      <xdr:rowOff>142875</xdr:rowOff>
    </xdr:from>
    <xdr:to>
      <xdr:col>3</xdr:col>
      <xdr:colOff>466725</xdr:colOff>
      <xdr:row>12</xdr:row>
      <xdr:rowOff>6902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1476375"/>
          <a:ext cx="1609725" cy="816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13</xdr:row>
      <xdr:rowOff>47625</xdr:rowOff>
    </xdr:from>
    <xdr:to>
      <xdr:col>9</xdr:col>
      <xdr:colOff>257175</xdr:colOff>
      <xdr:row>17</xdr:row>
      <xdr:rowOff>102152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2524125"/>
          <a:ext cx="1609725" cy="816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tabSelected="1" workbookViewId="0">
      <selection activeCell="D15" sqref="D15"/>
    </sheetView>
  </sheetViews>
  <sheetFormatPr defaultRowHeight="15" x14ac:dyDescent="0.25"/>
  <cols>
    <col min="3" max="3" width="15.7109375" bestFit="1" customWidth="1"/>
  </cols>
  <sheetData>
    <row r="2" spans="2:3" x14ac:dyDescent="0.25">
      <c r="B2" t="s">
        <v>38</v>
      </c>
      <c r="C2">
        <v>180</v>
      </c>
    </row>
    <row r="3" spans="2:3" x14ac:dyDescent="0.25">
      <c r="B3" t="s">
        <v>21</v>
      </c>
      <c r="C3" s="17">
        <v>3000000</v>
      </c>
    </row>
    <row r="4" spans="2:3" x14ac:dyDescent="0.25">
      <c r="B4" t="s">
        <v>39</v>
      </c>
      <c r="C4" s="2">
        <v>0.03</v>
      </c>
    </row>
    <row r="6" spans="2:3" x14ac:dyDescent="0.25">
      <c r="B6" t="s">
        <v>40</v>
      </c>
      <c r="C6" s="17">
        <f>C3*((((1+C4)^180)-1)/(((1+C4)^180)*C4))</f>
        <v>99511010.478171244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D15" sqref="D15"/>
    </sheetView>
  </sheetViews>
  <sheetFormatPr defaultRowHeight="15" x14ac:dyDescent="0.25"/>
  <sheetData>
    <row r="2" spans="2:3" x14ac:dyDescent="0.25">
      <c r="B2" t="s">
        <v>38</v>
      </c>
      <c r="C2">
        <v>36</v>
      </c>
    </row>
    <row r="3" spans="2:3" x14ac:dyDescent="0.25">
      <c r="B3" t="s">
        <v>42</v>
      </c>
      <c r="C3" s="18" t="s">
        <v>22</v>
      </c>
    </row>
    <row r="4" spans="2:3" x14ac:dyDescent="0.25">
      <c r="B4" t="s">
        <v>39</v>
      </c>
      <c r="C4" s="18" t="s">
        <v>41</v>
      </c>
    </row>
    <row r="5" spans="2:3" x14ac:dyDescent="0.25">
      <c r="B5" t="s">
        <v>43</v>
      </c>
      <c r="C5" s="18" t="s">
        <v>44</v>
      </c>
    </row>
    <row r="7" spans="2:3" x14ac:dyDescent="0.25">
      <c r="B7" t="s">
        <v>41</v>
      </c>
      <c r="C7" s="19">
        <f>3^(1/36)-1</f>
        <v>3.0987424952920728E-2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D8" sqref="D8"/>
    </sheetView>
  </sheetViews>
  <sheetFormatPr defaultRowHeight="15" x14ac:dyDescent="0.25"/>
  <cols>
    <col min="1" max="1" width="4" customWidth="1"/>
    <col min="2" max="2" width="38.28515625" bestFit="1" customWidth="1"/>
    <col min="3" max="4" width="16.28515625" bestFit="1" customWidth="1"/>
  </cols>
  <sheetData>
    <row r="2" spans="1:4" x14ac:dyDescent="0.25">
      <c r="A2" s="1"/>
      <c r="B2" s="1" t="s">
        <v>23</v>
      </c>
      <c r="C2" s="2">
        <v>7.0000000000000007E-2</v>
      </c>
      <c r="D2" s="1"/>
    </row>
    <row r="3" spans="1:4" x14ac:dyDescent="0.25">
      <c r="A3" s="1"/>
      <c r="B3" s="1" t="s">
        <v>24</v>
      </c>
      <c r="C3" s="14">
        <v>36000000</v>
      </c>
      <c r="D3" s="15"/>
    </row>
    <row r="4" spans="1:4" x14ac:dyDescent="0.25">
      <c r="A4" s="1"/>
      <c r="B4" s="1" t="s">
        <v>25</v>
      </c>
      <c r="C4" s="14">
        <v>21600000</v>
      </c>
      <c r="D4" s="15"/>
    </row>
    <row r="5" spans="1:4" x14ac:dyDescent="0.25">
      <c r="A5" s="1"/>
      <c r="B5" s="1" t="s">
        <v>26</v>
      </c>
      <c r="C5" s="14">
        <v>2500000</v>
      </c>
      <c r="D5" s="15"/>
    </row>
    <row r="6" spans="1:4" x14ac:dyDescent="0.25">
      <c r="C6" s="15"/>
      <c r="D6" s="15"/>
    </row>
    <row r="7" spans="1:4" x14ac:dyDescent="0.25">
      <c r="A7" s="1"/>
      <c r="B7" s="1"/>
      <c r="C7" s="15"/>
      <c r="D7" s="16" t="s">
        <v>27</v>
      </c>
    </row>
    <row r="8" spans="1:4" x14ac:dyDescent="0.25">
      <c r="A8" s="1"/>
      <c r="B8" s="1" t="s">
        <v>28</v>
      </c>
      <c r="C8" s="23">
        <v>251717396.65028036</v>
      </c>
      <c r="D8" s="23">
        <f>+C8/(1+C2)^40</f>
        <v>16809783.656488713</v>
      </c>
    </row>
    <row r="9" spans="1:4" x14ac:dyDescent="0.25">
      <c r="A9" s="1"/>
      <c r="B9" s="1" t="s">
        <v>29</v>
      </c>
      <c r="C9" s="23">
        <v>5500000</v>
      </c>
      <c r="D9" s="23">
        <f>+C9/(1+C2)^5</f>
        <v>3921423.987160176</v>
      </c>
    </row>
    <row r="10" spans="1:4" x14ac:dyDescent="0.25">
      <c r="A10" s="1"/>
      <c r="B10" s="1" t="s">
        <v>30</v>
      </c>
      <c r="C10" s="23">
        <v>10000000</v>
      </c>
      <c r="D10" s="23">
        <f>+C10/(1+C2)^15</f>
        <v>3624460.1964235967</v>
      </c>
    </row>
    <row r="11" spans="1:4" x14ac:dyDescent="0.25">
      <c r="A11" s="1"/>
      <c r="B11" s="1" t="s">
        <v>31</v>
      </c>
      <c r="C11" s="23">
        <v>11916349.149410265</v>
      </c>
      <c r="D11" s="23">
        <v>3079411.064372493</v>
      </c>
    </row>
    <row r="12" spans="1:4" x14ac:dyDescent="0.25">
      <c r="A12" s="1"/>
      <c r="B12" s="1" t="s">
        <v>20</v>
      </c>
      <c r="C12" s="22"/>
      <c r="D12" s="23">
        <f>+SUM(D8:D11)</f>
        <v>27435078.904444978</v>
      </c>
    </row>
    <row r="13" spans="1:4" x14ac:dyDescent="0.25">
      <c r="C13" s="15"/>
      <c r="D13" s="15"/>
    </row>
    <row r="14" spans="1:4" x14ac:dyDescent="0.25">
      <c r="A14" s="1" t="s">
        <v>32</v>
      </c>
      <c r="B14" s="1" t="s">
        <v>33</v>
      </c>
      <c r="C14" s="22"/>
      <c r="D14" s="23">
        <f>(D12*(C2*((1+C2)^40))/(((1+C2)^40) -1))</f>
        <v>2057881.6435519701</v>
      </c>
    </row>
    <row r="15" spans="1:4" x14ac:dyDescent="0.25">
      <c r="C15" s="15"/>
      <c r="D15" s="15"/>
    </row>
    <row r="16" spans="1:4" x14ac:dyDescent="0.25">
      <c r="A16" s="1" t="s">
        <v>34</v>
      </c>
      <c r="B16" s="1" t="s">
        <v>35</v>
      </c>
      <c r="C16" s="22"/>
      <c r="D16" s="23">
        <f>+D12*(1+C2)^40</f>
        <v>410825432.36992741</v>
      </c>
    </row>
    <row r="17" spans="1:4" x14ac:dyDescent="0.25">
      <c r="C17" s="15"/>
      <c r="D17" s="15"/>
    </row>
    <row r="18" spans="1:4" x14ac:dyDescent="0.25">
      <c r="A18" s="1" t="s">
        <v>36</v>
      </c>
      <c r="B18" s="1" t="s">
        <v>37</v>
      </c>
      <c r="C18" s="22"/>
      <c r="D18" s="23">
        <f>(D14*(((1+C2)^6) -1))/(C2*((1+C2)^6))</f>
        <v>9808974.4690910075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"/>
  <sheetViews>
    <sheetView workbookViewId="0">
      <selection activeCell="E3" sqref="E3"/>
    </sheetView>
  </sheetViews>
  <sheetFormatPr defaultColWidth="11.42578125" defaultRowHeight="15" x14ac:dyDescent="0.25"/>
  <cols>
    <col min="1" max="1" width="8.28515625" style="4" bestFit="1" customWidth="1"/>
    <col min="2" max="2" width="11.28515625" style="4" bestFit="1" customWidth="1"/>
    <col min="3" max="3" width="10.140625" style="4" bestFit="1" customWidth="1"/>
    <col min="4" max="5" width="11.28515625" style="4" bestFit="1" customWidth="1"/>
    <col min="6" max="16384" width="11.42578125" style="4"/>
  </cols>
  <sheetData>
    <row r="2" spans="1:6" x14ac:dyDescent="0.25">
      <c r="A2" s="3" t="s">
        <v>1</v>
      </c>
      <c r="B2" s="3" t="s">
        <v>3</v>
      </c>
      <c r="C2" s="3" t="s">
        <v>4</v>
      </c>
      <c r="D2" s="3" t="s">
        <v>5</v>
      </c>
      <c r="E2" s="3" t="s">
        <v>6</v>
      </c>
    </row>
    <row r="3" spans="1:6" x14ac:dyDescent="0.25">
      <c r="A3" s="3" t="s">
        <v>2</v>
      </c>
      <c r="B3" s="5">
        <v>20000000</v>
      </c>
      <c r="C3" s="5">
        <f>230000/0.1</f>
        <v>2300000</v>
      </c>
      <c r="D3" s="5">
        <f>NPV(1.1^(1/2)-1,6000000,6000000,6000000)+6000000</f>
        <v>22376026.022267692</v>
      </c>
      <c r="E3" s="5">
        <f>24000000/(1.1)^5</f>
        <v>14902111.75341972</v>
      </c>
    </row>
    <row r="5" spans="1:6" x14ac:dyDescent="0.25">
      <c r="A5" s="21" t="s">
        <v>7</v>
      </c>
      <c r="B5" s="21"/>
      <c r="C5" s="21"/>
      <c r="D5" s="21"/>
      <c r="E5" s="21"/>
      <c r="F5" s="21"/>
    </row>
  </sheetData>
  <mergeCells count="1">
    <mergeCell ref="A5:F5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15" sqref="D15"/>
    </sheetView>
  </sheetViews>
  <sheetFormatPr defaultRowHeight="15" x14ac:dyDescent="0.25"/>
  <cols>
    <col min="1" max="1" width="3.7109375" customWidth="1"/>
  </cols>
  <sheetData>
    <row r="1" spans="1:2" x14ac:dyDescent="0.25">
      <c r="B1" s="20" t="s">
        <v>53</v>
      </c>
    </row>
    <row r="2" spans="1:2" x14ac:dyDescent="0.25">
      <c r="A2" t="s">
        <v>46</v>
      </c>
      <c r="B2" t="s">
        <v>51</v>
      </c>
    </row>
    <row r="3" spans="1:2" x14ac:dyDescent="0.25">
      <c r="A3" t="s">
        <v>47</v>
      </c>
      <c r="B3" t="s">
        <v>52</v>
      </c>
    </row>
    <row r="4" spans="1:2" x14ac:dyDescent="0.25">
      <c r="A4" t="s">
        <v>48</v>
      </c>
      <c r="B4" t="s">
        <v>54</v>
      </c>
    </row>
    <row r="5" spans="1:2" x14ac:dyDescent="0.25">
      <c r="A5" t="s">
        <v>49</v>
      </c>
      <c r="B5" t="s">
        <v>45</v>
      </c>
    </row>
    <row r="6" spans="1:2" x14ac:dyDescent="0.25">
      <c r="A6" t="s">
        <v>50</v>
      </c>
      <c r="B6" t="s">
        <v>55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selection activeCell="D15" sqref="D15"/>
    </sheetView>
  </sheetViews>
  <sheetFormatPr defaultColWidth="11.42578125" defaultRowHeight="15" x14ac:dyDescent="0.25"/>
  <cols>
    <col min="1" max="1" width="19.140625" style="4" bestFit="1" customWidth="1"/>
    <col min="2" max="2" width="10.85546875" style="4" bestFit="1" customWidth="1"/>
    <col min="3" max="6" width="11.28515625" style="4" bestFit="1" customWidth="1"/>
    <col min="7" max="7" width="19.140625" style="4" bestFit="1" customWidth="1"/>
    <col min="8" max="8" width="12" style="4" bestFit="1" customWidth="1"/>
    <col min="9" max="11" width="10.85546875" style="4" bestFit="1" customWidth="1"/>
    <col min="12" max="16384" width="11.42578125" style="4"/>
  </cols>
  <sheetData>
    <row r="1" spans="1:11" x14ac:dyDescent="0.25">
      <c r="A1" s="6" t="s">
        <v>8</v>
      </c>
      <c r="G1" s="6" t="s">
        <v>8</v>
      </c>
    </row>
    <row r="2" spans="1:11" x14ac:dyDescent="0.25">
      <c r="A2" s="7"/>
      <c r="B2" s="3">
        <v>0</v>
      </c>
      <c r="C2" s="3">
        <v>1</v>
      </c>
      <c r="D2" s="3">
        <v>2</v>
      </c>
      <c r="E2" s="3">
        <v>3</v>
      </c>
      <c r="F2" s="8"/>
      <c r="G2" s="7"/>
      <c r="H2" s="3">
        <v>0</v>
      </c>
      <c r="I2" s="3">
        <v>1</v>
      </c>
      <c r="J2" s="3">
        <v>2</v>
      </c>
      <c r="K2" s="3">
        <v>3</v>
      </c>
    </row>
    <row r="3" spans="1:11" x14ac:dyDescent="0.25">
      <c r="A3" s="7" t="s">
        <v>9</v>
      </c>
      <c r="B3" s="9"/>
      <c r="C3" s="9">
        <f>20*2*1000*250</f>
        <v>10000000</v>
      </c>
      <c r="D3" s="9">
        <f>20*2*1000*250</f>
        <v>10000000</v>
      </c>
      <c r="E3" s="9">
        <f>20*2*1000*250</f>
        <v>10000000</v>
      </c>
      <c r="F3" s="10"/>
      <c r="G3" s="7" t="s">
        <v>10</v>
      </c>
      <c r="H3" s="9"/>
      <c r="I3" s="9">
        <v>-300000</v>
      </c>
      <c r="J3" s="9">
        <v>-300000</v>
      </c>
      <c r="K3" s="9">
        <v>-300000</v>
      </c>
    </row>
    <row r="4" spans="1:11" x14ac:dyDescent="0.25">
      <c r="A4" s="7" t="s">
        <v>10</v>
      </c>
      <c r="B4" s="9"/>
      <c r="C4" s="9">
        <v>-300000</v>
      </c>
      <c r="D4" s="9">
        <v>-300000</v>
      </c>
      <c r="E4" s="9">
        <v>-300000</v>
      </c>
      <c r="F4" s="10"/>
      <c r="G4" s="7" t="s">
        <v>0</v>
      </c>
      <c r="H4" s="9"/>
      <c r="I4" s="9">
        <f>-100*6*40*250</f>
        <v>-6000000</v>
      </c>
      <c r="J4" s="9">
        <f>-100*6*40*250</f>
        <v>-6000000</v>
      </c>
      <c r="K4" s="9">
        <f>-100*6*40*250</f>
        <v>-6000000</v>
      </c>
    </row>
    <row r="5" spans="1:11" x14ac:dyDescent="0.25">
      <c r="A5" s="7" t="s">
        <v>0</v>
      </c>
      <c r="B5" s="9"/>
      <c r="C5" s="9">
        <f>-100*6*40*250</f>
        <v>-6000000</v>
      </c>
      <c r="D5" s="9">
        <f>-100*6*40*250</f>
        <v>-6000000</v>
      </c>
      <c r="E5" s="9">
        <f>-100*6*40*250</f>
        <v>-6000000</v>
      </c>
      <c r="F5" s="10"/>
      <c r="G5" s="7" t="s">
        <v>11</v>
      </c>
      <c r="H5" s="9">
        <v>-6000000</v>
      </c>
      <c r="I5" s="9"/>
      <c r="J5" s="9"/>
      <c r="K5" s="9"/>
    </row>
    <row r="6" spans="1:11" x14ac:dyDescent="0.25">
      <c r="A6" s="7" t="s">
        <v>11</v>
      </c>
      <c r="B6" s="9">
        <v>-6000000</v>
      </c>
      <c r="C6" s="9"/>
      <c r="D6" s="9"/>
      <c r="E6" s="9"/>
      <c r="F6" s="10"/>
      <c r="G6" s="7" t="s">
        <v>12</v>
      </c>
      <c r="H6" s="9"/>
      <c r="I6" s="9"/>
      <c r="J6" s="9"/>
      <c r="K6" s="9">
        <f>-H5*0.5</f>
        <v>3000000</v>
      </c>
    </row>
    <row r="7" spans="1:11" x14ac:dyDescent="0.25">
      <c r="A7" s="7" t="s">
        <v>12</v>
      </c>
      <c r="B7" s="9"/>
      <c r="C7" s="9"/>
      <c r="D7" s="9"/>
      <c r="E7" s="9">
        <f>-B6*0.5</f>
        <v>3000000</v>
      </c>
      <c r="F7" s="10"/>
      <c r="G7" s="11" t="s">
        <v>13</v>
      </c>
      <c r="H7" s="12">
        <f>SUM(H3:H6)</f>
        <v>-6000000</v>
      </c>
      <c r="I7" s="12">
        <f>SUM(I3:I6)</f>
        <v>-6300000</v>
      </c>
      <c r="J7" s="12">
        <f>SUM(J3:J6)</f>
        <v>-6300000</v>
      </c>
      <c r="K7" s="12">
        <f>SUM(K3:K6)</f>
        <v>-3300000</v>
      </c>
    </row>
    <row r="8" spans="1:11" x14ac:dyDescent="0.25">
      <c r="A8" s="11" t="s">
        <v>13</v>
      </c>
      <c r="B8" s="12">
        <f>SUM(B3:B7)</f>
        <v>-6000000</v>
      </c>
      <c r="C8" s="12">
        <f>SUM(C3:C7)</f>
        <v>3700000</v>
      </c>
      <c r="D8" s="12">
        <f>SUM(D3:D7)</f>
        <v>3700000</v>
      </c>
      <c r="E8" s="12">
        <f>SUM(E3:E7)</f>
        <v>6700000</v>
      </c>
      <c r="F8" s="10"/>
      <c r="G8" s="11" t="s">
        <v>2</v>
      </c>
      <c r="H8" s="9">
        <f>NPV(0.1,I7,J7,K7)+H7</f>
        <v>-19413223.140495867</v>
      </c>
      <c r="I8" s="7" t="s">
        <v>17</v>
      </c>
      <c r="J8" s="9">
        <f>((1.1^3*0.1)/(1.1^3-1))*H8</f>
        <v>-7806344.410876126</v>
      </c>
    </row>
    <row r="9" spans="1:11" x14ac:dyDescent="0.25">
      <c r="A9" s="11" t="s">
        <v>2</v>
      </c>
      <c r="B9" s="9">
        <f>NPV(0.1,C8,D8,E8)+B8</f>
        <v>5455296.7693463527</v>
      </c>
      <c r="C9" s="7" t="s">
        <v>15</v>
      </c>
      <c r="D9" s="9">
        <f>((1.1^3*0.1)/(1.1^3-1))*B9</f>
        <v>2193655.5891238637</v>
      </c>
    </row>
    <row r="11" spans="1:11" x14ac:dyDescent="0.25">
      <c r="A11" s="6" t="s">
        <v>14</v>
      </c>
    </row>
    <row r="12" spans="1:11" x14ac:dyDescent="0.25">
      <c r="A12" s="7"/>
      <c r="B12" s="3">
        <v>0</v>
      </c>
      <c r="C12" s="3">
        <v>1</v>
      </c>
      <c r="D12" s="3">
        <v>2</v>
      </c>
      <c r="E12" s="3">
        <v>3</v>
      </c>
      <c r="F12" s="13">
        <v>4</v>
      </c>
    </row>
    <row r="13" spans="1:11" x14ac:dyDescent="0.25">
      <c r="A13" s="7" t="s">
        <v>9</v>
      </c>
      <c r="B13" s="9"/>
      <c r="C13" s="9">
        <f>20*2*1000*250</f>
        <v>10000000</v>
      </c>
      <c r="D13" s="9">
        <f>20*2*1000*250</f>
        <v>10000000</v>
      </c>
      <c r="E13" s="9">
        <f>20*2*1000*250</f>
        <v>10000000</v>
      </c>
      <c r="F13" s="9">
        <f>20*2*1000*250</f>
        <v>10000000</v>
      </c>
    </row>
    <row r="14" spans="1:11" x14ac:dyDescent="0.25">
      <c r="A14" s="7" t="s">
        <v>10</v>
      </c>
      <c r="B14" s="9"/>
      <c r="C14" s="9">
        <v>-400000</v>
      </c>
      <c r="D14" s="9">
        <v>-400000</v>
      </c>
      <c r="E14" s="9">
        <v>-400000</v>
      </c>
      <c r="F14" s="9">
        <v>-400000</v>
      </c>
    </row>
    <row r="15" spans="1:11" x14ac:dyDescent="0.25">
      <c r="A15" s="7" t="s">
        <v>0</v>
      </c>
      <c r="B15" s="9"/>
      <c r="C15" s="9">
        <f>-100*6*45*250</f>
        <v>-6750000</v>
      </c>
      <c r="D15" s="9">
        <f>-100*6*45*250</f>
        <v>-6750000</v>
      </c>
      <c r="E15" s="9">
        <f>-100*6*45*250</f>
        <v>-6750000</v>
      </c>
      <c r="F15" s="9">
        <f>-100*6*45*250</f>
        <v>-6750000</v>
      </c>
    </row>
    <row r="16" spans="1:11" x14ac:dyDescent="0.25">
      <c r="A16" s="7" t="s">
        <v>11</v>
      </c>
      <c r="B16" s="9">
        <v>-4400000</v>
      </c>
      <c r="C16" s="9"/>
      <c r="D16" s="9"/>
      <c r="E16" s="9"/>
      <c r="F16" s="7"/>
    </row>
    <row r="17" spans="1:12" x14ac:dyDescent="0.25">
      <c r="A17" s="7" t="s">
        <v>12</v>
      </c>
      <c r="B17" s="9"/>
      <c r="C17" s="9"/>
      <c r="D17" s="9"/>
      <c r="F17" s="9">
        <f>-B16*0.4</f>
        <v>1760000</v>
      </c>
    </row>
    <row r="18" spans="1:12" x14ac:dyDescent="0.25">
      <c r="A18" s="11" t="s">
        <v>13</v>
      </c>
      <c r="B18" s="12">
        <f>SUM(B13:B17)</f>
        <v>-4400000</v>
      </c>
      <c r="C18" s="12">
        <f>SUM(C13:C17)</f>
        <v>2850000</v>
      </c>
      <c r="D18" s="12">
        <f>SUM(D13:D17)</f>
        <v>2850000</v>
      </c>
      <c r="E18" s="12">
        <f>SUM(E13:E17)</f>
        <v>2850000</v>
      </c>
      <c r="F18" s="12">
        <f>SUM(F13:F17)</f>
        <v>4610000</v>
      </c>
    </row>
    <row r="19" spans="1:12" x14ac:dyDescent="0.25">
      <c r="A19" s="11" t="s">
        <v>2</v>
      </c>
      <c r="B19" s="9">
        <f>NPV(0.1,C18,D18,E18,F18)+B18</f>
        <v>5836220.203538008</v>
      </c>
      <c r="C19" s="7" t="s">
        <v>15</v>
      </c>
      <c r="D19" s="9">
        <f>((1.1^4*0.1)/(1.1^4-1))*B19</f>
        <v>1841157.0782159001</v>
      </c>
    </row>
    <row r="21" spans="1:12" x14ac:dyDescent="0.25">
      <c r="A21" s="21" t="s">
        <v>16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 x14ac:dyDescent="0.25">
      <c r="A22" s="21" t="s">
        <v>18</v>
      </c>
      <c r="B22" s="21"/>
      <c r="C22" s="21"/>
      <c r="D22" s="21"/>
      <c r="E22" s="21"/>
    </row>
    <row r="23" spans="1:12" x14ac:dyDescent="0.25">
      <c r="A23" s="21" t="s">
        <v>19</v>
      </c>
      <c r="B23" s="21"/>
      <c r="C23" s="21"/>
      <c r="D23" s="21"/>
    </row>
  </sheetData>
  <mergeCells count="3">
    <mergeCell ref="A21:L21"/>
    <mergeCell ref="A22:E22"/>
    <mergeCell ref="A23:D23"/>
  </mergeCells>
  <phoneticPr fontId="1" type="noConversion"/>
  <pageMargins left="0.7" right="0.7" top="0.75" bottom="0.75" header="0.3" footer="0.3"/>
  <pageSetup scale="81" orientation="landscape" r:id="rId1"/>
  <ignoredErrors>
    <ignoredError sqref="B8:E8 B18:D18 H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P1</vt:lpstr>
      <vt:lpstr>P2</vt:lpstr>
      <vt:lpstr>P3</vt:lpstr>
      <vt:lpstr>P4</vt:lpstr>
      <vt:lpstr>P5</vt:lpstr>
      <vt:lpstr>P6</vt:lpstr>
    </vt:vector>
  </TitlesOfParts>
  <Company>Sony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Schaaf R.</dc:creator>
  <cp:lastModifiedBy>Carlos Schaaf R.</cp:lastModifiedBy>
  <cp:lastPrinted>2010-05-03T17:53:10Z</cp:lastPrinted>
  <dcterms:created xsi:type="dcterms:W3CDTF">2008-09-08T03:56:01Z</dcterms:created>
  <dcterms:modified xsi:type="dcterms:W3CDTF">2010-05-04T12:34:56Z</dcterms:modified>
</cp:coreProperties>
</file>