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ocencia\Desktop\Contabilidad Gubernamental\"/>
    </mc:Choice>
  </mc:AlternateContent>
  <bookViews>
    <workbookView xWindow="0" yWindow="0" windowWidth="1920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F24" i="1"/>
  <c r="J8" i="1"/>
  <c r="I8" i="1"/>
  <c r="I16" i="1" l="1"/>
  <c r="I11" i="1"/>
  <c r="J11" i="1"/>
  <c r="H10" i="1"/>
  <c r="F10" i="1"/>
  <c r="H8" i="1"/>
  <c r="F32" i="1" l="1"/>
  <c r="G31" i="1"/>
  <c r="G30" i="1"/>
  <c r="G29" i="1"/>
  <c r="G28" i="1"/>
  <c r="F27" i="1"/>
  <c r="G26" i="1"/>
  <c r="F25" i="1"/>
  <c r="E24" i="1"/>
  <c r="E25" i="1" s="1"/>
  <c r="E26" i="1" s="1"/>
  <c r="E27" i="1" s="1"/>
  <c r="E28" i="1" s="1"/>
  <c r="E29" i="1" s="1"/>
  <c r="E30" i="1" s="1"/>
  <c r="E31" i="1" s="1"/>
  <c r="E32" i="1" s="1"/>
  <c r="H23" i="1"/>
  <c r="D16" i="1"/>
  <c r="D11" i="1"/>
  <c r="D9" i="1"/>
  <c r="H9" i="1"/>
  <c r="H11" i="1" s="1"/>
  <c r="H12" i="1" s="1"/>
  <c r="H13" i="1" s="1"/>
  <c r="H14" i="1" s="1"/>
  <c r="H15" i="1" s="1"/>
  <c r="H16" i="1" s="1"/>
  <c r="D8" i="1"/>
  <c r="J7" i="1"/>
  <c r="H24" i="1" l="1"/>
  <c r="H25" i="1" s="1"/>
  <c r="H26" i="1" s="1"/>
  <c r="H27" i="1" s="1"/>
  <c r="H28" i="1" s="1"/>
  <c r="H29" i="1" s="1"/>
  <c r="H30" i="1" s="1"/>
  <c r="H31" i="1" s="1"/>
  <c r="H32" i="1" s="1"/>
  <c r="J9" i="1"/>
  <c r="I9" i="1"/>
  <c r="G10" i="1" s="1"/>
  <c r="J10" i="1" s="1"/>
  <c r="F12" i="1" l="1"/>
  <c r="G12" i="1" s="1"/>
  <c r="J12" i="1" s="1"/>
  <c r="I12" i="1" l="1"/>
  <c r="F13" i="1" s="1"/>
  <c r="G13" i="1" s="1"/>
  <c r="J13" i="1" s="1"/>
  <c r="I13" i="1" l="1"/>
  <c r="F14" i="1" s="1"/>
  <c r="G14" i="1" s="1"/>
  <c r="J14" i="1" s="1"/>
  <c r="I14" i="1" l="1"/>
  <c r="F15" i="1" s="1"/>
  <c r="G15" i="1" s="1"/>
  <c r="J15" i="1" s="1"/>
  <c r="I15" i="1" l="1"/>
  <c r="J16" i="1"/>
</calcChain>
</file>

<file path=xl/sharedStrings.xml><?xml version="1.0" encoding="utf-8"?>
<sst xmlns="http://schemas.openxmlformats.org/spreadsheetml/2006/main" count="59" uniqueCount="39">
  <si>
    <t>Ejercicios Tarjetas de Existencias Método PMP</t>
  </si>
  <si>
    <t>Detalle</t>
  </si>
  <si>
    <t>Entrada</t>
  </si>
  <si>
    <t>Salidas</t>
  </si>
  <si>
    <t>Unidades</t>
  </si>
  <si>
    <t>Precio</t>
  </si>
  <si>
    <t>Valores</t>
  </si>
  <si>
    <t>Entradas</t>
  </si>
  <si>
    <t>Ejercicios Tarjetas de Existencias Método FIFO</t>
  </si>
  <si>
    <t>Importe</t>
  </si>
  <si>
    <t>Saldo</t>
  </si>
  <si>
    <t>Salida</t>
  </si>
  <si>
    <t>Costo Unitario</t>
  </si>
  <si>
    <t>Inventario Final</t>
  </si>
  <si>
    <t>Producto Omeprazol</t>
  </si>
  <si>
    <t>Saldos</t>
  </si>
  <si>
    <t>1,- Inventario Inicial</t>
  </si>
  <si>
    <t>2.- Compra</t>
  </si>
  <si>
    <t>3.- Compra</t>
  </si>
  <si>
    <t>4.- Venta</t>
  </si>
  <si>
    <t>5.- Compra</t>
  </si>
  <si>
    <t>6.- Venta</t>
  </si>
  <si>
    <t>7.- Venta</t>
  </si>
  <si>
    <t>8.- Donación</t>
  </si>
  <si>
    <t>9.- Venta</t>
  </si>
  <si>
    <t>10.- Compra</t>
  </si>
  <si>
    <t>Omeprazol</t>
  </si>
  <si>
    <t>1.- Inv. Inicial</t>
  </si>
  <si>
    <t>30.000 a 300</t>
  </si>
  <si>
    <t>30.000 a 300 + 45.000 a 400</t>
  </si>
  <si>
    <t>30.000 a 300 + 45.000 a 400 + 30.000 a 600</t>
  </si>
  <si>
    <t>25.000 a 400 + 30.000 a 600</t>
  </si>
  <si>
    <t>25.000 a 400 + 30.000 a 600 + 100.000 a 350</t>
  </si>
  <si>
    <t>15.000 a 400 + 30.000 a 600 + 100.000 a 350</t>
  </si>
  <si>
    <t>15.000 a 600 + 100.000 a 350</t>
  </si>
  <si>
    <t>55.000 a 350</t>
  </si>
  <si>
    <t>54.000 a 350</t>
  </si>
  <si>
    <t>54.000 a 350 + 20.000 a 500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</si>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</sst>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4" fillId="3" borderId="0" xfId="0" applyFont="1" applyFill="1"/>
    <xf numFmtId="3" fontId="4" fillId="3" borderId="0" xfId="0" applyNumberFormat="1" applyFont="1" applyFill="1" applyBorder="1"/>
    <xf numFmtId="165" fontId="4" fillId="3" borderId="0" xfId="1" applyNumberFormat="1" applyFont="1" applyFill="1" applyBorder="1"/>
    <xf numFmtId="0" fontId="0" fillId="3" borderId="0" xfId="0" applyFill="1"/>
    <xf numFmtId="0" fontId="2" fillId="3" borderId="0" xfId="0" applyFont="1" applyFill="1"/>
    <xf numFmtId="3" fontId="2" fillId="3" borderId="0" xfId="0" applyNumberFormat="1" applyFont="1" applyFill="1" applyBorder="1"/>
    <xf numFmtId="165" fontId="2" fillId="3" borderId="0" xfId="1" applyNumberFormat="1" applyFont="1" applyFill="1" applyBorder="1"/>
    <xf numFmtId="0" fontId="2" fillId="3" borderId="15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5" xfId="0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horizontal="center" vertical="center"/>
    </xf>
    <xf numFmtId="165" fontId="3" fillId="2" borderId="13" xfId="1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165" fontId="2" fillId="2" borderId="26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165" fontId="3" fillId="2" borderId="34" xfId="1" applyNumberFormat="1" applyFont="1" applyFill="1" applyBorder="1" applyAlignment="1">
      <alignment horizontal="center" vertical="center"/>
    </xf>
    <xf numFmtId="0" fontId="0" fillId="2" borderId="27" xfId="0" applyFill="1" applyBorder="1"/>
    <xf numFmtId="0" fontId="2" fillId="3" borderId="0" xfId="0" applyFont="1" applyFill="1" applyBorder="1" applyAlignment="1">
      <alignment vertical="center"/>
    </xf>
    <xf numFmtId="3" fontId="1" fillId="3" borderId="0" xfId="1" applyNumberFormat="1" applyFont="1" applyFill="1" applyBorder="1" applyAlignment="1">
      <alignment vertical="center"/>
    </xf>
    <xf numFmtId="165" fontId="1" fillId="3" borderId="0" xfId="1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165" fontId="2" fillId="2" borderId="26" xfId="1" applyNumberFormat="1" applyFont="1" applyFill="1" applyBorder="1" applyAlignment="1">
      <alignment horizontal="left"/>
    </xf>
    <xf numFmtId="165" fontId="2" fillId="2" borderId="27" xfId="1" applyNumberFormat="1" applyFont="1" applyFill="1" applyBorder="1" applyAlignment="1">
      <alignment horizontal="left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5" fontId="6" fillId="3" borderId="4" xfId="1" applyNumberFormat="1" applyFont="1" applyFill="1" applyBorder="1" applyAlignment="1">
      <alignment vertical="center"/>
    </xf>
    <xf numFmtId="3" fontId="6" fillId="3" borderId="8" xfId="1" applyNumberFormat="1" applyFont="1" applyFill="1" applyBorder="1" applyAlignment="1">
      <alignment vertical="center"/>
    </xf>
    <xf numFmtId="165" fontId="6" fillId="3" borderId="28" xfId="1" applyNumberFormat="1" applyFont="1" applyFill="1" applyBorder="1" applyAlignment="1">
      <alignment vertical="center"/>
    </xf>
    <xf numFmtId="165" fontId="6" fillId="3" borderId="6" xfId="1" applyNumberFormat="1" applyFont="1" applyFill="1" applyBorder="1" applyAlignment="1">
      <alignment horizontal="center" vertical="center"/>
    </xf>
    <xf numFmtId="165" fontId="6" fillId="3" borderId="8" xfId="1" applyNumberFormat="1" applyFont="1" applyFill="1" applyBorder="1" applyAlignment="1">
      <alignment horizontal="center" vertical="center"/>
    </xf>
    <xf numFmtId="165" fontId="6" fillId="3" borderId="15" xfId="1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3" fontId="6" fillId="3" borderId="17" xfId="1" applyNumberFormat="1" applyFont="1" applyFill="1" applyBorder="1" applyAlignment="1">
      <alignment vertical="center"/>
    </xf>
    <xf numFmtId="165" fontId="6" fillId="3" borderId="16" xfId="1" applyNumberFormat="1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165" fontId="6" fillId="3" borderId="16" xfId="1" applyNumberFormat="1" applyFont="1" applyFill="1" applyBorder="1" applyAlignment="1">
      <alignment horizontal="center" vertical="center"/>
    </xf>
    <xf numFmtId="165" fontId="6" fillId="3" borderId="17" xfId="1" applyNumberFormat="1" applyFont="1" applyFill="1" applyBorder="1" applyAlignment="1">
      <alignment horizontal="center" vertical="center"/>
    </xf>
    <xf numFmtId="165" fontId="6" fillId="3" borderId="19" xfId="1" applyNumberFormat="1" applyFont="1" applyFill="1" applyBorder="1" applyAlignment="1">
      <alignment horizontal="center" vertical="center" wrapText="1"/>
    </xf>
    <xf numFmtId="165" fontId="6" fillId="3" borderId="35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vertical="center" wrapText="1"/>
    </xf>
    <xf numFmtId="165" fontId="6" fillId="4" borderId="2" xfId="1" applyNumberFormat="1" applyFont="1" applyFill="1" applyBorder="1" applyAlignment="1">
      <alignment vertical="center"/>
    </xf>
    <xf numFmtId="3" fontId="5" fillId="3" borderId="25" xfId="0" applyNumberFormat="1" applyFont="1" applyFill="1" applyBorder="1" applyAlignment="1">
      <alignment vertical="center"/>
    </xf>
    <xf numFmtId="3" fontId="5" fillId="3" borderId="7" xfId="1" applyNumberFormat="1" applyFont="1" applyFill="1" applyBorder="1" applyAlignment="1">
      <alignment vertical="center"/>
    </xf>
    <xf numFmtId="165" fontId="5" fillId="3" borderId="6" xfId="1" applyNumberFormat="1" applyFont="1" applyFill="1" applyBorder="1" applyAlignment="1">
      <alignment vertical="center"/>
    </xf>
    <xf numFmtId="165" fontId="5" fillId="3" borderId="7" xfId="1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5" fontId="5" fillId="3" borderId="15" xfId="1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3" fontId="5" fillId="3" borderId="1" xfId="1" applyNumberFormat="1" applyFont="1" applyFill="1" applyBorder="1" applyAlignment="1">
      <alignment vertical="center"/>
    </xf>
    <xf numFmtId="165" fontId="5" fillId="3" borderId="16" xfId="1" applyNumberFormat="1" applyFont="1" applyFill="1" applyBorder="1" applyAlignment="1">
      <alignment vertical="center"/>
    </xf>
    <xf numFmtId="165" fontId="5" fillId="3" borderId="1" xfId="1" applyNumberFormat="1" applyFont="1" applyFill="1" applyBorder="1" applyAlignment="1">
      <alignment vertical="center"/>
    </xf>
    <xf numFmtId="3" fontId="5" fillId="3" borderId="6" xfId="1" applyNumberFormat="1" applyFont="1" applyFill="1" applyBorder="1" applyAlignment="1">
      <alignment vertical="center"/>
    </xf>
    <xf numFmtId="165" fontId="5" fillId="3" borderId="8" xfId="1" applyNumberFormat="1" applyFont="1" applyFill="1" applyBorder="1" applyAlignment="1">
      <alignment vertical="center"/>
    </xf>
    <xf numFmtId="3" fontId="5" fillId="3" borderId="16" xfId="1" applyNumberFormat="1" applyFont="1" applyFill="1" applyBorder="1" applyAlignment="1">
      <alignment vertical="center"/>
    </xf>
    <xf numFmtId="165" fontId="5" fillId="3" borderId="17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165" fontId="5" fillId="3" borderId="10" xfId="1" applyNumberFormat="1" applyFont="1" applyFill="1" applyBorder="1" applyAlignment="1">
      <alignment vertical="center"/>
    </xf>
    <xf numFmtId="165" fontId="5" fillId="3" borderId="11" xfId="1" applyNumberFormat="1" applyFont="1" applyFill="1" applyBorder="1" applyAlignment="1">
      <alignment vertical="center"/>
    </xf>
    <xf numFmtId="164" fontId="5" fillId="3" borderId="10" xfId="1" applyNumberFormat="1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vertical="center"/>
    </xf>
    <xf numFmtId="164" fontId="6" fillId="3" borderId="7" xfId="1" applyNumberFormat="1" applyFont="1" applyFill="1" applyBorder="1" applyAlignment="1">
      <alignment vertical="center"/>
    </xf>
    <xf numFmtId="165" fontId="6" fillId="3" borderId="8" xfId="1" applyNumberFormat="1" applyFont="1" applyFill="1" applyBorder="1" applyAlignment="1">
      <alignment vertical="center"/>
    </xf>
    <xf numFmtId="3" fontId="6" fillId="3" borderId="16" xfId="1" applyNumberFormat="1" applyFont="1" applyFill="1" applyBorder="1" applyAlignment="1">
      <alignment vertical="center"/>
    </xf>
    <xf numFmtId="165" fontId="6" fillId="3" borderId="17" xfId="1" applyNumberFormat="1" applyFont="1" applyFill="1" applyBorder="1" applyAlignment="1">
      <alignment vertical="center"/>
    </xf>
    <xf numFmtId="3" fontId="6" fillId="3" borderId="16" xfId="0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3" fontId="6" fillId="3" borderId="9" xfId="1" applyNumberFormat="1" applyFont="1" applyFill="1" applyBorder="1" applyAlignment="1">
      <alignment vertical="center"/>
    </xf>
    <xf numFmtId="164" fontId="6" fillId="3" borderId="10" xfId="1" applyNumberFormat="1" applyFont="1" applyFill="1" applyBorder="1" applyAlignment="1">
      <alignment vertical="center"/>
    </xf>
    <xf numFmtId="165" fontId="6" fillId="3" borderId="11" xfId="1" applyNumberFormat="1" applyFont="1" applyFill="1" applyBorder="1" applyAlignment="1">
      <alignment vertical="center"/>
    </xf>
    <xf numFmtId="3" fontId="6" fillId="3" borderId="9" xfId="0" applyNumberFormat="1" applyFont="1" applyFill="1" applyBorder="1" applyAlignment="1">
      <alignment vertical="center"/>
    </xf>
    <xf numFmtId="3" fontId="1" fillId="3" borderId="0" xfId="1" applyNumberFormat="1" applyFont="1" applyFill="1" applyBorder="1" applyAlignment="1"/>
    <xf numFmtId="165" fontId="6" fillId="3" borderId="10" xfId="1" applyNumberFormat="1" applyFont="1" applyFill="1" applyBorder="1" applyAlignment="1">
      <alignment vertical="center"/>
    </xf>
    <xf numFmtId="165" fontId="6" fillId="4" borderId="11" xfId="1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Normal="100" workbookViewId="0">
      <selection activeCell="G1" sqref="G1"/>
    </sheetView>
  </sheetViews>
  <sheetFormatPr baseColWidth="10" defaultColWidth="11.453125" defaultRowHeight="14.5" x14ac:dyDescent="0.35"/>
  <cols>
    <col min="1" max="1" width="16.1796875" style="5" customWidth="1"/>
    <col min="2" max="2" width="16.1796875" style="6" customWidth="1"/>
    <col min="3" max="4" width="16.1796875" style="7" customWidth="1"/>
    <col min="5" max="5" width="16.1796875" style="6" customWidth="1"/>
    <col min="6" max="7" width="16.1796875" style="7" customWidth="1"/>
    <col min="8" max="8" width="16.1796875" style="6" customWidth="1"/>
    <col min="9" max="10" width="16.1796875" style="7" customWidth="1"/>
    <col min="11" max="16384" width="11.453125" style="4"/>
  </cols>
  <sheetData>
    <row r="1" spans="1:12" ht="6.75" customHeight="1" x14ac:dyDescent="0.35"/>
    <row r="2" spans="1:12" ht="15.5" x14ac:dyDescent="0.35">
      <c r="A2" s="1" t="s">
        <v>0</v>
      </c>
      <c r="B2" s="2"/>
      <c r="C2" s="3"/>
      <c r="D2" s="3"/>
      <c r="E2" s="2"/>
      <c r="F2" s="3"/>
      <c r="G2" s="3"/>
      <c r="H2" s="2"/>
      <c r="I2" s="3"/>
      <c r="J2" s="3"/>
    </row>
    <row r="3" spans="1:12" ht="5.25" customHeight="1" thickBot="1" x14ac:dyDescent="0.4"/>
    <row r="4" spans="1:12" ht="15" thickBot="1" x14ac:dyDescent="0.4">
      <c r="A4" s="35" t="s">
        <v>14</v>
      </c>
      <c r="B4" s="36"/>
      <c r="C4" s="37"/>
      <c r="D4" s="37"/>
      <c r="E4" s="36"/>
      <c r="F4" s="37"/>
      <c r="G4" s="37"/>
      <c r="H4" s="36"/>
      <c r="I4" s="37"/>
      <c r="J4" s="38"/>
    </row>
    <row r="5" spans="1:12" x14ac:dyDescent="0.35">
      <c r="A5" s="30" t="s">
        <v>1</v>
      </c>
      <c r="B5" s="32" t="s">
        <v>7</v>
      </c>
      <c r="C5" s="33"/>
      <c r="D5" s="34"/>
      <c r="E5" s="32" t="s">
        <v>3</v>
      </c>
      <c r="F5" s="33"/>
      <c r="G5" s="34"/>
      <c r="H5" s="32" t="s">
        <v>15</v>
      </c>
      <c r="I5" s="33"/>
      <c r="J5" s="34"/>
    </row>
    <row r="6" spans="1:12" ht="15" thickBot="1" x14ac:dyDescent="0.4">
      <c r="A6" s="31"/>
      <c r="B6" s="14" t="s">
        <v>4</v>
      </c>
      <c r="C6" s="15" t="s">
        <v>5</v>
      </c>
      <c r="D6" s="16" t="s">
        <v>9</v>
      </c>
      <c r="E6" s="14" t="s">
        <v>4</v>
      </c>
      <c r="F6" s="15" t="s">
        <v>5</v>
      </c>
      <c r="G6" s="16" t="s">
        <v>9</v>
      </c>
      <c r="H6" s="14" t="s">
        <v>4</v>
      </c>
      <c r="I6" s="15" t="s">
        <v>5</v>
      </c>
      <c r="J6" s="16" t="s">
        <v>9</v>
      </c>
    </row>
    <row r="7" spans="1:12" s="9" customFormat="1" ht="22.5" customHeight="1" x14ac:dyDescent="0.35">
      <c r="A7" s="17" t="s">
        <v>16</v>
      </c>
      <c r="B7" s="76" t="s">
        <v>38</v>
      </c>
      <c r="C7" s="69"/>
      <c r="D7" s="77"/>
      <c r="E7" s="76"/>
      <c r="F7" s="69"/>
      <c r="G7" s="77"/>
      <c r="H7" s="85">
        <v>30000</v>
      </c>
      <c r="I7" s="86">
        <v>300</v>
      </c>
      <c r="J7" s="87">
        <f>+H7*I7</f>
        <v>9000000</v>
      </c>
      <c r="K7" s="70"/>
      <c r="L7" s="70"/>
    </row>
    <row r="8" spans="1:12" s="9" customFormat="1" ht="22.5" customHeight="1" x14ac:dyDescent="0.35">
      <c r="A8" s="8" t="s">
        <v>17</v>
      </c>
      <c r="B8" s="88">
        <v>45000</v>
      </c>
      <c r="C8" s="58">
        <v>400</v>
      </c>
      <c r="D8" s="89">
        <f>+B8*C8</f>
        <v>18000000</v>
      </c>
      <c r="E8" s="78"/>
      <c r="F8" s="80"/>
      <c r="G8" s="79"/>
      <c r="H8" s="90">
        <f>+H7+B8</f>
        <v>75000</v>
      </c>
      <c r="I8" s="91">
        <f>+J8/H8</f>
        <v>360</v>
      </c>
      <c r="J8" s="89">
        <f>+J7+D8</f>
        <v>27000000</v>
      </c>
      <c r="K8" s="70"/>
      <c r="L8" s="70"/>
    </row>
    <row r="9" spans="1:12" s="9" customFormat="1" ht="22.5" customHeight="1" x14ac:dyDescent="0.35">
      <c r="A9" s="8" t="s">
        <v>18</v>
      </c>
      <c r="B9" s="88">
        <v>30000</v>
      </c>
      <c r="C9" s="58">
        <v>600</v>
      </c>
      <c r="D9" s="89">
        <f>+C9*B9</f>
        <v>18000000</v>
      </c>
      <c r="E9" s="78"/>
      <c r="F9" s="80"/>
      <c r="G9" s="79"/>
      <c r="H9" s="90">
        <f>+H8+B9</f>
        <v>105000</v>
      </c>
      <c r="I9" s="91">
        <f t="shared" ref="I9:I15" si="0">+J9/H9</f>
        <v>428.57142857142856</v>
      </c>
      <c r="J9" s="89">
        <f>+J8+D9</f>
        <v>45000000</v>
      </c>
      <c r="K9" s="70"/>
      <c r="L9" s="70"/>
    </row>
    <row r="10" spans="1:12" s="9" customFormat="1" ht="22.5" customHeight="1" x14ac:dyDescent="0.35">
      <c r="A10" s="8" t="s">
        <v>19</v>
      </c>
      <c r="B10" s="78"/>
      <c r="C10" s="75"/>
      <c r="D10" s="79"/>
      <c r="E10" s="88">
        <v>50000</v>
      </c>
      <c r="F10" s="92">
        <f>+I9</f>
        <v>428.57142857142856</v>
      </c>
      <c r="G10" s="89">
        <f>+E10*F10</f>
        <v>21428571.428571429</v>
      </c>
      <c r="H10" s="90">
        <f>+H9-E10</f>
        <v>55000</v>
      </c>
      <c r="I10" s="91">
        <f>+J10/H10</f>
        <v>428.57142857142856</v>
      </c>
      <c r="J10" s="89">
        <f>+J9-G10</f>
        <v>23571428.571428571</v>
      </c>
      <c r="K10" s="70"/>
      <c r="L10" s="70"/>
    </row>
    <row r="11" spans="1:12" s="9" customFormat="1" ht="22.5" customHeight="1" x14ac:dyDescent="0.35">
      <c r="A11" s="8" t="s">
        <v>20</v>
      </c>
      <c r="B11" s="88">
        <v>100000</v>
      </c>
      <c r="C11" s="58">
        <v>350</v>
      </c>
      <c r="D11" s="89">
        <f>+B11*C11</f>
        <v>35000000</v>
      </c>
      <c r="E11" s="78"/>
      <c r="F11" s="75"/>
      <c r="G11" s="79"/>
      <c r="H11" s="90">
        <f>+H10+B11</f>
        <v>155000</v>
      </c>
      <c r="I11" s="91">
        <f>+J11/H11</f>
        <v>377.88018433179718</v>
      </c>
      <c r="J11" s="89">
        <f>+J10+D11</f>
        <v>58571428.571428567</v>
      </c>
      <c r="K11" s="70"/>
      <c r="L11" s="70"/>
    </row>
    <row r="12" spans="1:12" s="9" customFormat="1" ht="22.5" customHeight="1" x14ac:dyDescent="0.35">
      <c r="A12" s="8" t="s">
        <v>21</v>
      </c>
      <c r="B12" s="78"/>
      <c r="C12" s="75"/>
      <c r="D12" s="79"/>
      <c r="E12" s="88">
        <v>10000</v>
      </c>
      <c r="F12" s="91">
        <f>+I11</f>
        <v>377.88018433179718</v>
      </c>
      <c r="G12" s="89">
        <f>+E12*F12</f>
        <v>3778801.843317972</v>
      </c>
      <c r="H12" s="90">
        <f>+H11-E12</f>
        <v>145000</v>
      </c>
      <c r="I12" s="91">
        <f t="shared" si="0"/>
        <v>377.88018433179724</v>
      </c>
      <c r="J12" s="89">
        <f>+J11-G12</f>
        <v>54792626.728110597</v>
      </c>
      <c r="K12" s="70"/>
      <c r="L12" s="70"/>
    </row>
    <row r="13" spans="1:12" s="9" customFormat="1" ht="22.5" customHeight="1" x14ac:dyDescent="0.35">
      <c r="A13" s="8" t="s">
        <v>22</v>
      </c>
      <c r="B13" s="78"/>
      <c r="C13" s="75"/>
      <c r="D13" s="79"/>
      <c r="E13" s="88">
        <v>30000</v>
      </c>
      <c r="F13" s="91">
        <f>+I12</f>
        <v>377.88018433179724</v>
      </c>
      <c r="G13" s="89">
        <f>+E13*F13</f>
        <v>11336405.529953917</v>
      </c>
      <c r="H13" s="90">
        <f>+H12-E13</f>
        <v>115000</v>
      </c>
      <c r="I13" s="91">
        <f t="shared" si="0"/>
        <v>377.88018433179718</v>
      </c>
      <c r="J13" s="89">
        <f>+J12-G13</f>
        <v>43456221.198156677</v>
      </c>
      <c r="K13" s="70"/>
      <c r="L13" s="70"/>
    </row>
    <row r="14" spans="1:12" s="9" customFormat="1" ht="22.5" customHeight="1" thickBot="1" x14ac:dyDescent="0.4">
      <c r="A14" s="10" t="s">
        <v>23</v>
      </c>
      <c r="B14" s="81"/>
      <c r="C14" s="82"/>
      <c r="D14" s="83"/>
      <c r="E14" s="93">
        <v>60000</v>
      </c>
      <c r="F14" s="94">
        <f>+I13</f>
        <v>377.88018433179718</v>
      </c>
      <c r="G14" s="95">
        <f>+F14*E14</f>
        <v>22672811.059907831</v>
      </c>
      <c r="H14" s="96">
        <f>+H13-E14</f>
        <v>55000</v>
      </c>
      <c r="I14" s="94">
        <f t="shared" si="0"/>
        <v>377.88018433179718</v>
      </c>
      <c r="J14" s="95">
        <f>+J13-G14</f>
        <v>20783410.138248846</v>
      </c>
      <c r="K14" s="70"/>
      <c r="L14" s="70"/>
    </row>
    <row r="15" spans="1:12" s="9" customFormat="1" ht="22.5" customHeight="1" x14ac:dyDescent="0.35">
      <c r="A15" s="8" t="s">
        <v>24</v>
      </c>
      <c r="B15" s="78"/>
      <c r="C15" s="75"/>
      <c r="D15" s="79"/>
      <c r="E15" s="88">
        <v>1000</v>
      </c>
      <c r="F15" s="91">
        <f>+I14</f>
        <v>377.88018433179718</v>
      </c>
      <c r="G15" s="89">
        <f>+E15*F15</f>
        <v>377880.18433179718</v>
      </c>
      <c r="H15" s="90">
        <f>+H14-E15</f>
        <v>54000</v>
      </c>
      <c r="I15" s="91">
        <f t="shared" si="0"/>
        <v>377.88018433179718</v>
      </c>
      <c r="J15" s="89">
        <f>+J14-G15</f>
        <v>20405529.953917049</v>
      </c>
      <c r="K15" s="70"/>
      <c r="L15" s="70"/>
    </row>
    <row r="16" spans="1:12" s="9" customFormat="1" ht="22.5" customHeight="1" thickBot="1" x14ac:dyDescent="0.4">
      <c r="A16" s="10" t="s">
        <v>25</v>
      </c>
      <c r="B16" s="93">
        <v>20000</v>
      </c>
      <c r="C16" s="98">
        <v>500</v>
      </c>
      <c r="D16" s="95">
        <f>+B16*C16</f>
        <v>10000000</v>
      </c>
      <c r="E16" s="81"/>
      <c r="F16" s="84"/>
      <c r="G16" s="83"/>
      <c r="H16" s="96">
        <f>+H15+B16</f>
        <v>74000</v>
      </c>
      <c r="I16" s="94">
        <f>+J16/H16</f>
        <v>410.88553991779798</v>
      </c>
      <c r="J16" s="99">
        <f>+J15+D16</f>
        <v>30405529.953917049</v>
      </c>
      <c r="K16" s="70"/>
      <c r="L16" s="70"/>
    </row>
    <row r="17" spans="1:15" s="9" customFormat="1" ht="6.75" customHeight="1" x14ac:dyDescent="0.35">
      <c r="A17" s="25"/>
      <c r="B17" s="97"/>
      <c r="C17" s="27"/>
      <c r="D17" s="27"/>
      <c r="E17" s="26"/>
      <c r="F17" s="27"/>
      <c r="G17" s="27"/>
      <c r="H17" s="28"/>
      <c r="I17" s="29"/>
      <c r="J17" s="27"/>
    </row>
    <row r="18" spans="1:15" ht="15.5" x14ac:dyDescent="0.35">
      <c r="A18" s="1" t="s">
        <v>8</v>
      </c>
      <c r="B18" s="2"/>
      <c r="C18" s="3"/>
      <c r="D18" s="3"/>
      <c r="E18" s="2"/>
      <c r="F18" s="3"/>
      <c r="G18" s="3"/>
      <c r="H18" s="2"/>
      <c r="I18" s="3"/>
      <c r="J18" s="3"/>
    </row>
    <row r="19" spans="1:15" ht="4.5" customHeight="1" thickBot="1" x14ac:dyDescent="0.4"/>
    <row r="20" spans="1:15" ht="15" thickBot="1" x14ac:dyDescent="0.4">
      <c r="A20" s="18" t="s">
        <v>26</v>
      </c>
      <c r="B20" s="19"/>
      <c r="C20" s="20"/>
      <c r="D20" s="20"/>
      <c r="E20" s="19"/>
      <c r="F20" s="20"/>
      <c r="G20" s="20"/>
      <c r="H20" s="19"/>
      <c r="I20" s="20"/>
      <c r="J20" s="24"/>
    </row>
    <row r="21" spans="1:15" x14ac:dyDescent="0.35">
      <c r="A21" s="30" t="s">
        <v>1</v>
      </c>
      <c r="B21" s="39" t="s">
        <v>12</v>
      </c>
      <c r="C21" s="41" t="s">
        <v>4</v>
      </c>
      <c r="D21" s="42"/>
      <c r="E21" s="43"/>
      <c r="F21" s="41" t="s">
        <v>6</v>
      </c>
      <c r="G21" s="42"/>
      <c r="H21" s="42"/>
      <c r="I21" s="44" t="s">
        <v>13</v>
      </c>
      <c r="J21" s="45"/>
    </row>
    <row r="22" spans="1:15" ht="15" thickBot="1" x14ac:dyDescent="0.4">
      <c r="A22" s="31"/>
      <c r="B22" s="40"/>
      <c r="C22" s="11" t="s">
        <v>2</v>
      </c>
      <c r="D22" s="12" t="s">
        <v>11</v>
      </c>
      <c r="E22" s="13" t="s">
        <v>10</v>
      </c>
      <c r="F22" s="11" t="s">
        <v>2</v>
      </c>
      <c r="G22" s="12" t="s">
        <v>11</v>
      </c>
      <c r="H22" s="23" t="s">
        <v>10</v>
      </c>
      <c r="I22" s="46"/>
      <c r="J22" s="47"/>
    </row>
    <row r="23" spans="1:15" s="9" customFormat="1" ht="22.5" customHeight="1" x14ac:dyDescent="0.35">
      <c r="A23" s="22" t="s">
        <v>27</v>
      </c>
      <c r="B23" s="48">
        <v>300</v>
      </c>
      <c r="C23" s="66"/>
      <c r="D23" s="67"/>
      <c r="E23" s="49">
        <v>30000</v>
      </c>
      <c r="F23" s="68"/>
      <c r="G23" s="69"/>
      <c r="H23" s="50">
        <f>30000*300</f>
        <v>9000000</v>
      </c>
      <c r="I23" s="51" t="s">
        <v>28</v>
      </c>
      <c r="J23" s="52"/>
      <c r="K23" s="70"/>
      <c r="L23" s="70"/>
      <c r="M23" s="70"/>
      <c r="N23" s="70"/>
      <c r="O23" s="70"/>
    </row>
    <row r="24" spans="1:15" s="9" customFormat="1" ht="22.5" customHeight="1" x14ac:dyDescent="0.35">
      <c r="A24" s="21" t="s">
        <v>17</v>
      </c>
      <c r="B24" s="53">
        <v>400</v>
      </c>
      <c r="C24" s="54">
        <v>45000</v>
      </c>
      <c r="D24" s="73"/>
      <c r="E24" s="56">
        <f>+E23+C24</f>
        <v>75000</v>
      </c>
      <c r="F24" s="57">
        <f>+C24*B24</f>
        <v>18000000</v>
      </c>
      <c r="G24" s="75"/>
      <c r="H24" s="59">
        <f>+H23+F24</f>
        <v>27000000</v>
      </c>
      <c r="I24" s="60" t="s">
        <v>29</v>
      </c>
      <c r="J24" s="61"/>
      <c r="K24" s="70"/>
      <c r="L24" s="70"/>
      <c r="M24" s="70"/>
      <c r="N24" s="70"/>
      <c r="O24" s="70"/>
    </row>
    <row r="25" spans="1:15" s="9" customFormat="1" ht="31.5" customHeight="1" x14ac:dyDescent="0.35">
      <c r="A25" s="21" t="s">
        <v>18</v>
      </c>
      <c r="B25" s="53">
        <v>600</v>
      </c>
      <c r="C25" s="54">
        <v>30000</v>
      </c>
      <c r="D25" s="73"/>
      <c r="E25" s="56">
        <f>+E24+C25</f>
        <v>105000</v>
      </c>
      <c r="F25" s="57">
        <f>+C25*B25</f>
        <v>18000000</v>
      </c>
      <c r="G25" s="75"/>
      <c r="H25" s="59">
        <f>+H24+F25</f>
        <v>45000000</v>
      </c>
      <c r="I25" s="62" t="s">
        <v>30</v>
      </c>
      <c r="J25" s="63"/>
      <c r="K25" s="70"/>
      <c r="L25" s="70"/>
      <c r="M25" s="70"/>
      <c r="N25" s="70"/>
      <c r="O25" s="70"/>
    </row>
    <row r="26" spans="1:15" s="9" customFormat="1" ht="22.5" customHeight="1" x14ac:dyDescent="0.35">
      <c r="A26" s="21" t="s">
        <v>19</v>
      </c>
      <c r="B26" s="71"/>
      <c r="C26" s="72"/>
      <c r="D26" s="55">
        <v>50000</v>
      </c>
      <c r="E26" s="56">
        <f>+E25-D26</f>
        <v>55000</v>
      </c>
      <c r="F26" s="74"/>
      <c r="G26" s="64">
        <f>(30000*300)+(20000*400)</f>
        <v>17000000</v>
      </c>
      <c r="H26" s="59">
        <f>+H25-G26</f>
        <v>28000000</v>
      </c>
      <c r="I26" s="60" t="s">
        <v>31</v>
      </c>
      <c r="J26" s="61"/>
      <c r="K26" s="70"/>
      <c r="L26" s="70"/>
      <c r="M26" s="70"/>
      <c r="N26" s="70"/>
      <c r="O26" s="70"/>
    </row>
    <row r="27" spans="1:15" s="9" customFormat="1" ht="37.5" customHeight="1" x14ac:dyDescent="0.35">
      <c r="A27" s="21" t="s">
        <v>20</v>
      </c>
      <c r="B27" s="53">
        <v>350</v>
      </c>
      <c r="C27" s="54">
        <v>100000</v>
      </c>
      <c r="D27" s="73"/>
      <c r="E27" s="56">
        <f>+E26+C27</f>
        <v>155000</v>
      </c>
      <c r="F27" s="57">
        <f>+C27*B27</f>
        <v>35000000</v>
      </c>
      <c r="G27" s="75"/>
      <c r="H27" s="59">
        <f>+H26+F27</f>
        <v>63000000</v>
      </c>
      <c r="I27" s="62" t="s">
        <v>32</v>
      </c>
      <c r="J27" s="63"/>
      <c r="K27" s="70"/>
      <c r="L27" s="70"/>
      <c r="M27" s="70"/>
      <c r="N27" s="70"/>
      <c r="O27" s="70"/>
    </row>
    <row r="28" spans="1:15" s="9" customFormat="1" ht="37.5" customHeight="1" x14ac:dyDescent="0.35">
      <c r="A28" s="21" t="s">
        <v>21</v>
      </c>
      <c r="B28" s="71"/>
      <c r="C28" s="72"/>
      <c r="D28" s="55">
        <v>10000</v>
      </c>
      <c r="E28" s="56">
        <f>+E27-D28</f>
        <v>145000</v>
      </c>
      <c r="F28" s="74"/>
      <c r="G28" s="58">
        <f>10000*400</f>
        <v>4000000</v>
      </c>
      <c r="H28" s="59">
        <f>+H27-G28</f>
        <v>59000000</v>
      </c>
      <c r="I28" s="62" t="s">
        <v>33</v>
      </c>
      <c r="J28" s="63"/>
      <c r="K28" s="70"/>
      <c r="L28" s="70"/>
      <c r="M28" s="70"/>
      <c r="N28" s="70"/>
      <c r="O28" s="70"/>
    </row>
    <row r="29" spans="1:15" s="9" customFormat="1" ht="22.5" customHeight="1" x14ac:dyDescent="0.35">
      <c r="A29" s="21" t="s">
        <v>22</v>
      </c>
      <c r="B29" s="71"/>
      <c r="C29" s="72"/>
      <c r="D29" s="55">
        <v>30000</v>
      </c>
      <c r="E29" s="56">
        <f>+E28-D29</f>
        <v>115000</v>
      </c>
      <c r="F29" s="74"/>
      <c r="G29" s="58">
        <f>+(15000*400)+(15000*600)</f>
        <v>15000000</v>
      </c>
      <c r="H29" s="59">
        <f>+H28-G29</f>
        <v>44000000</v>
      </c>
      <c r="I29" s="62" t="s">
        <v>34</v>
      </c>
      <c r="J29" s="63"/>
      <c r="K29" s="70"/>
      <c r="L29" s="70"/>
      <c r="M29" s="70"/>
      <c r="N29" s="70"/>
      <c r="O29" s="70"/>
    </row>
    <row r="30" spans="1:15" s="9" customFormat="1" ht="22.5" customHeight="1" x14ac:dyDescent="0.35">
      <c r="A30" s="21" t="s">
        <v>23</v>
      </c>
      <c r="B30" s="71"/>
      <c r="C30" s="72"/>
      <c r="D30" s="55">
        <v>60000</v>
      </c>
      <c r="E30" s="56">
        <f>+E29-D30</f>
        <v>55000</v>
      </c>
      <c r="F30" s="74"/>
      <c r="G30" s="58">
        <f>+(15000*600)+(45000*350)</f>
        <v>24750000</v>
      </c>
      <c r="H30" s="59">
        <f>+H29-G30</f>
        <v>19250000</v>
      </c>
      <c r="I30" s="62" t="s">
        <v>35</v>
      </c>
      <c r="J30" s="63"/>
      <c r="K30" s="70"/>
      <c r="L30" s="70"/>
      <c r="M30" s="70"/>
      <c r="N30" s="70"/>
      <c r="O30" s="70"/>
    </row>
    <row r="31" spans="1:15" s="9" customFormat="1" ht="22.5" customHeight="1" x14ac:dyDescent="0.35">
      <c r="A31" s="21" t="s">
        <v>24</v>
      </c>
      <c r="B31" s="71"/>
      <c r="C31" s="72"/>
      <c r="D31" s="55">
        <v>1000</v>
      </c>
      <c r="E31" s="56">
        <f>+E30-D31</f>
        <v>54000</v>
      </c>
      <c r="F31" s="57"/>
      <c r="G31" s="58">
        <f>1000*350</f>
        <v>350000</v>
      </c>
      <c r="H31" s="59">
        <f>+H30-G31</f>
        <v>18900000</v>
      </c>
      <c r="I31" s="62" t="s">
        <v>36</v>
      </c>
      <c r="J31" s="63"/>
      <c r="K31" s="70"/>
      <c r="L31" s="70"/>
      <c r="M31" s="70"/>
      <c r="N31" s="70"/>
      <c r="O31" s="70"/>
    </row>
    <row r="32" spans="1:15" s="9" customFormat="1" ht="22.5" customHeight="1" x14ac:dyDescent="0.35">
      <c r="A32" s="21" t="s">
        <v>25</v>
      </c>
      <c r="B32" s="53">
        <v>500</v>
      </c>
      <c r="C32" s="54">
        <v>20000</v>
      </c>
      <c r="D32" s="73"/>
      <c r="E32" s="56">
        <f>+E31+C32</f>
        <v>74000</v>
      </c>
      <c r="F32" s="57">
        <f>+C32*B32</f>
        <v>10000000</v>
      </c>
      <c r="G32" s="58"/>
      <c r="H32" s="65">
        <f>+H31+F32</f>
        <v>28900000</v>
      </c>
      <c r="I32" s="62" t="s">
        <v>37</v>
      </c>
      <c r="J32" s="63"/>
      <c r="K32" s="70"/>
      <c r="L32" s="70"/>
      <c r="M32" s="70"/>
      <c r="N32" s="70"/>
      <c r="O32" s="70"/>
    </row>
  </sheetData>
  <mergeCells count="20">
    <mergeCell ref="A21:A22"/>
    <mergeCell ref="B5:D5"/>
    <mergeCell ref="A4:J4"/>
    <mergeCell ref="A5:A6"/>
    <mergeCell ref="I24:J24"/>
    <mergeCell ref="E5:G5"/>
    <mergeCell ref="H5:J5"/>
    <mergeCell ref="B21:B22"/>
    <mergeCell ref="F21:H21"/>
    <mergeCell ref="C21:E21"/>
    <mergeCell ref="I21:J22"/>
    <mergeCell ref="I23:J23"/>
    <mergeCell ref="I32:J32"/>
    <mergeCell ref="I25:J25"/>
    <mergeCell ref="I27:J27"/>
    <mergeCell ref="I28:J28"/>
    <mergeCell ref="I29:J29"/>
    <mergeCell ref="I31:J31"/>
    <mergeCell ref="I30:J30"/>
    <mergeCell ref="I26:J2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Malgüe T.</dc:creator>
  <cp:lastModifiedBy>Docencia</cp:lastModifiedBy>
  <dcterms:created xsi:type="dcterms:W3CDTF">2018-07-17T00:31:46Z</dcterms:created>
  <dcterms:modified xsi:type="dcterms:W3CDTF">2022-05-23T19:10:48Z</dcterms:modified>
</cp:coreProperties>
</file>