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alg\Desktop\Clases\Universidad de Chile\"/>
    </mc:Choice>
  </mc:AlternateContent>
  <bookViews>
    <workbookView xWindow="0" yWindow="0" windowWidth="20490" windowHeight="753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G55" i="1"/>
  <c r="E55" i="1"/>
  <c r="H54" i="1"/>
  <c r="F54" i="1"/>
  <c r="E54" i="1"/>
  <c r="H53" i="1"/>
  <c r="G53" i="1"/>
  <c r="E53" i="1"/>
  <c r="H52" i="1"/>
  <c r="F52" i="1"/>
  <c r="H47" i="1"/>
  <c r="G47" i="1"/>
  <c r="H46" i="1"/>
  <c r="G46" i="1"/>
  <c r="H45" i="1"/>
  <c r="G45" i="1"/>
  <c r="E47" i="1"/>
  <c r="E46" i="1"/>
  <c r="E45" i="1"/>
  <c r="H44" i="1"/>
  <c r="H43" i="1"/>
  <c r="F44" i="1"/>
  <c r="F43" i="1"/>
  <c r="E44" i="1"/>
  <c r="E43" i="1"/>
  <c r="H42" i="1"/>
  <c r="G42" i="1"/>
  <c r="E42" i="1"/>
  <c r="H41" i="1"/>
  <c r="F41" i="1"/>
  <c r="E41" i="1"/>
  <c r="H40" i="1"/>
  <c r="G40" i="1"/>
  <c r="E40" i="1"/>
  <c r="F39" i="1"/>
  <c r="H39" i="1"/>
  <c r="E39" i="1"/>
  <c r="H38" i="1"/>
  <c r="G38" i="1"/>
  <c r="E38" i="1"/>
  <c r="H37" i="1"/>
  <c r="F37" i="1"/>
  <c r="D29" i="1"/>
  <c r="H28" i="1"/>
  <c r="H29" i="1" s="1"/>
  <c r="H30" i="1" s="1"/>
  <c r="I27" i="1"/>
  <c r="F28" i="1" s="1"/>
  <c r="G28" i="1" s="1"/>
  <c r="J28" i="1" s="1"/>
  <c r="D21" i="1"/>
  <c r="H20" i="1"/>
  <c r="H21" i="1" s="1"/>
  <c r="H22" i="1" s="1"/>
  <c r="G20" i="1"/>
  <c r="F20" i="1"/>
  <c r="J19" i="1"/>
  <c r="J20" i="1" s="1"/>
  <c r="D14" i="1"/>
  <c r="D13" i="1"/>
  <c r="D11" i="1"/>
  <c r="H8" i="1"/>
  <c r="H9" i="1"/>
  <c r="H10" i="1" s="1"/>
  <c r="H11" i="1" s="1"/>
  <c r="H12" i="1" s="1"/>
  <c r="H13" i="1" s="1"/>
  <c r="H14" i="1" s="1"/>
  <c r="D9" i="1"/>
  <c r="G8" i="1"/>
  <c r="J7" i="1"/>
  <c r="J8" i="1" s="1"/>
  <c r="J9" i="1" s="1"/>
  <c r="J29" i="1" l="1"/>
  <c r="I28" i="1"/>
  <c r="J10" i="1"/>
  <c r="I9" i="1"/>
  <c r="F10" i="1" s="1"/>
  <c r="G10" i="1" s="1"/>
  <c r="I20" i="1"/>
  <c r="J21" i="1"/>
  <c r="J11" i="1" l="1"/>
  <c r="I10" i="1"/>
  <c r="J22" i="1"/>
  <c r="I22" i="1" s="1"/>
  <c r="I21" i="1"/>
  <c r="F22" i="1" s="1"/>
  <c r="G22" i="1" s="1"/>
  <c r="I29" i="1"/>
  <c r="F30" i="1" s="1"/>
  <c r="G30" i="1" s="1"/>
  <c r="J30" i="1"/>
  <c r="I30" i="1" s="1"/>
  <c r="I11" i="1" l="1"/>
  <c r="F12" i="1" s="1"/>
  <c r="G12" i="1" s="1"/>
  <c r="J12" i="1" s="1"/>
  <c r="J13" i="1" l="1"/>
  <c r="I12" i="1"/>
  <c r="J14" i="1" l="1"/>
  <c r="I14" i="1" s="1"/>
  <c r="I13" i="1"/>
</calcChain>
</file>

<file path=xl/sharedStrings.xml><?xml version="1.0" encoding="utf-8"?>
<sst xmlns="http://schemas.openxmlformats.org/spreadsheetml/2006/main" count="114" uniqueCount="50">
  <si>
    <t>Ejercicios Tarjetas de Existencias Método PMP</t>
  </si>
  <si>
    <t>Artículo A</t>
  </si>
  <si>
    <t>Detalle</t>
  </si>
  <si>
    <t>Año anterior</t>
  </si>
  <si>
    <t>Venta 15.04</t>
  </si>
  <si>
    <t>Compra 30.05</t>
  </si>
  <si>
    <t>Venta 01.06</t>
  </si>
  <si>
    <t>Compra 16.08</t>
  </si>
  <si>
    <t>Venta 17.09</t>
  </si>
  <si>
    <t>Compra 20.10</t>
  </si>
  <si>
    <t>Compra 20.12</t>
  </si>
  <si>
    <t>Entrada</t>
  </si>
  <si>
    <t>Salidas</t>
  </si>
  <si>
    <t>Unidades</t>
  </si>
  <si>
    <t>Precio</t>
  </si>
  <si>
    <t>Valores</t>
  </si>
  <si>
    <t>Entradas</t>
  </si>
  <si>
    <t>Artículo B</t>
  </si>
  <si>
    <t>Venta 15.05</t>
  </si>
  <si>
    <t>Compra 20.05</t>
  </si>
  <si>
    <t>Venta 01.10</t>
  </si>
  <si>
    <t>Artículo C</t>
  </si>
  <si>
    <t>Venta 15.09</t>
  </si>
  <si>
    <t>Ejercicios Tarjetas de Existencias Método FIFO</t>
  </si>
  <si>
    <t>Artículo D</t>
  </si>
  <si>
    <t>Venta 24.12</t>
  </si>
  <si>
    <t>Venta 29.12</t>
  </si>
  <si>
    <t>Venta 30.12</t>
  </si>
  <si>
    <t>Artículo E</t>
  </si>
  <si>
    <t>Importe</t>
  </si>
  <si>
    <t>Compra 18.08</t>
  </si>
  <si>
    <t>Saldo</t>
  </si>
  <si>
    <t>Salida</t>
  </si>
  <si>
    <t>Costo Unitario</t>
  </si>
  <si>
    <t>70.000 a 21</t>
  </si>
  <si>
    <t>20.000 a 21</t>
  </si>
  <si>
    <t>20.000 a 21 + 80.000 a 31</t>
  </si>
  <si>
    <t>Inventario Final</t>
  </si>
  <si>
    <t>70.000 a 31</t>
  </si>
  <si>
    <t>70.000 a 31 + 50.000 a 30</t>
  </si>
  <si>
    <t>55.000 a 31 + 50.000 a 30</t>
  </si>
  <si>
    <t>55.000 a 31 + 50.000 a 30 + 40.000 a 29</t>
  </si>
  <si>
    <t>55.000 a 31 + 50.000 a 30 + 40.000 a 29 + 10.000 a 31</t>
  </si>
  <si>
    <t>40.000 a 30 + 40.000 a 29 + 10.000 a 31</t>
  </si>
  <si>
    <t>10.000 a 30 + 40.000 a 29 + 10.000 a 31</t>
  </si>
  <si>
    <t>35.000 a 29 + 10.000 a 31</t>
  </si>
  <si>
    <t>100.000 a 25</t>
  </si>
  <si>
    <t>60.000 a 25</t>
  </si>
  <si>
    <t>60.000 a 25 + 30.000 a 32</t>
  </si>
  <si>
    <t>20.000 a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</si>
</sst>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44" fontId="1" fillId="3" borderId="1" xfId="1" applyNumberFormat="1" applyFont="1" applyFill="1" applyBorder="1" applyAlignment="1">
      <alignment vertical="center"/>
    </xf>
    <xf numFmtId="0" fontId="4" fillId="3" borderId="0" xfId="0" applyFont="1" applyFill="1"/>
    <xf numFmtId="3" fontId="4" fillId="3" borderId="0" xfId="0" applyNumberFormat="1" applyFont="1" applyFill="1" applyBorder="1"/>
    <xf numFmtId="165" fontId="4" fillId="3" borderId="0" xfId="1" applyNumberFormat="1" applyFont="1" applyFill="1" applyBorder="1"/>
    <xf numFmtId="0" fontId="0" fillId="3" borderId="0" xfId="0" applyFill="1"/>
    <xf numFmtId="0" fontId="2" fillId="3" borderId="0" xfId="0" applyFont="1" applyFill="1"/>
    <xf numFmtId="3" fontId="2" fillId="3" borderId="0" xfId="0" applyNumberFormat="1" applyFont="1" applyFill="1" applyBorder="1"/>
    <xf numFmtId="165" fontId="2" fillId="3" borderId="0" xfId="1" applyNumberFormat="1" applyFont="1" applyFill="1" applyBorder="1"/>
    <xf numFmtId="0" fontId="2" fillId="3" borderId="16" xfId="0" applyFont="1" applyFill="1" applyBorder="1" applyAlignment="1">
      <alignment vertical="center"/>
    </xf>
    <xf numFmtId="3" fontId="1" fillId="3" borderId="17" xfId="1" applyNumberFormat="1" applyFont="1" applyFill="1" applyBorder="1" applyAlignment="1">
      <alignment vertical="center"/>
    </xf>
    <xf numFmtId="165" fontId="1" fillId="3" borderId="1" xfId="1" applyNumberFormat="1" applyFont="1" applyFill="1" applyBorder="1" applyAlignment="1">
      <alignment vertical="center"/>
    </xf>
    <xf numFmtId="165" fontId="1" fillId="3" borderId="18" xfId="1" applyNumberFormat="1" applyFont="1" applyFill="1" applyBorder="1" applyAlignment="1">
      <alignment vertical="center"/>
    </xf>
    <xf numFmtId="3" fontId="0" fillId="3" borderId="17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5" xfId="0" applyFont="1" applyFill="1" applyBorder="1" applyAlignment="1">
      <alignment vertical="center"/>
    </xf>
    <xf numFmtId="3" fontId="1" fillId="3" borderId="9" xfId="1" applyNumberFormat="1" applyFont="1" applyFill="1" applyBorder="1" applyAlignment="1">
      <alignment vertical="center"/>
    </xf>
    <xf numFmtId="165" fontId="1" fillId="3" borderId="10" xfId="1" applyNumberFormat="1" applyFont="1" applyFill="1" applyBorder="1" applyAlignment="1">
      <alignment vertical="center"/>
    </xf>
    <xf numFmtId="165" fontId="1" fillId="3" borderId="11" xfId="1" applyNumberFormat="1" applyFont="1" applyFill="1" applyBorder="1" applyAlignment="1">
      <alignment vertical="center"/>
    </xf>
    <xf numFmtId="3" fontId="0" fillId="3" borderId="9" xfId="0" applyNumberFormat="1" applyFont="1" applyFill="1" applyBorder="1" applyAlignment="1">
      <alignment vertical="center"/>
    </xf>
    <xf numFmtId="44" fontId="1" fillId="3" borderId="10" xfId="1" applyNumberFormat="1" applyFont="1" applyFill="1" applyBorder="1" applyAlignment="1">
      <alignment vertical="center"/>
    </xf>
    <xf numFmtId="3" fontId="0" fillId="3" borderId="6" xfId="0" applyNumberFormat="1" applyFont="1" applyFill="1" applyBorder="1" applyAlignment="1">
      <alignment vertical="center"/>
    </xf>
    <xf numFmtId="165" fontId="1" fillId="3" borderId="7" xfId="1" applyNumberFormat="1" applyFont="1" applyFill="1" applyBorder="1" applyAlignment="1">
      <alignment vertical="center"/>
    </xf>
    <xf numFmtId="165" fontId="1" fillId="3" borderId="8" xfId="1" applyNumberFormat="1" applyFont="1" applyFill="1" applyBorder="1" applyAlignment="1">
      <alignment vertical="center"/>
    </xf>
    <xf numFmtId="44" fontId="1" fillId="3" borderId="7" xfId="1" applyNumberFormat="1" applyFont="1" applyFill="1" applyBorder="1" applyAlignment="1">
      <alignment vertical="center"/>
    </xf>
    <xf numFmtId="0" fontId="2" fillId="2" borderId="27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165" fontId="2" fillId="2" borderId="30" xfId="1" applyNumberFormat="1" applyFont="1" applyFill="1" applyBorder="1" applyAlignment="1">
      <alignment horizontal="left"/>
    </xf>
    <xf numFmtId="165" fontId="2" fillId="2" borderId="31" xfId="1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center" vertical="center"/>
    </xf>
    <xf numFmtId="165" fontId="3" fillId="2" borderId="8" xfId="1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165" fontId="3" fillId="2" borderId="14" xfId="1" applyNumberFormat="1" applyFont="1" applyFill="1" applyBorder="1" applyAlignment="1">
      <alignment horizontal="center" vertical="center"/>
    </xf>
    <xf numFmtId="165" fontId="3" fillId="2" borderId="15" xfId="1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/>
    <xf numFmtId="0" fontId="2" fillId="2" borderId="27" xfId="0" applyFont="1" applyFill="1" applyBorder="1" applyAlignment="1"/>
    <xf numFmtId="0" fontId="2" fillId="2" borderId="31" xfId="0" applyFont="1" applyFill="1" applyBorder="1" applyAlignment="1"/>
    <xf numFmtId="0" fontId="2" fillId="3" borderId="33" xfId="0" applyFont="1" applyFill="1" applyBorder="1" applyAlignment="1">
      <alignment vertical="center"/>
    </xf>
    <xf numFmtId="3" fontId="1" fillId="3" borderId="34" xfId="1" applyNumberFormat="1" applyFont="1" applyFill="1" applyBorder="1" applyAlignment="1">
      <alignment vertical="center"/>
    </xf>
    <xf numFmtId="165" fontId="1" fillId="3" borderId="35" xfId="1" applyNumberFormat="1" applyFont="1" applyFill="1" applyBorder="1" applyAlignment="1">
      <alignment vertical="center"/>
    </xf>
    <xf numFmtId="165" fontId="1" fillId="3" borderId="36" xfId="1" applyNumberFormat="1" applyFont="1" applyFill="1" applyBorder="1" applyAlignment="1">
      <alignment vertical="center"/>
    </xf>
    <xf numFmtId="3" fontId="0" fillId="3" borderId="34" xfId="0" applyNumberFormat="1" applyFont="1" applyFill="1" applyBorder="1" applyAlignment="1">
      <alignment vertical="center"/>
    </xf>
    <xf numFmtId="44" fontId="1" fillId="3" borderId="35" xfId="1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11" xfId="1" applyNumberFormat="1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165" fontId="2" fillId="3" borderId="7" xfId="1" applyNumberFormat="1" applyFont="1" applyFill="1" applyBorder="1" applyAlignment="1">
      <alignment vertical="center"/>
    </xf>
    <xf numFmtId="165" fontId="2" fillId="3" borderId="8" xfId="1" applyNumberFormat="1" applyFont="1" applyFill="1" applyBorder="1" applyAlignment="1">
      <alignment vertical="center"/>
    </xf>
    <xf numFmtId="3" fontId="2" fillId="3" borderId="17" xfId="0" applyNumberFormat="1" applyFont="1" applyFill="1" applyBorder="1" applyAlignment="1">
      <alignment vertical="center"/>
    </xf>
    <xf numFmtId="165" fontId="2" fillId="3" borderId="18" xfId="1" applyNumberFormat="1" applyFont="1" applyFill="1" applyBorder="1" applyAlignment="1">
      <alignment vertical="center"/>
    </xf>
    <xf numFmtId="3" fontId="2" fillId="3" borderId="9" xfId="0" applyNumberFormat="1" applyFont="1" applyFill="1" applyBorder="1" applyAlignment="1">
      <alignment vertical="center"/>
    </xf>
    <xf numFmtId="165" fontId="2" fillId="3" borderId="10" xfId="1" applyNumberFormat="1" applyFont="1" applyFill="1" applyBorder="1" applyAlignment="1">
      <alignment vertical="center"/>
    </xf>
    <xf numFmtId="165" fontId="2" fillId="3" borderId="11" xfId="1" applyNumberFormat="1" applyFont="1" applyFill="1" applyBorder="1" applyAlignment="1">
      <alignment vertical="center"/>
    </xf>
    <xf numFmtId="0" fontId="2" fillId="2" borderId="27" xfId="0" applyFont="1" applyFill="1" applyBorder="1" applyAlignment="1">
      <alignment horizontal="center"/>
    </xf>
    <xf numFmtId="3" fontId="2" fillId="2" borderId="30" xfId="0" applyNumberFormat="1" applyFont="1" applyFill="1" applyBorder="1" applyAlignment="1">
      <alignment horizontal="center"/>
    </xf>
    <xf numFmtId="165" fontId="2" fillId="2" borderId="30" xfId="1" applyNumberFormat="1" applyFont="1" applyFill="1" applyBorder="1" applyAlignment="1">
      <alignment horizontal="center"/>
    </xf>
    <xf numFmtId="165" fontId="2" fillId="2" borderId="31" xfId="1" applyNumberFormat="1" applyFont="1" applyFill="1" applyBorder="1" applyAlignment="1">
      <alignment horizontal="center"/>
    </xf>
    <xf numFmtId="0" fontId="0" fillId="3" borderId="0" xfId="0" applyFont="1" applyFill="1" applyAlignment="1">
      <alignment vertical="center"/>
    </xf>
    <xf numFmtId="0" fontId="2" fillId="3" borderId="12" xfId="0" applyFont="1" applyFill="1" applyBorder="1" applyAlignment="1">
      <alignment vertical="center"/>
    </xf>
    <xf numFmtId="3" fontId="0" fillId="3" borderId="13" xfId="0" applyNumberFormat="1" applyFont="1" applyFill="1" applyBorder="1" applyAlignment="1">
      <alignment vertical="center"/>
    </xf>
    <xf numFmtId="44" fontId="1" fillId="3" borderId="14" xfId="1" applyNumberFormat="1" applyFont="1" applyFill="1" applyBorder="1" applyAlignment="1">
      <alignment vertical="center"/>
    </xf>
    <xf numFmtId="165" fontId="1" fillId="3" borderId="15" xfId="1" applyNumberFormat="1" applyFont="1" applyFill="1" applyBorder="1" applyAlignment="1">
      <alignment vertical="center"/>
    </xf>
    <xf numFmtId="165" fontId="1" fillId="3" borderId="14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65" fontId="3" fillId="2" borderId="42" xfId="1" applyNumberFormat="1" applyFont="1" applyFill="1" applyBorder="1" applyAlignment="1">
      <alignment horizontal="center" vertical="center"/>
    </xf>
    <xf numFmtId="3" fontId="0" fillId="3" borderId="28" xfId="0" applyNumberFormat="1" applyFont="1" applyFill="1" applyBorder="1" applyAlignment="1">
      <alignment vertical="center"/>
    </xf>
    <xf numFmtId="3" fontId="0" fillId="3" borderId="3" xfId="0" applyNumberFormat="1" applyFont="1" applyFill="1" applyBorder="1" applyAlignment="1">
      <alignment vertical="center"/>
    </xf>
    <xf numFmtId="3" fontId="0" fillId="3" borderId="19" xfId="0" applyNumberFormat="1" applyFont="1" applyFill="1" applyBorder="1" applyAlignment="1">
      <alignment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165" fontId="0" fillId="3" borderId="4" xfId="1" applyNumberFormat="1" applyFont="1" applyFill="1" applyBorder="1" applyAlignment="1">
      <alignment vertical="center"/>
    </xf>
    <xf numFmtId="165" fontId="0" fillId="3" borderId="16" xfId="1" applyNumberFormat="1" applyFont="1" applyFill="1" applyBorder="1" applyAlignment="1">
      <alignment vertical="center"/>
    </xf>
    <xf numFmtId="165" fontId="0" fillId="3" borderId="5" xfId="1" applyNumberFormat="1" applyFont="1" applyFill="1" applyBorder="1" applyAlignment="1">
      <alignment vertical="center"/>
    </xf>
    <xf numFmtId="3" fontId="1" fillId="3" borderId="7" xfId="1" applyNumberFormat="1" applyFont="1" applyFill="1" applyBorder="1" applyAlignment="1">
      <alignment vertical="center"/>
    </xf>
    <xf numFmtId="3" fontId="1" fillId="3" borderId="8" xfId="1" applyNumberFormat="1" applyFont="1" applyFill="1" applyBorder="1" applyAlignment="1">
      <alignment vertical="center"/>
    </xf>
    <xf numFmtId="3" fontId="1" fillId="3" borderId="1" xfId="1" applyNumberFormat="1" applyFont="1" applyFill="1" applyBorder="1" applyAlignment="1">
      <alignment vertical="center"/>
    </xf>
    <xf numFmtId="3" fontId="1" fillId="3" borderId="18" xfId="1" applyNumberFormat="1" applyFont="1" applyFill="1" applyBorder="1" applyAlignment="1">
      <alignment vertical="center"/>
    </xf>
    <xf numFmtId="3" fontId="1" fillId="3" borderId="10" xfId="1" applyNumberFormat="1" applyFont="1" applyFill="1" applyBorder="1" applyAlignment="1">
      <alignment vertical="center"/>
    </xf>
    <xf numFmtId="3" fontId="1" fillId="3" borderId="11" xfId="1" applyNumberFormat="1" applyFont="1" applyFill="1" applyBorder="1" applyAlignment="1">
      <alignment vertical="center"/>
    </xf>
    <xf numFmtId="165" fontId="0" fillId="3" borderId="6" xfId="1" applyNumberFormat="1" applyFont="1" applyFill="1" applyBorder="1" applyAlignment="1">
      <alignment vertical="center"/>
    </xf>
    <xf numFmtId="165" fontId="0" fillId="3" borderId="17" xfId="1" applyNumberFormat="1" applyFont="1" applyFill="1" applyBorder="1" applyAlignment="1">
      <alignment vertical="center"/>
    </xf>
    <xf numFmtId="165" fontId="0" fillId="3" borderId="9" xfId="1" applyNumberFormat="1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65" fontId="1" fillId="3" borderId="32" xfId="1" applyNumberFormat="1" applyFont="1" applyFill="1" applyBorder="1" applyAlignment="1">
      <alignment vertical="center"/>
    </xf>
    <xf numFmtId="165" fontId="1" fillId="3" borderId="2" xfId="1" applyNumberFormat="1" applyFont="1" applyFill="1" applyBorder="1" applyAlignment="1">
      <alignment vertical="center"/>
    </xf>
    <xf numFmtId="165" fontId="1" fillId="3" borderId="29" xfId="1" applyNumberFormat="1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165" fontId="0" fillId="3" borderId="6" xfId="1" applyNumberFormat="1" applyFont="1" applyFill="1" applyBorder="1" applyAlignment="1">
      <alignment horizontal="center" vertical="center"/>
    </xf>
    <xf numFmtId="165" fontId="0" fillId="3" borderId="8" xfId="1" applyNumberFormat="1" applyFont="1" applyFill="1" applyBorder="1" applyAlignment="1">
      <alignment horizontal="center" vertical="center"/>
    </xf>
    <xf numFmtId="165" fontId="0" fillId="3" borderId="17" xfId="1" applyNumberFormat="1" applyFont="1" applyFill="1" applyBorder="1" applyAlignment="1">
      <alignment horizontal="center" vertical="center"/>
    </xf>
    <xf numFmtId="165" fontId="0" fillId="3" borderId="18" xfId="1" applyNumberFormat="1" applyFont="1" applyFill="1" applyBorder="1" applyAlignment="1">
      <alignment horizontal="center" vertical="center"/>
    </xf>
    <xf numFmtId="165" fontId="0" fillId="3" borderId="9" xfId="1" applyNumberFormat="1" applyFont="1" applyFill="1" applyBorder="1" applyAlignment="1">
      <alignment horizontal="center" vertical="center"/>
    </xf>
    <xf numFmtId="165" fontId="0" fillId="3" borderId="11" xfId="1" applyNumberFormat="1" applyFont="1" applyFill="1" applyBorder="1" applyAlignment="1">
      <alignment horizontal="center" vertical="center"/>
    </xf>
    <xf numFmtId="0" fontId="0" fillId="2" borderId="31" xfId="0" applyFill="1" applyBorder="1"/>
    <xf numFmtId="165" fontId="1" fillId="3" borderId="1" xfId="1" applyNumberFormat="1" applyFont="1" applyFill="1" applyBorder="1" applyAlignment="1">
      <alignment vertical="center" wrapText="1"/>
    </xf>
    <xf numFmtId="165" fontId="5" fillId="3" borderId="17" xfId="1" applyNumberFormat="1" applyFont="1" applyFill="1" applyBorder="1" applyAlignment="1">
      <alignment horizontal="center" vertical="center"/>
    </xf>
    <xf numFmtId="165" fontId="5" fillId="3" borderId="18" xfId="1" applyNumberFormat="1" applyFont="1" applyFill="1" applyBorder="1" applyAlignment="1">
      <alignment horizontal="center" vertical="center"/>
    </xf>
    <xf numFmtId="165" fontId="6" fillId="3" borderId="17" xfId="1" applyNumberFormat="1" applyFont="1" applyFill="1" applyBorder="1" applyAlignment="1">
      <alignment horizontal="center" vertical="center" wrapText="1"/>
    </xf>
    <xf numFmtId="165" fontId="6" fillId="3" borderId="18" xfId="1" applyNumberFormat="1" applyFont="1" applyFill="1" applyBorder="1" applyAlignment="1">
      <alignment horizontal="center" vertical="center" wrapText="1"/>
    </xf>
    <xf numFmtId="165" fontId="1" fillId="3" borderId="4" xfId="1" applyNumberFormat="1" applyFont="1" applyFill="1" applyBorder="1" applyAlignment="1">
      <alignment vertical="center"/>
    </xf>
    <xf numFmtId="3" fontId="1" fillId="3" borderId="28" xfId="1" applyNumberFormat="1" applyFont="1" applyFill="1" applyBorder="1" applyAlignment="1">
      <alignment vertical="center"/>
    </xf>
    <xf numFmtId="3" fontId="0" fillId="3" borderId="32" xfId="0" applyNumberFormat="1" applyFont="1" applyFill="1" applyBorder="1" applyAlignment="1">
      <alignment vertical="center"/>
    </xf>
    <xf numFmtId="165" fontId="1" fillId="3" borderId="6" xfId="1" applyNumberFormat="1" applyFont="1" applyFill="1" applyBorder="1" applyAlignment="1">
      <alignment vertical="center"/>
    </xf>
    <xf numFmtId="165" fontId="1" fillId="3" borderId="21" xfId="1" applyNumberFormat="1" applyFont="1" applyFill="1" applyBorder="1" applyAlignment="1">
      <alignment horizontal="center" vertical="center"/>
    </xf>
    <xf numFmtId="165" fontId="1" fillId="3" borderId="41" xfId="1" applyNumberFormat="1" applyFont="1" applyFill="1" applyBorder="1" applyAlignment="1">
      <alignment horizontal="center" vertical="center"/>
    </xf>
    <xf numFmtId="165" fontId="1" fillId="3" borderId="16" xfId="1" applyNumberFormat="1" applyFont="1" applyFill="1" applyBorder="1" applyAlignment="1">
      <alignment vertical="center"/>
    </xf>
    <xf numFmtId="3" fontId="1" fillId="3" borderId="3" xfId="1" applyNumberFormat="1" applyFont="1" applyFill="1" applyBorder="1" applyAlignment="1">
      <alignment vertical="center"/>
    </xf>
    <xf numFmtId="3" fontId="0" fillId="3" borderId="2" xfId="0" applyNumberFormat="1" applyFont="1" applyFill="1" applyBorder="1" applyAlignment="1">
      <alignment vertical="center"/>
    </xf>
    <xf numFmtId="165" fontId="1" fillId="3" borderId="17" xfId="1" applyNumberFormat="1" applyFont="1" applyFill="1" applyBorder="1" applyAlignment="1">
      <alignment vertical="center"/>
    </xf>
    <xf numFmtId="165" fontId="1" fillId="3" borderId="44" xfId="1" applyNumberFormat="1" applyFont="1" applyFill="1" applyBorder="1" applyAlignment="1">
      <alignment horizontal="center" vertical="center"/>
    </xf>
    <xf numFmtId="165" fontId="1" fillId="3" borderId="5" xfId="1" applyNumberFormat="1" applyFont="1" applyFill="1" applyBorder="1" applyAlignment="1">
      <alignment vertical="center"/>
    </xf>
    <xf numFmtId="3" fontId="1" fillId="3" borderId="19" xfId="1" applyNumberFormat="1" applyFont="1" applyFill="1" applyBorder="1" applyAlignment="1">
      <alignment vertical="center"/>
    </xf>
    <xf numFmtId="3" fontId="0" fillId="3" borderId="29" xfId="0" applyNumberFormat="1" applyFont="1" applyFill="1" applyBorder="1" applyAlignment="1">
      <alignment vertical="center"/>
    </xf>
    <xf numFmtId="165" fontId="1" fillId="3" borderId="9" xfId="1" applyNumberFormat="1" applyFont="1" applyFill="1" applyBorder="1" applyAlignment="1">
      <alignment vertical="center"/>
    </xf>
    <xf numFmtId="165" fontId="1" fillId="3" borderId="43" xfId="1" applyNumberFormat="1" applyFont="1" applyFill="1" applyBorder="1" applyAlignment="1">
      <alignment horizontal="center" vertical="center"/>
    </xf>
    <xf numFmtId="165" fontId="0" fillId="3" borderId="22" xfId="1" applyNumberFormat="1" applyFont="1" applyFill="1" applyBorder="1" applyAlignment="1">
      <alignment horizontal="center" vertical="center"/>
    </xf>
    <xf numFmtId="165" fontId="0" fillId="3" borderId="20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5"/>
  <sheetViews>
    <sheetView tabSelected="1" workbookViewId="0">
      <selection activeCell="I1" sqref="I1"/>
    </sheetView>
  </sheetViews>
  <sheetFormatPr baseColWidth="10" defaultRowHeight="15" x14ac:dyDescent="0.25"/>
  <cols>
    <col min="1" max="1" width="16.140625" style="6" customWidth="1"/>
    <col min="2" max="2" width="16.140625" style="7" customWidth="1"/>
    <col min="3" max="4" width="16.140625" style="8" customWidth="1"/>
    <col min="5" max="5" width="16.140625" style="7" customWidth="1"/>
    <col min="6" max="7" width="16.140625" style="8" customWidth="1"/>
    <col min="8" max="8" width="16.140625" style="7" customWidth="1"/>
    <col min="9" max="10" width="16.140625" style="8" customWidth="1"/>
    <col min="11" max="16384" width="11.42578125" style="5"/>
  </cols>
  <sheetData>
    <row r="2" spans="1:10" ht="15.75" x14ac:dyDescent="0.25">
      <c r="A2" s="2" t="s">
        <v>0</v>
      </c>
      <c r="B2" s="3"/>
      <c r="C2" s="4"/>
      <c r="D2" s="4"/>
      <c r="E2" s="3"/>
      <c r="F2" s="4"/>
      <c r="G2" s="4"/>
      <c r="H2" s="3"/>
      <c r="I2" s="4"/>
      <c r="J2" s="4"/>
    </row>
    <row r="3" spans="1:10" ht="15.75" thickBot="1" x14ac:dyDescent="0.3"/>
    <row r="4" spans="1:10" ht="15.75" thickBot="1" x14ac:dyDescent="0.3">
      <c r="A4" s="25" t="s">
        <v>1</v>
      </c>
      <c r="B4" s="26"/>
      <c r="C4" s="27"/>
      <c r="D4" s="27"/>
      <c r="E4" s="26"/>
      <c r="F4" s="27"/>
      <c r="G4" s="27"/>
      <c r="H4" s="26"/>
      <c r="I4" s="27"/>
      <c r="J4" s="28"/>
    </row>
    <row r="5" spans="1:10" x14ac:dyDescent="0.25">
      <c r="A5" s="29" t="s">
        <v>2</v>
      </c>
      <c r="B5" s="30" t="s">
        <v>16</v>
      </c>
      <c r="C5" s="31"/>
      <c r="D5" s="32"/>
      <c r="E5" s="30" t="s">
        <v>12</v>
      </c>
      <c r="F5" s="31"/>
      <c r="G5" s="32"/>
      <c r="H5" s="30" t="s">
        <v>31</v>
      </c>
      <c r="I5" s="31"/>
      <c r="J5" s="32"/>
    </row>
    <row r="6" spans="1:10" ht="15.75" thickBot="1" x14ac:dyDescent="0.3">
      <c r="A6" s="46"/>
      <c r="B6" s="47" t="s">
        <v>13</v>
      </c>
      <c r="C6" s="48" t="s">
        <v>14</v>
      </c>
      <c r="D6" s="49" t="s">
        <v>29</v>
      </c>
      <c r="E6" s="47" t="s">
        <v>13</v>
      </c>
      <c r="F6" s="48" t="s">
        <v>14</v>
      </c>
      <c r="G6" s="49" t="s">
        <v>29</v>
      </c>
      <c r="H6" s="47" t="s">
        <v>13</v>
      </c>
      <c r="I6" s="48" t="s">
        <v>14</v>
      </c>
      <c r="J6" s="49" t="s">
        <v>29</v>
      </c>
    </row>
    <row r="7" spans="1:10" s="14" customFormat="1" ht="22.5" customHeight="1" x14ac:dyDescent="0.25">
      <c r="A7" s="40" t="s">
        <v>3</v>
      </c>
      <c r="B7" s="41"/>
      <c r="C7" s="42"/>
      <c r="D7" s="43"/>
      <c r="E7" s="41"/>
      <c r="F7" s="42"/>
      <c r="G7" s="43"/>
      <c r="H7" s="44">
        <v>70000</v>
      </c>
      <c r="I7" s="45">
        <v>21</v>
      </c>
      <c r="J7" s="43">
        <f>+H7*I7</f>
        <v>1470000</v>
      </c>
    </row>
    <row r="8" spans="1:10" s="14" customFormat="1" ht="22.5" customHeight="1" x14ac:dyDescent="0.25">
      <c r="A8" s="9" t="s">
        <v>4</v>
      </c>
      <c r="B8" s="10"/>
      <c r="C8" s="11"/>
      <c r="D8" s="12"/>
      <c r="E8" s="10">
        <v>50000</v>
      </c>
      <c r="F8" s="1">
        <v>21</v>
      </c>
      <c r="G8" s="12">
        <f>+E8*F8</f>
        <v>1050000</v>
      </c>
      <c r="H8" s="13">
        <f>+H7-E8</f>
        <v>20000</v>
      </c>
      <c r="I8" s="1">
        <v>21</v>
      </c>
      <c r="J8" s="12">
        <f>+J7-G8</f>
        <v>420000</v>
      </c>
    </row>
    <row r="9" spans="1:10" s="14" customFormat="1" ht="22.5" customHeight="1" x14ac:dyDescent="0.25">
      <c r="A9" s="9" t="s">
        <v>5</v>
      </c>
      <c r="B9" s="10">
        <v>80000</v>
      </c>
      <c r="C9" s="11">
        <v>31</v>
      </c>
      <c r="D9" s="12">
        <f>+B9*C9</f>
        <v>2480000</v>
      </c>
      <c r="E9" s="10"/>
      <c r="F9" s="1"/>
      <c r="G9" s="12"/>
      <c r="H9" s="13">
        <f>+H8+B9</f>
        <v>100000</v>
      </c>
      <c r="I9" s="1">
        <f>+J9/H9</f>
        <v>29</v>
      </c>
      <c r="J9" s="12">
        <f>+J8+D9</f>
        <v>2900000</v>
      </c>
    </row>
    <row r="10" spans="1:10" s="14" customFormat="1" ht="22.5" customHeight="1" x14ac:dyDescent="0.25">
      <c r="A10" s="9" t="s">
        <v>6</v>
      </c>
      <c r="B10" s="10"/>
      <c r="C10" s="11"/>
      <c r="D10" s="12"/>
      <c r="E10" s="10">
        <v>20000</v>
      </c>
      <c r="F10" s="1">
        <f>+I9</f>
        <v>29</v>
      </c>
      <c r="G10" s="12">
        <f>+E10*F10</f>
        <v>580000</v>
      </c>
      <c r="H10" s="13">
        <f>+H9-E10</f>
        <v>80000</v>
      </c>
      <c r="I10" s="1">
        <f>+J10/H10</f>
        <v>29</v>
      </c>
      <c r="J10" s="12">
        <f>+J9-G10</f>
        <v>2320000</v>
      </c>
    </row>
    <row r="11" spans="1:10" s="14" customFormat="1" ht="22.5" customHeight="1" x14ac:dyDescent="0.25">
      <c r="A11" s="9" t="s">
        <v>7</v>
      </c>
      <c r="B11" s="10">
        <v>50000</v>
      </c>
      <c r="C11" s="11">
        <v>30</v>
      </c>
      <c r="D11" s="12">
        <f>+B11*C11</f>
        <v>1500000</v>
      </c>
      <c r="E11" s="10"/>
      <c r="F11" s="11"/>
      <c r="G11" s="12"/>
      <c r="H11" s="13">
        <f>+H10+B11</f>
        <v>130000</v>
      </c>
      <c r="I11" s="1">
        <f>+J11/H11</f>
        <v>29.384615384615383</v>
      </c>
      <c r="J11" s="12">
        <f>+J10+D11</f>
        <v>3820000</v>
      </c>
    </row>
    <row r="12" spans="1:10" s="14" customFormat="1" ht="22.5" customHeight="1" x14ac:dyDescent="0.25">
      <c r="A12" s="9" t="s">
        <v>8</v>
      </c>
      <c r="B12" s="10"/>
      <c r="C12" s="11"/>
      <c r="D12" s="12"/>
      <c r="E12" s="10">
        <v>15000</v>
      </c>
      <c r="F12" s="1">
        <f>+I11</f>
        <v>29.384615384615383</v>
      </c>
      <c r="G12" s="12">
        <f>+E12*F12</f>
        <v>440769.23076923075</v>
      </c>
      <c r="H12" s="13">
        <f>+H11-E12</f>
        <v>115000</v>
      </c>
      <c r="I12" s="1">
        <f>+J12/H12</f>
        <v>29.384615384615383</v>
      </c>
      <c r="J12" s="12">
        <f>+J11-G12</f>
        <v>3379230.769230769</v>
      </c>
    </row>
    <row r="13" spans="1:10" s="14" customFormat="1" ht="22.5" customHeight="1" x14ac:dyDescent="0.25">
      <c r="A13" s="9" t="s">
        <v>9</v>
      </c>
      <c r="B13" s="10">
        <v>40000</v>
      </c>
      <c r="C13" s="11">
        <v>29</v>
      </c>
      <c r="D13" s="12">
        <f>+B13*C13</f>
        <v>1160000</v>
      </c>
      <c r="E13" s="10"/>
      <c r="F13" s="11"/>
      <c r="G13" s="12"/>
      <c r="H13" s="13">
        <f>+H12+B13</f>
        <v>155000</v>
      </c>
      <c r="I13" s="1">
        <f>+J13/H13</f>
        <v>29.285359801488834</v>
      </c>
      <c r="J13" s="12">
        <f>+J12+D13</f>
        <v>4539230.769230769</v>
      </c>
    </row>
    <row r="14" spans="1:10" s="14" customFormat="1" ht="22.5" customHeight="1" thickBot="1" x14ac:dyDescent="0.3">
      <c r="A14" s="15" t="s">
        <v>10</v>
      </c>
      <c r="B14" s="16">
        <v>10000</v>
      </c>
      <c r="C14" s="17">
        <v>31</v>
      </c>
      <c r="D14" s="18">
        <f>+B14*C14</f>
        <v>310000</v>
      </c>
      <c r="E14" s="16"/>
      <c r="F14" s="17"/>
      <c r="G14" s="18"/>
      <c r="H14" s="19">
        <f>+H13+B14</f>
        <v>165000</v>
      </c>
      <c r="I14" s="20">
        <f>+J14/H14</f>
        <v>29.389277389277389</v>
      </c>
      <c r="J14" s="18">
        <f>+J13+D14</f>
        <v>4849230.769230769</v>
      </c>
    </row>
    <row r="15" spans="1:10" ht="15.75" thickBot="1" x14ac:dyDescent="0.3"/>
    <row r="16" spans="1:10" ht="15.75" thickBot="1" x14ac:dyDescent="0.3">
      <c r="A16" s="38" t="s">
        <v>17</v>
      </c>
      <c r="B16" s="37"/>
      <c r="C16" s="37"/>
      <c r="D16" s="37"/>
      <c r="E16" s="37"/>
      <c r="F16" s="37"/>
      <c r="G16" s="37"/>
      <c r="H16" s="37"/>
      <c r="I16" s="37"/>
      <c r="J16" s="39"/>
    </row>
    <row r="17" spans="1:13" x14ac:dyDescent="0.25">
      <c r="A17" s="29" t="s">
        <v>2</v>
      </c>
      <c r="B17" s="30" t="s">
        <v>16</v>
      </c>
      <c r="C17" s="31"/>
      <c r="D17" s="32"/>
      <c r="E17" s="30" t="s">
        <v>12</v>
      </c>
      <c r="F17" s="31"/>
      <c r="G17" s="32"/>
      <c r="H17" s="30" t="s">
        <v>31</v>
      </c>
      <c r="I17" s="31"/>
      <c r="J17" s="32"/>
    </row>
    <row r="18" spans="1:13" ht="15.75" thickBot="1" x14ac:dyDescent="0.3">
      <c r="A18" s="33"/>
      <c r="B18" s="34" t="s">
        <v>13</v>
      </c>
      <c r="C18" s="35" t="s">
        <v>14</v>
      </c>
      <c r="D18" s="36" t="s">
        <v>29</v>
      </c>
      <c r="E18" s="34" t="s">
        <v>13</v>
      </c>
      <c r="F18" s="35" t="s">
        <v>14</v>
      </c>
      <c r="G18" s="36" t="s">
        <v>29</v>
      </c>
      <c r="H18" s="34" t="s">
        <v>13</v>
      </c>
      <c r="I18" s="35" t="s">
        <v>14</v>
      </c>
      <c r="J18" s="36" t="s">
        <v>29</v>
      </c>
    </row>
    <row r="19" spans="1:13" s="14" customFormat="1" ht="22.5" customHeight="1" x14ac:dyDescent="0.25">
      <c r="A19" s="51" t="s">
        <v>3</v>
      </c>
      <c r="B19" s="21"/>
      <c r="C19" s="22"/>
      <c r="D19" s="23"/>
      <c r="E19" s="21"/>
      <c r="F19" s="22"/>
      <c r="G19" s="23"/>
      <c r="H19" s="21">
        <v>100000</v>
      </c>
      <c r="I19" s="24">
        <v>25</v>
      </c>
      <c r="J19" s="23">
        <f>+H19*I19</f>
        <v>2500000</v>
      </c>
    </row>
    <row r="20" spans="1:13" s="14" customFormat="1" ht="22.5" customHeight="1" x14ac:dyDescent="0.25">
      <c r="A20" s="9" t="s">
        <v>18</v>
      </c>
      <c r="B20" s="13"/>
      <c r="C20" s="11"/>
      <c r="D20" s="12"/>
      <c r="E20" s="13">
        <v>40000</v>
      </c>
      <c r="F20" s="1">
        <f>+I19</f>
        <v>25</v>
      </c>
      <c r="G20" s="12">
        <f>+E20*F20</f>
        <v>1000000</v>
      </c>
      <c r="H20" s="13">
        <f>+H19-E20</f>
        <v>60000</v>
      </c>
      <c r="I20" s="1">
        <f>+J20/H20</f>
        <v>25</v>
      </c>
      <c r="J20" s="12">
        <f>+J19-G20</f>
        <v>1500000</v>
      </c>
    </row>
    <row r="21" spans="1:13" s="14" customFormat="1" ht="22.5" customHeight="1" x14ac:dyDescent="0.25">
      <c r="A21" s="9" t="s">
        <v>19</v>
      </c>
      <c r="B21" s="13">
        <v>30000</v>
      </c>
      <c r="C21" s="11">
        <v>32</v>
      </c>
      <c r="D21" s="12">
        <f>+B21*C21</f>
        <v>960000</v>
      </c>
      <c r="E21" s="13"/>
      <c r="F21" s="1"/>
      <c r="G21" s="12"/>
      <c r="H21" s="13">
        <f>+H20+B21</f>
        <v>90000</v>
      </c>
      <c r="I21" s="1">
        <f>+J21/H21</f>
        <v>27.333333333333332</v>
      </c>
      <c r="J21" s="12">
        <f>+J20+D21</f>
        <v>2460000</v>
      </c>
    </row>
    <row r="22" spans="1:13" s="14" customFormat="1" ht="22.5" customHeight="1" thickBot="1" x14ac:dyDescent="0.3">
      <c r="A22" s="15" t="s">
        <v>20</v>
      </c>
      <c r="B22" s="19"/>
      <c r="C22" s="17"/>
      <c r="D22" s="18"/>
      <c r="E22" s="19">
        <v>20000</v>
      </c>
      <c r="F22" s="20">
        <f>+I21</f>
        <v>27.333333333333332</v>
      </c>
      <c r="G22" s="18">
        <f>+E22*F22</f>
        <v>546666.66666666663</v>
      </c>
      <c r="H22" s="19">
        <f>+H21-E22</f>
        <v>70000</v>
      </c>
      <c r="I22" s="20">
        <f>+J22/H22</f>
        <v>27.333333333333336</v>
      </c>
      <c r="J22" s="18">
        <f>+J21-G22</f>
        <v>1913333.3333333335</v>
      </c>
    </row>
    <row r="23" spans="1:13" ht="15.75" thickBot="1" x14ac:dyDescent="0.3"/>
    <row r="24" spans="1:13" ht="15.75" thickBot="1" x14ac:dyDescent="0.3">
      <c r="A24" s="60" t="s">
        <v>21</v>
      </c>
      <c r="B24" s="61"/>
      <c r="C24" s="62"/>
      <c r="D24" s="62"/>
      <c r="E24" s="61"/>
      <c r="F24" s="62"/>
      <c r="G24" s="62"/>
      <c r="H24" s="61"/>
      <c r="I24" s="62"/>
      <c r="J24" s="63"/>
    </row>
    <row r="25" spans="1:13" x14ac:dyDescent="0.25">
      <c r="A25" s="29" t="s">
        <v>2</v>
      </c>
      <c r="B25" s="30" t="s">
        <v>16</v>
      </c>
      <c r="C25" s="31"/>
      <c r="D25" s="32"/>
      <c r="E25" s="30" t="s">
        <v>12</v>
      </c>
      <c r="F25" s="31"/>
      <c r="G25" s="32"/>
      <c r="H25" s="30" t="s">
        <v>31</v>
      </c>
      <c r="I25" s="31"/>
      <c r="J25" s="32"/>
    </row>
    <row r="26" spans="1:13" ht="15.75" thickBot="1" x14ac:dyDescent="0.3">
      <c r="A26" s="46"/>
      <c r="B26" s="47" t="s">
        <v>13</v>
      </c>
      <c r="C26" s="48" t="s">
        <v>14</v>
      </c>
      <c r="D26" s="49" t="s">
        <v>29</v>
      </c>
      <c r="E26" s="47" t="s">
        <v>13</v>
      </c>
      <c r="F26" s="48" t="s">
        <v>14</v>
      </c>
      <c r="G26" s="49" t="s">
        <v>29</v>
      </c>
      <c r="H26" s="47" t="s">
        <v>13</v>
      </c>
      <c r="I26" s="48" t="s">
        <v>14</v>
      </c>
      <c r="J26" s="49" t="s">
        <v>29</v>
      </c>
    </row>
    <row r="27" spans="1:13" s="14" customFormat="1" ht="22.5" customHeight="1" x14ac:dyDescent="0.25">
      <c r="A27" s="51" t="s">
        <v>3</v>
      </c>
      <c r="B27" s="52"/>
      <c r="C27" s="53"/>
      <c r="D27" s="54"/>
      <c r="E27" s="21"/>
      <c r="F27" s="22"/>
      <c r="G27" s="23"/>
      <c r="H27" s="21">
        <v>160000</v>
      </c>
      <c r="I27" s="24">
        <f>+J27/H27</f>
        <v>40</v>
      </c>
      <c r="J27" s="23">
        <v>6400000</v>
      </c>
      <c r="K27" s="64"/>
      <c r="L27" s="64"/>
      <c r="M27" s="64"/>
    </row>
    <row r="28" spans="1:13" s="14" customFormat="1" ht="22.5" customHeight="1" x14ac:dyDescent="0.25">
      <c r="A28" s="9" t="s">
        <v>18</v>
      </c>
      <c r="B28" s="55"/>
      <c r="C28" s="50"/>
      <c r="D28" s="56"/>
      <c r="E28" s="13">
        <v>60000</v>
      </c>
      <c r="F28" s="1">
        <f>+I27</f>
        <v>40</v>
      </c>
      <c r="G28" s="12">
        <f>+E28*F28</f>
        <v>2400000</v>
      </c>
      <c r="H28" s="13">
        <f>+H27-E28</f>
        <v>100000</v>
      </c>
      <c r="I28" s="1">
        <f>+J28/H28</f>
        <v>40</v>
      </c>
      <c r="J28" s="12">
        <f>+J27-G28</f>
        <v>4000000</v>
      </c>
      <c r="K28" s="64"/>
      <c r="L28" s="64"/>
      <c r="M28" s="64"/>
    </row>
    <row r="29" spans="1:13" s="14" customFormat="1" ht="22.5" customHeight="1" x14ac:dyDescent="0.25">
      <c r="A29" s="65" t="s">
        <v>30</v>
      </c>
      <c r="B29" s="66">
        <v>65000</v>
      </c>
      <c r="C29" s="69">
        <v>60</v>
      </c>
      <c r="D29" s="68">
        <f>+B29*C29</f>
        <v>3900000</v>
      </c>
      <c r="E29" s="66"/>
      <c r="F29" s="67"/>
      <c r="G29" s="68"/>
      <c r="H29" s="66">
        <f>+H28+B29</f>
        <v>165000</v>
      </c>
      <c r="I29" s="67">
        <f>+J29/H29</f>
        <v>47.878787878787875</v>
      </c>
      <c r="J29" s="68">
        <f>+J28+D29</f>
        <v>7900000</v>
      </c>
      <c r="K29" s="64"/>
      <c r="L29" s="64"/>
      <c r="M29" s="64"/>
    </row>
    <row r="30" spans="1:13" s="14" customFormat="1" ht="22.5" customHeight="1" thickBot="1" x14ac:dyDescent="0.3">
      <c r="A30" s="15" t="s">
        <v>22</v>
      </c>
      <c r="B30" s="57"/>
      <c r="C30" s="58"/>
      <c r="D30" s="59"/>
      <c r="E30" s="19">
        <v>20000</v>
      </c>
      <c r="F30" s="20">
        <f>+I29</f>
        <v>47.878787878787875</v>
      </c>
      <c r="G30" s="18">
        <f>+E30*F30</f>
        <v>957575.75757575745</v>
      </c>
      <c r="H30" s="19">
        <f>+H29-E30</f>
        <v>145000</v>
      </c>
      <c r="I30" s="20">
        <f>+J30/H30</f>
        <v>47.878787878787875</v>
      </c>
      <c r="J30" s="18">
        <f>+J29-G30</f>
        <v>6942424.2424242422</v>
      </c>
      <c r="K30" s="64"/>
      <c r="L30" s="64"/>
      <c r="M30" s="64"/>
    </row>
    <row r="32" spans="1:13" ht="15.75" x14ac:dyDescent="0.25">
      <c r="A32" s="2" t="s">
        <v>23</v>
      </c>
      <c r="B32" s="3"/>
      <c r="C32" s="4"/>
      <c r="D32" s="4"/>
      <c r="E32" s="3"/>
      <c r="F32" s="4"/>
      <c r="G32" s="4"/>
      <c r="H32" s="3"/>
      <c r="I32" s="4"/>
      <c r="J32" s="4"/>
    </row>
    <row r="33" spans="1:10" ht="15.75" thickBot="1" x14ac:dyDescent="0.3"/>
    <row r="34" spans="1:10" ht="15.75" thickBot="1" x14ac:dyDescent="0.3">
      <c r="A34" s="60" t="s">
        <v>24</v>
      </c>
      <c r="B34" s="61"/>
      <c r="C34" s="62"/>
      <c r="D34" s="62"/>
      <c r="E34" s="61"/>
      <c r="F34" s="62"/>
      <c r="G34" s="62"/>
      <c r="H34" s="61"/>
      <c r="I34" s="62"/>
      <c r="J34" s="106"/>
    </row>
    <row r="35" spans="1:10" x14ac:dyDescent="0.25">
      <c r="A35" s="29" t="s">
        <v>2</v>
      </c>
      <c r="B35" s="79" t="s">
        <v>33</v>
      </c>
      <c r="C35" s="72" t="s">
        <v>13</v>
      </c>
      <c r="D35" s="73"/>
      <c r="E35" s="74"/>
      <c r="F35" s="72" t="s">
        <v>15</v>
      </c>
      <c r="G35" s="73"/>
      <c r="H35" s="73"/>
      <c r="I35" s="94" t="s">
        <v>37</v>
      </c>
      <c r="J35" s="95"/>
    </row>
    <row r="36" spans="1:10" ht="15.75" thickBot="1" x14ac:dyDescent="0.3">
      <c r="A36" s="46"/>
      <c r="B36" s="80"/>
      <c r="C36" s="34" t="s">
        <v>11</v>
      </c>
      <c r="D36" s="35" t="s">
        <v>32</v>
      </c>
      <c r="E36" s="36" t="s">
        <v>31</v>
      </c>
      <c r="F36" s="34" t="s">
        <v>11</v>
      </c>
      <c r="G36" s="35" t="s">
        <v>32</v>
      </c>
      <c r="H36" s="75" t="s">
        <v>31</v>
      </c>
      <c r="I36" s="93"/>
      <c r="J36" s="99"/>
    </row>
    <row r="37" spans="1:10" s="14" customFormat="1" ht="22.5" customHeight="1" x14ac:dyDescent="0.25">
      <c r="A37" s="71" t="s">
        <v>3</v>
      </c>
      <c r="B37" s="81">
        <v>21</v>
      </c>
      <c r="C37" s="76">
        <v>70000</v>
      </c>
      <c r="D37" s="84"/>
      <c r="E37" s="85">
        <v>70000</v>
      </c>
      <c r="F37" s="90">
        <f>+C37*B37</f>
        <v>1470000</v>
      </c>
      <c r="G37" s="22"/>
      <c r="H37" s="96">
        <f>+F37</f>
        <v>1470000</v>
      </c>
      <c r="I37" s="100" t="s">
        <v>34</v>
      </c>
      <c r="J37" s="101"/>
    </row>
    <row r="38" spans="1:10" s="14" customFormat="1" ht="22.5" customHeight="1" x14ac:dyDescent="0.25">
      <c r="A38" s="70" t="s">
        <v>4</v>
      </c>
      <c r="B38" s="82">
        <v>21</v>
      </c>
      <c r="C38" s="77"/>
      <c r="D38" s="86">
        <v>50000</v>
      </c>
      <c r="E38" s="87">
        <f>+E37-D38</f>
        <v>20000</v>
      </c>
      <c r="F38" s="91"/>
      <c r="G38" s="11">
        <f>+D38*B38</f>
        <v>1050000</v>
      </c>
      <c r="H38" s="97">
        <f>+H37-G38</f>
        <v>420000</v>
      </c>
      <c r="I38" s="102" t="s">
        <v>35</v>
      </c>
      <c r="J38" s="103"/>
    </row>
    <row r="39" spans="1:10" s="14" customFormat="1" ht="22.5" customHeight="1" x14ac:dyDescent="0.25">
      <c r="A39" s="70" t="s">
        <v>5</v>
      </c>
      <c r="B39" s="82">
        <v>31</v>
      </c>
      <c r="C39" s="77">
        <v>80000</v>
      </c>
      <c r="D39" s="86"/>
      <c r="E39" s="87">
        <f>+E38+C39</f>
        <v>100000</v>
      </c>
      <c r="F39" s="91">
        <f>+C39*B39</f>
        <v>2480000</v>
      </c>
      <c r="G39" s="11"/>
      <c r="H39" s="97">
        <f>+H38+F39</f>
        <v>2900000</v>
      </c>
      <c r="I39" s="102" t="s">
        <v>36</v>
      </c>
      <c r="J39" s="103"/>
    </row>
    <row r="40" spans="1:10" s="14" customFormat="1" ht="22.5" customHeight="1" x14ac:dyDescent="0.25">
      <c r="A40" s="70" t="s">
        <v>6</v>
      </c>
      <c r="B40" s="82"/>
      <c r="C40" s="77"/>
      <c r="D40" s="86">
        <v>30000</v>
      </c>
      <c r="E40" s="87">
        <f>+E39-D40</f>
        <v>70000</v>
      </c>
      <c r="F40" s="91"/>
      <c r="G40" s="107">
        <f>20000*21+10000*31</f>
        <v>730000</v>
      </c>
      <c r="H40" s="97">
        <f>+H39-G40</f>
        <v>2170000</v>
      </c>
      <c r="I40" s="102" t="s">
        <v>38</v>
      </c>
      <c r="J40" s="103"/>
    </row>
    <row r="41" spans="1:10" s="14" customFormat="1" ht="22.5" customHeight="1" x14ac:dyDescent="0.25">
      <c r="A41" s="70" t="s">
        <v>7</v>
      </c>
      <c r="B41" s="82">
        <v>30</v>
      </c>
      <c r="C41" s="77">
        <v>50000</v>
      </c>
      <c r="D41" s="86"/>
      <c r="E41" s="87">
        <f>+E40+C41</f>
        <v>120000</v>
      </c>
      <c r="F41" s="91">
        <f>+C41*B41</f>
        <v>1500000</v>
      </c>
      <c r="G41" s="11"/>
      <c r="H41" s="97">
        <f>+H40+F41</f>
        <v>3670000</v>
      </c>
      <c r="I41" s="102" t="s">
        <v>39</v>
      </c>
      <c r="J41" s="103"/>
    </row>
    <row r="42" spans="1:10" s="14" customFormat="1" ht="22.5" customHeight="1" x14ac:dyDescent="0.25">
      <c r="A42" s="70" t="s">
        <v>8</v>
      </c>
      <c r="B42" s="82"/>
      <c r="C42" s="77"/>
      <c r="D42" s="86">
        <v>15000</v>
      </c>
      <c r="E42" s="87">
        <f>+E41-D42</f>
        <v>105000</v>
      </c>
      <c r="F42" s="91"/>
      <c r="G42" s="11">
        <f>+D42*31</f>
        <v>465000</v>
      </c>
      <c r="H42" s="97">
        <f>+H41-G42</f>
        <v>3205000</v>
      </c>
      <c r="I42" s="102" t="s">
        <v>40</v>
      </c>
      <c r="J42" s="103"/>
    </row>
    <row r="43" spans="1:10" s="14" customFormat="1" ht="22.5" customHeight="1" x14ac:dyDescent="0.25">
      <c r="A43" s="70" t="s">
        <v>9</v>
      </c>
      <c r="B43" s="82">
        <v>29</v>
      </c>
      <c r="C43" s="77">
        <v>40000</v>
      </c>
      <c r="D43" s="86"/>
      <c r="E43" s="87">
        <f>+E42+C43</f>
        <v>145000</v>
      </c>
      <c r="F43" s="91">
        <f>+C43*B43</f>
        <v>1160000</v>
      </c>
      <c r="G43" s="11"/>
      <c r="H43" s="97">
        <f>+H42+F43</f>
        <v>4365000</v>
      </c>
      <c r="I43" s="110" t="s">
        <v>41</v>
      </c>
      <c r="J43" s="111"/>
    </row>
    <row r="44" spans="1:10" s="14" customFormat="1" ht="22.5" customHeight="1" x14ac:dyDescent="0.25">
      <c r="A44" s="70" t="s">
        <v>10</v>
      </c>
      <c r="B44" s="82">
        <v>31</v>
      </c>
      <c r="C44" s="77">
        <v>10000</v>
      </c>
      <c r="D44" s="86"/>
      <c r="E44" s="87">
        <f>+E43+C44</f>
        <v>155000</v>
      </c>
      <c r="F44" s="91">
        <f>+C44*B44</f>
        <v>310000</v>
      </c>
      <c r="G44" s="11"/>
      <c r="H44" s="97">
        <f>+H43+F44</f>
        <v>4675000</v>
      </c>
      <c r="I44" s="110" t="s">
        <v>42</v>
      </c>
      <c r="J44" s="111"/>
    </row>
    <row r="45" spans="1:10" s="14" customFormat="1" ht="22.5" customHeight="1" x14ac:dyDescent="0.25">
      <c r="A45" s="70" t="s">
        <v>25</v>
      </c>
      <c r="B45" s="82"/>
      <c r="C45" s="77"/>
      <c r="D45" s="86">
        <v>65000</v>
      </c>
      <c r="E45" s="87">
        <f>+E44-D45</f>
        <v>90000</v>
      </c>
      <c r="F45" s="91"/>
      <c r="G45" s="11">
        <f>55000*31+10000*30</f>
        <v>2005000</v>
      </c>
      <c r="H45" s="97">
        <f>+H44-G45</f>
        <v>2670000</v>
      </c>
      <c r="I45" s="108" t="s">
        <v>43</v>
      </c>
      <c r="J45" s="109"/>
    </row>
    <row r="46" spans="1:10" s="14" customFormat="1" ht="22.5" customHeight="1" x14ac:dyDescent="0.25">
      <c r="A46" s="70" t="s">
        <v>26</v>
      </c>
      <c r="B46" s="82"/>
      <c r="C46" s="77"/>
      <c r="D46" s="86">
        <v>30000</v>
      </c>
      <c r="E46" s="87">
        <f>+E45-D46</f>
        <v>60000</v>
      </c>
      <c r="F46" s="91"/>
      <c r="G46" s="11">
        <f>30000*30</f>
        <v>900000</v>
      </c>
      <c r="H46" s="97">
        <f>+H45-G46</f>
        <v>1770000</v>
      </c>
      <c r="I46" s="108" t="s">
        <v>44</v>
      </c>
      <c r="J46" s="109"/>
    </row>
    <row r="47" spans="1:10" s="14" customFormat="1" ht="22.5" customHeight="1" thickBot="1" x14ac:dyDescent="0.3">
      <c r="A47" s="70" t="s">
        <v>27</v>
      </c>
      <c r="B47" s="83"/>
      <c r="C47" s="78"/>
      <c r="D47" s="88">
        <v>15000</v>
      </c>
      <c r="E47" s="89">
        <f>+E46-D47</f>
        <v>45000</v>
      </c>
      <c r="F47" s="92"/>
      <c r="G47" s="17">
        <f>10000*30+5000*29</f>
        <v>445000</v>
      </c>
      <c r="H47" s="98">
        <f>+H46-G47</f>
        <v>1325000</v>
      </c>
      <c r="I47" s="104" t="s">
        <v>45</v>
      </c>
      <c r="J47" s="105"/>
    </row>
    <row r="48" spans="1:10" ht="15.75" thickBot="1" x14ac:dyDescent="0.3"/>
    <row r="49" spans="1:10" ht="15.75" thickBot="1" x14ac:dyDescent="0.3">
      <c r="A49" s="60" t="s">
        <v>28</v>
      </c>
      <c r="B49" s="61"/>
      <c r="C49" s="62"/>
      <c r="D49" s="62"/>
      <c r="E49" s="61"/>
      <c r="F49" s="62"/>
      <c r="G49" s="62"/>
      <c r="H49" s="61"/>
      <c r="I49" s="62"/>
      <c r="J49" s="106"/>
    </row>
    <row r="50" spans="1:10" x14ac:dyDescent="0.25">
      <c r="A50" s="29" t="s">
        <v>2</v>
      </c>
      <c r="B50" s="79" t="s">
        <v>33</v>
      </c>
      <c r="C50" s="72" t="s">
        <v>13</v>
      </c>
      <c r="D50" s="73"/>
      <c r="E50" s="74"/>
      <c r="F50" s="72" t="s">
        <v>15</v>
      </c>
      <c r="G50" s="73"/>
      <c r="H50" s="73"/>
      <c r="I50" s="94" t="s">
        <v>37</v>
      </c>
      <c r="J50" s="95"/>
    </row>
    <row r="51" spans="1:10" ht="15.75" thickBot="1" x14ac:dyDescent="0.3">
      <c r="A51" s="33"/>
      <c r="B51" s="80"/>
      <c r="C51" s="34" t="s">
        <v>11</v>
      </c>
      <c r="D51" s="35" t="s">
        <v>32</v>
      </c>
      <c r="E51" s="36" t="s">
        <v>31</v>
      </c>
      <c r="F51" s="34" t="s">
        <v>11</v>
      </c>
      <c r="G51" s="35" t="s">
        <v>32</v>
      </c>
      <c r="H51" s="75" t="s">
        <v>31</v>
      </c>
      <c r="I51" s="93"/>
      <c r="J51" s="99"/>
    </row>
    <row r="52" spans="1:10" s="14" customFormat="1" ht="22.5" customHeight="1" x14ac:dyDescent="0.25">
      <c r="A52" s="51" t="s">
        <v>3</v>
      </c>
      <c r="B52" s="112">
        <v>25</v>
      </c>
      <c r="C52" s="113">
        <v>100000</v>
      </c>
      <c r="D52" s="84"/>
      <c r="E52" s="114">
        <v>100000</v>
      </c>
      <c r="F52" s="115">
        <f>+C52*B52</f>
        <v>2500000</v>
      </c>
      <c r="G52" s="22"/>
      <c r="H52" s="23">
        <f>+F52</f>
        <v>2500000</v>
      </c>
      <c r="I52" s="116" t="s">
        <v>46</v>
      </c>
      <c r="J52" s="117"/>
    </row>
    <row r="53" spans="1:10" s="14" customFormat="1" ht="22.5" customHeight="1" x14ac:dyDescent="0.25">
      <c r="A53" s="9" t="s">
        <v>18</v>
      </c>
      <c r="B53" s="118"/>
      <c r="C53" s="119"/>
      <c r="D53" s="86">
        <v>40000</v>
      </c>
      <c r="E53" s="120">
        <f>+E52-D53</f>
        <v>60000</v>
      </c>
      <c r="F53" s="121"/>
      <c r="G53" s="11">
        <f>40000*25</f>
        <v>1000000</v>
      </c>
      <c r="H53" s="12">
        <f>+H52-G53</f>
        <v>1500000</v>
      </c>
      <c r="I53" s="128" t="s">
        <v>47</v>
      </c>
      <c r="J53" s="122"/>
    </row>
    <row r="54" spans="1:10" s="14" customFormat="1" ht="22.5" customHeight="1" x14ac:dyDescent="0.25">
      <c r="A54" s="9" t="s">
        <v>19</v>
      </c>
      <c r="B54" s="118">
        <v>32</v>
      </c>
      <c r="C54" s="119">
        <v>30000</v>
      </c>
      <c r="D54" s="86"/>
      <c r="E54" s="120">
        <f>+E53+C54</f>
        <v>90000</v>
      </c>
      <c r="F54" s="121">
        <f>+C54*B54</f>
        <v>960000</v>
      </c>
      <c r="G54" s="11"/>
      <c r="H54" s="12">
        <f>+H53+F54</f>
        <v>2460000</v>
      </c>
      <c r="I54" s="128" t="s">
        <v>48</v>
      </c>
      <c r="J54" s="122"/>
    </row>
    <row r="55" spans="1:10" s="14" customFormat="1" ht="22.5" customHeight="1" thickBot="1" x14ac:dyDescent="0.3">
      <c r="A55" s="15" t="s">
        <v>20</v>
      </c>
      <c r="B55" s="123"/>
      <c r="C55" s="124"/>
      <c r="D55" s="88">
        <v>70000</v>
      </c>
      <c r="E55" s="125">
        <f>+E54-D55</f>
        <v>20000</v>
      </c>
      <c r="F55" s="126"/>
      <c r="G55" s="17">
        <f>60000*25+10000*32</f>
        <v>1820000</v>
      </c>
      <c r="H55" s="18">
        <f>+H54-G55</f>
        <v>640000</v>
      </c>
      <c r="I55" s="129" t="s">
        <v>49</v>
      </c>
      <c r="J55" s="127"/>
    </row>
  </sheetData>
  <mergeCells count="38">
    <mergeCell ref="I55:J55"/>
    <mergeCell ref="I54:J54"/>
    <mergeCell ref="I53:J53"/>
    <mergeCell ref="I52:J52"/>
    <mergeCell ref="I46:J46"/>
    <mergeCell ref="I47:J47"/>
    <mergeCell ref="B50:B51"/>
    <mergeCell ref="C50:E50"/>
    <mergeCell ref="F50:H50"/>
    <mergeCell ref="I50:J51"/>
    <mergeCell ref="I39:J39"/>
    <mergeCell ref="I41:J41"/>
    <mergeCell ref="I42:J42"/>
    <mergeCell ref="I43:J43"/>
    <mergeCell ref="I45:J45"/>
    <mergeCell ref="I44:J44"/>
    <mergeCell ref="I40:J40"/>
    <mergeCell ref="B35:B36"/>
    <mergeCell ref="F35:H35"/>
    <mergeCell ref="C35:E35"/>
    <mergeCell ref="I35:J36"/>
    <mergeCell ref="I37:J37"/>
    <mergeCell ref="I38:J38"/>
    <mergeCell ref="B25:D25"/>
    <mergeCell ref="E25:G25"/>
    <mergeCell ref="H25:J25"/>
    <mergeCell ref="E5:G5"/>
    <mergeCell ref="H5:J5"/>
    <mergeCell ref="A4:J4"/>
    <mergeCell ref="B17:D17"/>
    <mergeCell ref="E17:G17"/>
    <mergeCell ref="H17:J17"/>
    <mergeCell ref="A5:A6"/>
    <mergeCell ref="A17:A18"/>
    <mergeCell ref="A25:A26"/>
    <mergeCell ref="A35:A36"/>
    <mergeCell ref="A50:A51"/>
    <mergeCell ref="B5:D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Malgüe T.</dc:creator>
  <cp:lastModifiedBy>Felipe Malgüe T.</cp:lastModifiedBy>
  <dcterms:created xsi:type="dcterms:W3CDTF">2018-07-17T00:31:46Z</dcterms:created>
  <dcterms:modified xsi:type="dcterms:W3CDTF">2018-07-17T06:05:31Z</dcterms:modified>
</cp:coreProperties>
</file>