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595" windowHeight="9210" activeTab="6"/>
  </bookViews>
  <sheets>
    <sheet name="Soluciones" sheetId="27" r:id="rId1"/>
    <sheet name="P 13" sheetId="1" r:id="rId2"/>
    <sheet name="P 14" sheetId="26" r:id="rId3"/>
    <sheet name="P 15" sheetId="8" r:id="rId4"/>
    <sheet name="P 16" sheetId="7" r:id="rId5"/>
    <sheet name="P 17" sheetId="6" r:id="rId6"/>
    <sheet name="P 18" sheetId="5" r:id="rId7"/>
  </sheets>
  <calcPr calcId="125725"/>
</workbook>
</file>

<file path=xl/calcChain.xml><?xml version="1.0" encoding="utf-8"?>
<calcChain xmlns="http://schemas.openxmlformats.org/spreadsheetml/2006/main">
  <c r="G33" i="5"/>
  <c r="H33" s="1"/>
  <c r="G32"/>
  <c r="H32" s="1"/>
  <c r="G31"/>
  <c r="H31" s="1"/>
  <c r="H30"/>
  <c r="G30"/>
  <c r="G29"/>
  <c r="H29" s="1"/>
  <c r="H28"/>
  <c r="G28"/>
  <c r="G27"/>
  <c r="H27" s="1"/>
  <c r="H26"/>
  <c r="G26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7" i="8"/>
  <c r="I20"/>
  <c r="I21"/>
  <c r="I22"/>
  <c r="I23"/>
  <c r="I24"/>
  <c r="I25"/>
  <c r="I26"/>
  <c r="I27"/>
  <c r="I28"/>
  <c r="I29"/>
  <c r="I30"/>
  <c r="I31"/>
  <c r="H8" i="26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7"/>
  <c r="F20"/>
  <c r="F21"/>
  <c r="F22"/>
  <c r="F23"/>
  <c r="F24"/>
  <c r="F25"/>
  <c r="F26"/>
  <c r="F27"/>
  <c r="F28"/>
  <c r="F29"/>
  <c r="F30"/>
  <c r="F31"/>
  <c r="F19"/>
  <c r="F8" i="1"/>
  <c r="I10" i="6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9"/>
  <c r="I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I7" i="8" l="1"/>
  <c r="H7"/>
  <c r="J7" s="1"/>
  <c r="G31"/>
  <c r="G30"/>
  <c r="G29"/>
  <c r="G28"/>
  <c r="G27"/>
  <c r="G26"/>
  <c r="G25"/>
  <c r="G24"/>
  <c r="G23"/>
  <c r="G22"/>
  <c r="G21"/>
  <c r="G20"/>
  <c r="H31"/>
  <c r="H30"/>
  <c r="H29"/>
  <c r="H28"/>
  <c r="H27"/>
  <c r="H26"/>
  <c r="H25"/>
  <c r="H24"/>
  <c r="H23"/>
  <c r="H22"/>
  <c r="H21"/>
  <c r="H20"/>
  <c r="F8" i="6"/>
  <c r="I12" i="7"/>
  <c r="J12"/>
  <c r="K12"/>
  <c r="I13"/>
  <c r="J13"/>
  <c r="K13"/>
  <c r="I14"/>
  <c r="J14"/>
  <c r="K14"/>
  <c r="I15"/>
  <c r="J15"/>
  <c r="K15"/>
  <c r="I16"/>
  <c r="J16"/>
  <c r="K16"/>
  <c r="I17"/>
  <c r="J17"/>
  <c r="K17"/>
  <c r="I18"/>
  <c r="J18"/>
  <c r="K18"/>
  <c r="I19"/>
  <c r="J19"/>
  <c r="K19"/>
  <c r="I20"/>
  <c r="J20"/>
  <c r="K20"/>
  <c r="I21"/>
  <c r="J21"/>
  <c r="K21"/>
  <c r="I22"/>
  <c r="J22"/>
  <c r="K22"/>
  <c r="I23"/>
  <c r="J23"/>
  <c r="K23"/>
  <c r="I24"/>
  <c r="J24"/>
  <c r="K24"/>
  <c r="I25"/>
  <c r="J25"/>
  <c r="K25"/>
  <c r="I26"/>
  <c r="J26"/>
  <c r="K26"/>
  <c r="I27"/>
  <c r="J27"/>
  <c r="K27"/>
  <c r="I28"/>
  <c r="J28"/>
  <c r="K28"/>
  <c r="I29"/>
  <c r="J29"/>
  <c r="K29"/>
  <c r="I30"/>
  <c r="J30"/>
  <c r="K30"/>
  <c r="I31"/>
  <c r="J31"/>
  <c r="K31"/>
  <c r="I32"/>
  <c r="J32"/>
  <c r="K32"/>
  <c r="I33"/>
  <c r="J33"/>
  <c r="K33"/>
  <c r="I34"/>
  <c r="J34"/>
  <c r="K34"/>
  <c r="I35"/>
  <c r="J35"/>
  <c r="K35"/>
  <c r="K11"/>
  <c r="J11"/>
  <c r="I11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12"/>
  <c r="H13"/>
  <c r="H14"/>
  <c r="H11"/>
  <c r="G8" i="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F8" i="26"/>
  <c r="F9"/>
  <c r="F10"/>
  <c r="F11"/>
  <c r="F12"/>
  <c r="F13"/>
  <c r="F14"/>
  <c r="F15"/>
  <c r="F16"/>
  <c r="F17"/>
  <c r="F18"/>
  <c r="F7"/>
  <c r="F9" i="1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J18" i="8" l="1"/>
  <c r="J14"/>
  <c r="J10"/>
  <c r="J23"/>
  <c r="J27"/>
  <c r="J31"/>
  <c r="J22"/>
  <c r="J26"/>
  <c r="J30"/>
  <c r="J21"/>
  <c r="J25"/>
  <c r="J29"/>
  <c r="J20"/>
  <c r="J24"/>
  <c r="J28"/>
  <c r="J19"/>
  <c r="J15"/>
  <c r="J11"/>
  <c r="J17"/>
  <c r="J13"/>
  <c r="J9"/>
  <c r="J16"/>
  <c r="J12"/>
  <c r="J8"/>
</calcChain>
</file>

<file path=xl/sharedStrings.xml><?xml version="1.0" encoding="utf-8"?>
<sst xmlns="http://schemas.openxmlformats.org/spreadsheetml/2006/main" count="111" uniqueCount="81">
  <si>
    <t>r</t>
  </si>
  <si>
    <t>Grupo</t>
  </si>
  <si>
    <t>VALOR DEL DINERO EN EL TIEMPO  -   PROBLEMAS</t>
  </si>
  <si>
    <t>B</t>
  </si>
  <si>
    <t>P</t>
  </si>
  <si>
    <t>PV</t>
  </si>
  <si>
    <r>
      <t xml:space="preserve">En el mercado se transa hoy día un bono con vencimiento dentro de </t>
    </r>
    <r>
      <rPr>
        <b/>
        <i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años</t>
    </r>
  </si>
  <si>
    <r>
      <t xml:space="preserve">con un cupón de </t>
    </r>
    <r>
      <rPr>
        <b/>
        <i/>
        <sz val="12"/>
        <rFont val="Times New Roman"/>
        <family val="1"/>
      </rPr>
      <t>c</t>
    </r>
    <r>
      <rPr>
        <sz val="12"/>
        <rFont val="Times New Roman"/>
        <family val="1"/>
      </rPr>
      <t xml:space="preserve">. Si los inversionistas consideran adecuada una tasa de interés de </t>
    </r>
    <r>
      <rPr>
        <b/>
        <i/>
        <sz val="12"/>
        <rFont val="Times New Roman"/>
        <family val="1"/>
      </rPr>
      <t>r</t>
    </r>
    <r>
      <rPr>
        <sz val="12"/>
        <rFont val="Times New Roman"/>
        <family val="1"/>
      </rPr>
      <t>.</t>
    </r>
  </si>
  <si>
    <t>¿Cuánto estarían dispuestos a pagar por el bono?</t>
  </si>
  <si>
    <t>Nota: soluciones del problema en dólares y tasas de interés con 4 decimales.</t>
  </si>
  <si>
    <t>t</t>
  </si>
  <si>
    <t>c</t>
  </si>
  <si>
    <t>13.</t>
  </si>
  <si>
    <r>
      <t xml:space="preserve">Hoy día un bono con vencimiento dentro de </t>
    </r>
    <r>
      <rPr>
        <b/>
        <i/>
        <sz val="12"/>
        <rFont val="Times New Roman"/>
        <family val="1"/>
      </rPr>
      <t xml:space="preserve">t </t>
    </r>
    <r>
      <rPr>
        <sz val="12"/>
        <rFont val="Times New Roman"/>
        <family val="1"/>
      </rPr>
      <t xml:space="preserve">años paga anualmente </t>
    </r>
    <r>
      <rPr>
        <b/>
        <i/>
        <sz val="12"/>
        <rFont val="Times New Roman"/>
        <family val="1"/>
      </rPr>
      <t>P</t>
    </r>
    <r>
      <rPr>
        <sz val="12"/>
        <rFont val="Times New Roman"/>
        <family val="1"/>
      </rPr>
      <t xml:space="preserve"> dólares y se vende a </t>
    </r>
    <r>
      <rPr>
        <b/>
        <i/>
        <sz val="12"/>
        <rFont val="Times New Roman"/>
        <family val="1"/>
      </rPr>
      <t>B</t>
    </r>
    <r>
      <rPr>
        <sz val="12"/>
        <rFont val="Times New Roman"/>
        <family val="1"/>
      </rPr>
      <t xml:space="preserve"> dólares.</t>
    </r>
  </si>
  <si>
    <t>Resultado con 4 decimales.</t>
  </si>
  <si>
    <t>14.</t>
  </si>
  <si>
    <t>¿Cuál es la rentabilidad al vencimiento?</t>
  </si>
  <si>
    <t>Nota: soluciones del problema y tasas de interés con 4 decimales.</t>
  </si>
  <si>
    <t>Precio</t>
  </si>
  <si>
    <t>15.</t>
  </si>
  <si>
    <r>
      <t xml:space="preserve">una rentabilidad al vencimiento de </t>
    </r>
    <r>
      <rPr>
        <b/>
        <i/>
        <sz val="12"/>
        <rFont val="Times New Roman"/>
        <family val="1"/>
      </rPr>
      <t>r</t>
    </r>
    <r>
      <rPr>
        <b/>
        <i/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. </t>
    </r>
  </si>
  <si>
    <t>(a) ¿Qué pagos debidos al bono reciben los tenedores cada año?</t>
  </si>
  <si>
    <t>(b) ¿A qué precio se vende el bono? (Suponga pagos anuales)</t>
  </si>
  <si>
    <r>
      <t xml:space="preserve">(c) ¿Qué pasa con el precio del bono si la rentabilidad al vencimiento varía a </t>
    </r>
    <r>
      <rPr>
        <b/>
        <i/>
        <sz val="12"/>
        <rFont val="Times New Roman"/>
        <family val="1"/>
      </rPr>
      <t>r</t>
    </r>
    <r>
      <rPr>
        <b/>
        <i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? </t>
    </r>
  </si>
  <si>
    <r>
      <t xml:space="preserve">(d) ¿Y si varía a </t>
    </r>
    <r>
      <rPr>
        <b/>
        <i/>
        <sz val="12"/>
        <rFont val="Times New Roman"/>
        <family val="1"/>
      </rPr>
      <t>r</t>
    </r>
    <r>
      <rPr>
        <b/>
        <i/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? </t>
    </r>
  </si>
  <si>
    <r>
      <t>r</t>
    </r>
    <r>
      <rPr>
        <b/>
        <i/>
        <vertAlign val="superscript"/>
        <sz val="12"/>
        <rFont val="Times New Roman"/>
        <family val="1"/>
      </rPr>
      <t>1</t>
    </r>
  </si>
  <si>
    <r>
      <t>r</t>
    </r>
    <r>
      <rPr>
        <b/>
        <i/>
        <vertAlign val="superscript"/>
        <sz val="12"/>
        <rFont val="Times New Roman"/>
        <family val="1"/>
      </rPr>
      <t>2</t>
    </r>
  </si>
  <si>
    <r>
      <t>r</t>
    </r>
    <r>
      <rPr>
        <b/>
        <i/>
        <vertAlign val="superscript"/>
        <sz val="12"/>
        <rFont val="Times New Roman"/>
        <family val="1"/>
      </rPr>
      <t>3</t>
    </r>
  </si>
  <si>
    <t>16.</t>
  </si>
  <si>
    <t xml:space="preserve">(a) ¿Cuál es la rentabilidad del año del bono si a fin de año lo puede vender al valor nominal? </t>
  </si>
  <si>
    <t>(b) ¿Cuál es la rentabilidad al vencimiento?</t>
  </si>
  <si>
    <t>17.</t>
  </si>
  <si>
    <r>
      <t xml:space="preserve">Suponga que compra hoy un bono a  </t>
    </r>
    <r>
      <rPr>
        <b/>
        <i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años antes del vencimiento con</t>
    </r>
  </si>
  <si>
    <r>
      <t xml:space="preserve">cupones </t>
    </r>
    <r>
      <rPr>
        <b/>
        <i/>
        <sz val="12"/>
        <rFont val="Times New Roman"/>
        <family val="1"/>
      </rPr>
      <t>c</t>
    </r>
    <r>
      <rPr>
        <sz val="12"/>
        <rFont val="Times New Roman"/>
        <family val="1"/>
      </rPr>
      <t xml:space="preserve"> en </t>
    </r>
    <r>
      <rPr>
        <b/>
        <i/>
        <sz val="12"/>
        <rFont val="Times New Roman"/>
        <family val="1"/>
      </rPr>
      <t>PC</t>
    </r>
    <r>
      <rPr>
        <sz val="12"/>
        <rFont val="Times New Roman"/>
        <family val="1"/>
      </rPr>
      <t xml:space="preserve"> dólares y lo vende un año más tarde. Si la</t>
    </r>
  </si>
  <si>
    <t>¿Qué rentabilidad ganará con está inversión? Razone su respuesta.</t>
  </si>
  <si>
    <t>PC</t>
  </si>
  <si>
    <t>18.</t>
  </si>
  <si>
    <t>VP(Bono)</t>
  </si>
  <si>
    <t>VP(B)</t>
  </si>
  <si>
    <t>¿Cuál es el tipo de interés del bono y su rentabilidad al vencimiento?</t>
  </si>
  <si>
    <t>del bono</t>
  </si>
  <si>
    <t>r al vencimiento</t>
  </si>
  <si>
    <t>Tipo de interés</t>
  </si>
  <si>
    <r>
      <t xml:space="preserve">Un bono a </t>
    </r>
    <r>
      <rPr>
        <b/>
        <i/>
        <sz val="12"/>
        <rFont val="Times New Roman"/>
        <family val="1"/>
      </rPr>
      <t xml:space="preserve">t </t>
    </r>
    <r>
      <rPr>
        <sz val="12"/>
        <rFont val="Times New Roman"/>
        <family val="1"/>
      </rPr>
      <t xml:space="preserve">años de su vencimiento con cupón de </t>
    </r>
    <r>
      <rPr>
        <b/>
        <i/>
        <sz val="12"/>
        <rFont val="Times New Roman"/>
        <family val="1"/>
      </rPr>
      <t>c</t>
    </r>
    <r>
      <rPr>
        <sz val="12"/>
        <rFont val="Times New Roman"/>
        <family val="1"/>
      </rPr>
      <t xml:space="preserve"> puede comprarse en</t>
    </r>
    <r>
      <rPr>
        <b/>
        <i/>
        <sz val="12"/>
        <rFont val="Times New Roman"/>
        <family val="1"/>
      </rPr>
      <t xml:space="preserve"> P</t>
    </r>
    <r>
      <rPr>
        <sz val="12"/>
        <rFont val="Times New Roman"/>
        <family val="1"/>
      </rPr>
      <t xml:space="preserve"> dólares.</t>
    </r>
  </si>
  <si>
    <t>Cálculo del VP(bono)</t>
  </si>
  <si>
    <t>Pagos</t>
  </si>
  <si>
    <t>Precio 1</t>
  </si>
  <si>
    <t>Precio 2</t>
  </si>
  <si>
    <t>Prcio 3</t>
  </si>
  <si>
    <t>r año</t>
  </si>
  <si>
    <r>
      <t xml:space="preserve">Un bono vence dentro de </t>
    </r>
    <r>
      <rPr>
        <b/>
        <i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años, tiene un cupón</t>
    </r>
    <r>
      <rPr>
        <b/>
        <i/>
        <sz val="12"/>
        <rFont val="Times New Roman"/>
        <family val="1"/>
      </rPr>
      <t xml:space="preserve"> c</t>
    </r>
    <r>
      <rPr>
        <sz val="12"/>
        <rFont val="Times New Roman"/>
        <family val="1"/>
      </rPr>
      <t xml:space="preserve"> y su precio hoy es </t>
    </r>
    <r>
      <rPr>
        <b/>
        <i/>
        <sz val="12"/>
        <rFont val="Times New Roman"/>
        <family val="1"/>
      </rPr>
      <t>P</t>
    </r>
    <r>
      <rPr>
        <sz val="12"/>
        <rFont val="Times New Roman"/>
        <family val="1"/>
      </rPr>
      <t xml:space="preserve"> dólares.</t>
    </r>
  </si>
  <si>
    <t>r del año</t>
  </si>
  <si>
    <t>TAREA FINANZAS 2014 - Semestre Primavera</t>
  </si>
  <si>
    <t>PROBLEMA</t>
  </si>
  <si>
    <t>Notas explicativas:</t>
  </si>
  <si>
    <t>1.   Las soluciones a los Problemas sólo se aceptan en los casilleros enmarcados con negrita.</t>
  </si>
  <si>
    <t xml:space="preserve">     La regla para expresar las tasas de intereses es según el formato definido en clases: tanto por uno (NO tanto por ciento).</t>
  </si>
  <si>
    <t>4.   Plazo de entrega a través de U-Cursos:</t>
  </si>
  <si>
    <t xml:space="preserve">PROBLEMAS 13 - 24 </t>
  </si>
  <si>
    <t xml:space="preserve">PLANILLA DE SOLUCIONES  </t>
  </si>
  <si>
    <t>Alumno No</t>
  </si>
  <si>
    <t>Nombre:</t>
  </si>
  <si>
    <t>Problemas 13 - 18</t>
  </si>
  <si>
    <t>Problemas 19 - 24</t>
  </si>
  <si>
    <t xml:space="preserve">   Domingo 14 de septiembre a las 23:59 horas</t>
  </si>
  <si>
    <t xml:space="preserve">   Domingo 21 de septiembre a las 23:59 horas</t>
  </si>
  <si>
    <t>2.  Los razonamientos utilizados para llegar a la solución y la discusión crítica de los Problemas debe ir en la planilla respectiva. No en ésta.</t>
  </si>
  <si>
    <t xml:space="preserve">     Lo mismo se exige para las explicaciones de los Problemas.</t>
  </si>
  <si>
    <t>3.  Los formatos de los números debe ser de acuerdo al enunciado del Problema. Lo mismo ocurre con el redondeo y el número de decimales.</t>
  </si>
  <si>
    <r>
      <t>VP(bono</t>
    </r>
    <r>
      <rPr>
        <sz val="12"/>
        <rFont val="Times New Roman"/>
        <family val="1"/>
      </rPr>
      <t>)</t>
    </r>
  </si>
  <si>
    <t xml:space="preserve">     Es necesario redondear primero y luego formatear el casillero de la respuesta. Costará 1 punto los errores de este tipo.</t>
  </si>
  <si>
    <t>c (%)</t>
  </si>
  <si>
    <r>
      <t xml:space="preserve">Un bono paga un cupón </t>
    </r>
    <r>
      <rPr>
        <b/>
        <i/>
        <sz val="12"/>
        <rFont val="Times New Roman"/>
        <family val="1"/>
      </rPr>
      <t>c (%)</t>
    </r>
    <r>
      <rPr>
        <sz val="12"/>
        <rFont val="Times New Roman"/>
        <family val="1"/>
      </rPr>
      <t xml:space="preserve">, le restan </t>
    </r>
    <r>
      <rPr>
        <b/>
        <i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años para el vencimiento y ofrece</t>
    </r>
  </si>
  <si>
    <r>
      <rPr>
        <b/>
        <i/>
        <sz val="12"/>
        <rFont val="Times New Roman"/>
        <family val="1"/>
      </rPr>
      <t>r</t>
    </r>
    <r>
      <rPr>
        <sz val="12"/>
        <rFont val="Times New Roman"/>
        <family val="1"/>
      </rPr>
      <t xml:space="preserve"> al vencimiento</t>
    </r>
  </si>
  <si>
    <t>Puntos</t>
  </si>
  <si>
    <t>Nota</t>
  </si>
  <si>
    <t>Precio 3</t>
  </si>
  <si>
    <r>
      <rPr>
        <b/>
        <i/>
        <sz val="12"/>
        <rFont val="Times New Roman"/>
        <family val="1"/>
      </rPr>
      <t>r</t>
    </r>
    <r>
      <rPr>
        <sz val="12"/>
        <rFont val="Times New Roman"/>
        <family val="1"/>
      </rPr>
      <t xml:space="preserve"> del año</t>
    </r>
  </si>
  <si>
    <t>No</t>
  </si>
  <si>
    <t>VP(bono)</t>
  </si>
  <si>
    <r>
      <t xml:space="preserve">rentabilidad al vencimiento del bono cuando Vd. lo vende es del  </t>
    </r>
    <r>
      <rPr>
        <b/>
        <i/>
        <sz val="12"/>
        <rFont val="Times New Roman"/>
        <family val="1"/>
      </rPr>
      <t>r</t>
    </r>
    <r>
      <rPr>
        <b/>
        <i/>
        <vertAlign val="superscript"/>
        <sz val="12"/>
        <rFont val="Times New Roman"/>
        <family val="1"/>
      </rPr>
      <t>1</t>
    </r>
    <r>
      <rPr>
        <b/>
        <i/>
        <sz val="12"/>
        <rFont val="Times New Roman"/>
        <family val="1"/>
      </rPr>
      <t>.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</si>
</sst>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#,##0.0000"/>
  </numFmts>
  <fonts count="13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i/>
      <sz val="12"/>
      <name val="Times New Roman"/>
      <family val="1"/>
    </font>
    <font>
      <b/>
      <i/>
      <vertAlign val="superscript"/>
      <sz val="12"/>
      <name val="Times New Roman"/>
      <family val="1"/>
    </font>
    <font>
      <b/>
      <i/>
      <sz val="14"/>
      <name val="Times New Roman"/>
      <family val="1"/>
    </font>
    <font>
      <b/>
      <i/>
      <sz val="24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i/>
      <u/>
      <sz val="16"/>
      <name val="Times New Roman"/>
      <family val="1"/>
    </font>
    <font>
      <b/>
      <i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right"/>
    </xf>
    <xf numFmtId="165" fontId="1" fillId="0" borderId="0" xfId="0" applyNumberFormat="1" applyFont="1"/>
    <xf numFmtId="4" fontId="1" fillId="0" borderId="0" xfId="0" applyNumberFormat="1" applyFont="1"/>
    <xf numFmtId="166" fontId="1" fillId="0" borderId="0" xfId="0" applyNumberFormat="1" applyFont="1"/>
    <xf numFmtId="2" fontId="1" fillId="0" borderId="0" xfId="0" applyNumberFormat="1" applyFont="1"/>
    <xf numFmtId="165" fontId="2" fillId="0" borderId="0" xfId="0" applyNumberFormat="1" applyFont="1"/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166" fontId="1" fillId="0" borderId="0" xfId="0" applyNumberFormat="1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3" xfId="0" applyFont="1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6" xfId="0" applyNumberFormat="1" applyFont="1" applyBorder="1"/>
    <xf numFmtId="0" fontId="1" fillId="0" borderId="6" xfId="0" applyFont="1" applyBorder="1"/>
    <xf numFmtId="0" fontId="2" fillId="0" borderId="0" xfId="0" applyFont="1" applyAlignment="1">
      <alignment horizontal="right"/>
    </xf>
    <xf numFmtId="0" fontId="10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3" fontId="1" fillId="0" borderId="0" xfId="0" applyNumberFormat="1" applyFont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0" xfId="0" applyFont="1" applyBorder="1" applyAlignment="1"/>
    <xf numFmtId="0" fontId="1" fillId="0" borderId="4" xfId="0" applyFont="1" applyBorder="1" applyAlignment="1">
      <alignment horizontal="center"/>
    </xf>
    <xf numFmtId="0" fontId="11" fillId="0" borderId="0" xfId="0" applyFont="1"/>
    <xf numFmtId="0" fontId="11" fillId="0" borderId="3" xfId="0" applyFont="1" applyBorder="1" applyAlignment="1">
      <alignment horizontal="right"/>
    </xf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2" fillId="0" borderId="4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6" fillId="0" borderId="1" xfId="0" applyFont="1" applyBorder="1" applyAlignment="1">
      <alignment horizontal="right"/>
    </xf>
    <xf numFmtId="4" fontId="4" fillId="0" borderId="1" xfId="0" applyNumberFormat="1" applyFont="1" applyBorder="1" applyAlignment="1"/>
    <xf numFmtId="4" fontId="2" fillId="0" borderId="0" xfId="0" applyNumberFormat="1" applyFont="1" applyFill="1"/>
    <xf numFmtId="165" fontId="4" fillId="0" borderId="1" xfId="0" applyNumberFormat="1" applyFont="1" applyBorder="1" applyAlignment="1">
      <alignment horizontal="right"/>
    </xf>
    <xf numFmtId="165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31</xdr:row>
      <xdr:rowOff>0</xdr:rowOff>
    </xdr:from>
    <xdr:to>
      <xdr:col>1</xdr:col>
      <xdr:colOff>38100</xdr:colOff>
      <xdr:row>31</xdr:row>
      <xdr:rowOff>0</xdr:rowOff>
    </xdr:to>
    <xdr:sp macro="" textlink="">
      <xdr:nvSpPr>
        <xdr:cNvPr id="5122" name="Line 2"/>
        <xdr:cNvSpPr>
          <a:spLocks noChangeShapeType="1"/>
        </xdr:cNvSpPr>
      </xdr:nvSpPr>
      <xdr:spPr bwMode="auto">
        <a:xfrm>
          <a:off x="800100" y="625792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495300</xdr:colOff>
      <xdr:row>31</xdr:row>
      <xdr:rowOff>0</xdr:rowOff>
    </xdr:from>
    <xdr:to>
      <xdr:col>1</xdr:col>
      <xdr:colOff>495300</xdr:colOff>
      <xdr:row>31</xdr:row>
      <xdr:rowOff>0</xdr:rowOff>
    </xdr:to>
    <xdr:sp macro="" textlink="">
      <xdr:nvSpPr>
        <xdr:cNvPr id="5123" name="Line 3"/>
        <xdr:cNvSpPr>
          <a:spLocks noChangeShapeType="1"/>
        </xdr:cNvSpPr>
      </xdr:nvSpPr>
      <xdr:spPr bwMode="auto">
        <a:xfrm>
          <a:off x="1257300" y="625792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266700</xdr:colOff>
      <xdr:row>5</xdr:row>
      <xdr:rowOff>0</xdr:rowOff>
    </xdr:from>
    <xdr:to>
      <xdr:col>2</xdr:col>
      <xdr:colOff>266700</xdr:colOff>
      <xdr:row>5</xdr:row>
      <xdr:rowOff>0</xdr:rowOff>
    </xdr:to>
    <xdr:sp macro="" textlink="">
      <xdr:nvSpPr>
        <xdr:cNvPr id="5124" name="Line 4"/>
        <xdr:cNvSpPr>
          <a:spLocks noChangeShapeType="1"/>
        </xdr:cNvSpPr>
      </xdr:nvSpPr>
      <xdr:spPr bwMode="auto">
        <a:xfrm>
          <a:off x="1790700" y="105727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352425</xdr:colOff>
      <xdr:row>5</xdr:row>
      <xdr:rowOff>0</xdr:rowOff>
    </xdr:from>
    <xdr:to>
      <xdr:col>5</xdr:col>
      <xdr:colOff>352425</xdr:colOff>
      <xdr:row>5</xdr:row>
      <xdr:rowOff>0</xdr:rowOff>
    </xdr:to>
    <xdr:sp macro="" textlink="">
      <xdr:nvSpPr>
        <xdr:cNvPr id="5125" name="Line 5"/>
        <xdr:cNvSpPr>
          <a:spLocks noChangeShapeType="1"/>
        </xdr:cNvSpPr>
      </xdr:nvSpPr>
      <xdr:spPr bwMode="auto">
        <a:xfrm>
          <a:off x="4162425" y="105727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276225</xdr:colOff>
      <xdr:row>5</xdr:row>
      <xdr:rowOff>0</xdr:rowOff>
    </xdr:from>
    <xdr:to>
      <xdr:col>2</xdr:col>
      <xdr:colOff>276225</xdr:colOff>
      <xdr:row>5</xdr:row>
      <xdr:rowOff>0</xdr:rowOff>
    </xdr:to>
    <xdr:sp macro="" textlink="">
      <xdr:nvSpPr>
        <xdr:cNvPr id="5126" name="Line 6"/>
        <xdr:cNvSpPr>
          <a:spLocks noChangeShapeType="1"/>
        </xdr:cNvSpPr>
      </xdr:nvSpPr>
      <xdr:spPr bwMode="auto">
        <a:xfrm>
          <a:off x="1800225" y="1057275"/>
          <a:ext cx="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</xdr:col>
      <xdr:colOff>495300</xdr:colOff>
      <xdr:row>31</xdr:row>
      <xdr:rowOff>0</xdr:rowOff>
    </xdr:from>
    <xdr:to>
      <xdr:col>1</xdr:col>
      <xdr:colOff>495300</xdr:colOff>
      <xdr:row>31</xdr:row>
      <xdr:rowOff>0</xdr:rowOff>
    </xdr:to>
    <xdr:sp macro="" textlink="">
      <xdr:nvSpPr>
        <xdr:cNvPr id="5127" name="Line 7"/>
        <xdr:cNvSpPr>
          <a:spLocks noChangeShapeType="1"/>
        </xdr:cNvSpPr>
      </xdr:nvSpPr>
      <xdr:spPr bwMode="auto">
        <a:xfrm>
          <a:off x="1257300" y="6257925"/>
          <a:ext cx="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0</xdr:col>
      <xdr:colOff>333375</xdr:colOff>
      <xdr:row>31</xdr:row>
      <xdr:rowOff>0</xdr:rowOff>
    </xdr:from>
    <xdr:to>
      <xdr:col>6</xdr:col>
      <xdr:colOff>200025</xdr:colOff>
      <xdr:row>31</xdr:row>
      <xdr:rowOff>0</xdr:rowOff>
    </xdr:to>
    <xdr:sp macro="" textlink="">
      <xdr:nvSpPr>
        <xdr:cNvPr id="5128" name="Text Box 8"/>
        <xdr:cNvSpPr txBox="1">
          <a:spLocks noChangeArrowheads="1"/>
        </xdr:cNvSpPr>
      </xdr:nvSpPr>
      <xdr:spPr bwMode="auto">
        <a:xfrm>
          <a:off x="333375" y="6257925"/>
          <a:ext cx="443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0             1           2                                          9        10</a:t>
          </a:r>
        </a:p>
      </xdr:txBody>
    </xdr:sp>
    <xdr:clientData/>
  </xdr:twoCellAnchor>
  <xdr:twoCellAnchor>
    <xdr:from>
      <xdr:col>5</xdr:col>
      <xdr:colOff>752475</xdr:colOff>
      <xdr:row>5</xdr:row>
      <xdr:rowOff>0</xdr:rowOff>
    </xdr:from>
    <xdr:to>
      <xdr:col>5</xdr:col>
      <xdr:colOff>752475</xdr:colOff>
      <xdr:row>5</xdr:row>
      <xdr:rowOff>0</xdr:rowOff>
    </xdr:to>
    <xdr:sp macro="" textlink="">
      <xdr:nvSpPr>
        <xdr:cNvPr id="5129" name="Line 9"/>
        <xdr:cNvSpPr>
          <a:spLocks noChangeShapeType="1"/>
        </xdr:cNvSpPr>
      </xdr:nvSpPr>
      <xdr:spPr bwMode="auto">
        <a:xfrm>
          <a:off x="4562475" y="1057275"/>
          <a:ext cx="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371475</xdr:colOff>
      <xdr:row>5</xdr:row>
      <xdr:rowOff>0</xdr:rowOff>
    </xdr:from>
    <xdr:to>
      <xdr:col>5</xdr:col>
      <xdr:colOff>371475</xdr:colOff>
      <xdr:row>5</xdr:row>
      <xdr:rowOff>0</xdr:rowOff>
    </xdr:to>
    <xdr:sp macro="" textlink="">
      <xdr:nvSpPr>
        <xdr:cNvPr id="5130" name="Line 10"/>
        <xdr:cNvSpPr>
          <a:spLocks noChangeShapeType="1"/>
        </xdr:cNvSpPr>
      </xdr:nvSpPr>
      <xdr:spPr bwMode="auto">
        <a:xfrm>
          <a:off x="4181475" y="1057275"/>
          <a:ext cx="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</xdr:col>
      <xdr:colOff>38100</xdr:colOff>
      <xdr:row>31</xdr:row>
      <xdr:rowOff>0</xdr:rowOff>
    </xdr:from>
    <xdr:to>
      <xdr:col>1</xdr:col>
      <xdr:colOff>38100</xdr:colOff>
      <xdr:row>31</xdr:row>
      <xdr:rowOff>0</xdr:rowOff>
    </xdr:to>
    <xdr:sp macro="" textlink="">
      <xdr:nvSpPr>
        <xdr:cNvPr id="5132" name="Line 12"/>
        <xdr:cNvSpPr>
          <a:spLocks noChangeShapeType="1"/>
        </xdr:cNvSpPr>
      </xdr:nvSpPr>
      <xdr:spPr bwMode="auto">
        <a:xfrm>
          <a:off x="800100" y="625792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495300</xdr:colOff>
      <xdr:row>31</xdr:row>
      <xdr:rowOff>0</xdr:rowOff>
    </xdr:from>
    <xdr:to>
      <xdr:col>1</xdr:col>
      <xdr:colOff>495300</xdr:colOff>
      <xdr:row>31</xdr:row>
      <xdr:rowOff>0</xdr:rowOff>
    </xdr:to>
    <xdr:sp macro="" textlink="">
      <xdr:nvSpPr>
        <xdr:cNvPr id="5133" name="Line 13"/>
        <xdr:cNvSpPr>
          <a:spLocks noChangeShapeType="1"/>
        </xdr:cNvSpPr>
      </xdr:nvSpPr>
      <xdr:spPr bwMode="auto">
        <a:xfrm>
          <a:off x="1257300" y="625792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266700</xdr:colOff>
      <xdr:row>5</xdr:row>
      <xdr:rowOff>0</xdr:rowOff>
    </xdr:from>
    <xdr:to>
      <xdr:col>2</xdr:col>
      <xdr:colOff>266700</xdr:colOff>
      <xdr:row>5</xdr:row>
      <xdr:rowOff>0</xdr:rowOff>
    </xdr:to>
    <xdr:sp macro="" textlink="">
      <xdr:nvSpPr>
        <xdr:cNvPr id="5134" name="Line 14"/>
        <xdr:cNvSpPr>
          <a:spLocks noChangeShapeType="1"/>
        </xdr:cNvSpPr>
      </xdr:nvSpPr>
      <xdr:spPr bwMode="auto">
        <a:xfrm>
          <a:off x="1790700" y="105727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352425</xdr:colOff>
      <xdr:row>5</xdr:row>
      <xdr:rowOff>0</xdr:rowOff>
    </xdr:from>
    <xdr:to>
      <xdr:col>5</xdr:col>
      <xdr:colOff>352425</xdr:colOff>
      <xdr:row>5</xdr:row>
      <xdr:rowOff>0</xdr:rowOff>
    </xdr:to>
    <xdr:sp macro="" textlink="">
      <xdr:nvSpPr>
        <xdr:cNvPr id="5135" name="Line 15"/>
        <xdr:cNvSpPr>
          <a:spLocks noChangeShapeType="1"/>
        </xdr:cNvSpPr>
      </xdr:nvSpPr>
      <xdr:spPr bwMode="auto">
        <a:xfrm>
          <a:off x="4162425" y="105727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333375</xdr:colOff>
      <xdr:row>31</xdr:row>
      <xdr:rowOff>0</xdr:rowOff>
    </xdr:from>
    <xdr:to>
      <xdr:col>6</xdr:col>
      <xdr:colOff>200025</xdr:colOff>
      <xdr:row>31</xdr:row>
      <xdr:rowOff>0</xdr:rowOff>
    </xdr:to>
    <xdr:sp macro="" textlink="">
      <xdr:nvSpPr>
        <xdr:cNvPr id="5136" name="Text Box 16"/>
        <xdr:cNvSpPr txBox="1">
          <a:spLocks noChangeArrowheads="1"/>
        </xdr:cNvSpPr>
      </xdr:nvSpPr>
      <xdr:spPr bwMode="auto">
        <a:xfrm>
          <a:off x="333375" y="6257925"/>
          <a:ext cx="443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0             1           2                                          9        10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3"/>
  <sheetViews>
    <sheetView workbookViewId="0">
      <selection activeCell="B1" sqref="B1"/>
    </sheetView>
  </sheetViews>
  <sheetFormatPr baseColWidth="10" defaultRowHeight="15.75"/>
  <cols>
    <col min="1" max="1" width="4" style="1" customWidth="1"/>
    <col min="2" max="2" width="13.42578125" style="1" customWidth="1"/>
    <col min="3" max="3" width="17" style="20" customWidth="1"/>
    <col min="4" max="4" width="15.42578125" style="1" customWidth="1"/>
    <col min="5" max="5" width="18.85546875" style="20" customWidth="1"/>
    <col min="6" max="12" width="15.42578125" style="1" customWidth="1"/>
    <col min="13" max="16384" width="11.42578125" style="1"/>
  </cols>
  <sheetData>
    <row r="1" spans="2:11" ht="30">
      <c r="B1" s="15" t="s">
        <v>52</v>
      </c>
    </row>
    <row r="2" spans="2:11" ht="23.25" thickBot="1">
      <c r="B2" s="16" t="s">
        <v>58</v>
      </c>
    </row>
    <row r="3" spans="2:11" ht="21" thickBot="1">
      <c r="B3" s="17" t="s">
        <v>59</v>
      </c>
      <c r="F3" s="23" t="s">
        <v>60</v>
      </c>
      <c r="G3" s="18"/>
      <c r="H3" s="19"/>
    </row>
    <row r="4" spans="2:11" ht="21" thickBot="1">
      <c r="B4" s="17" t="s">
        <v>61</v>
      </c>
      <c r="C4" s="32"/>
      <c r="D4" s="29"/>
      <c r="E4" s="29"/>
      <c r="F4" s="29"/>
      <c r="G4" s="30"/>
      <c r="H4" s="31"/>
      <c r="I4" s="31"/>
      <c r="J4" s="31"/>
      <c r="K4" s="31"/>
    </row>
    <row r="5" spans="2:11" ht="21" thickBot="1">
      <c r="B5" s="33" t="s">
        <v>53</v>
      </c>
      <c r="H5" s="34" t="s">
        <v>74</v>
      </c>
    </row>
    <row r="6" spans="2:11" ht="16.5" thickBot="1">
      <c r="B6" s="3">
        <v>13</v>
      </c>
      <c r="C6" s="20" t="s">
        <v>69</v>
      </c>
      <c r="D6" s="21"/>
      <c r="E6" s="25"/>
      <c r="F6" s="19"/>
      <c r="H6" s="35"/>
    </row>
    <row r="7" spans="2:11" ht="16.5" thickBot="1">
      <c r="B7" s="3">
        <v>14</v>
      </c>
      <c r="C7" s="25" t="s">
        <v>42</v>
      </c>
      <c r="D7" s="22"/>
      <c r="E7" s="25" t="s">
        <v>73</v>
      </c>
      <c r="F7" s="22"/>
      <c r="G7" s="19"/>
      <c r="H7" s="35"/>
      <c r="I7" s="19"/>
    </row>
    <row r="8" spans="2:11" ht="16.5" thickBot="1">
      <c r="B8" s="3">
        <v>15</v>
      </c>
      <c r="C8" s="25" t="s">
        <v>73</v>
      </c>
      <c r="D8" s="27"/>
      <c r="E8" s="25"/>
      <c r="F8" s="19"/>
      <c r="G8" s="19"/>
      <c r="H8" s="35"/>
      <c r="I8" s="19"/>
      <c r="J8" s="19"/>
    </row>
    <row r="9" spans="2:11" ht="16.5" thickBot="1">
      <c r="B9" s="3">
        <v>16</v>
      </c>
      <c r="C9" s="28" t="s">
        <v>45</v>
      </c>
      <c r="D9" s="22"/>
      <c r="E9" s="20" t="s">
        <v>46</v>
      </c>
      <c r="F9" s="22"/>
      <c r="H9" s="35"/>
    </row>
    <row r="10" spans="2:11" ht="16.5" thickBot="1">
      <c r="C10" s="28" t="s">
        <v>47</v>
      </c>
      <c r="D10" s="22"/>
      <c r="E10" s="20" t="s">
        <v>48</v>
      </c>
      <c r="F10" s="22"/>
      <c r="G10" s="19"/>
      <c r="H10" s="35"/>
      <c r="I10" s="26"/>
      <c r="J10" s="19"/>
    </row>
    <row r="11" spans="2:11" ht="16.5" thickBot="1">
      <c r="B11" s="3">
        <v>17</v>
      </c>
      <c r="C11" s="25" t="s">
        <v>77</v>
      </c>
      <c r="D11" s="27"/>
      <c r="E11" s="25" t="s">
        <v>73</v>
      </c>
      <c r="F11" s="22"/>
      <c r="G11" s="19"/>
      <c r="H11" s="35"/>
      <c r="I11" s="19"/>
      <c r="J11" s="19"/>
      <c r="K11" s="19"/>
    </row>
    <row r="12" spans="2:11">
      <c r="B12" s="3">
        <v>18</v>
      </c>
      <c r="C12" s="25"/>
      <c r="D12" s="19"/>
      <c r="E12" s="25"/>
      <c r="F12" s="19"/>
      <c r="G12" s="19"/>
      <c r="H12" s="35"/>
      <c r="I12" s="19"/>
      <c r="J12" s="19"/>
      <c r="K12" s="19"/>
    </row>
    <row r="13" spans="2:11">
      <c r="B13" s="3"/>
      <c r="C13" s="25"/>
      <c r="D13" s="19"/>
      <c r="E13" s="25"/>
      <c r="F13" s="19"/>
      <c r="G13" s="19"/>
      <c r="H13" s="35"/>
      <c r="I13" s="19"/>
      <c r="J13" s="19"/>
      <c r="K13" s="19"/>
    </row>
    <row r="14" spans="2:11">
      <c r="B14" s="3"/>
      <c r="C14" s="25"/>
      <c r="H14" s="35"/>
      <c r="I14" s="19"/>
      <c r="J14" s="19"/>
      <c r="K14" s="19"/>
    </row>
    <row r="15" spans="2:11">
      <c r="B15" s="3"/>
      <c r="C15" s="25"/>
      <c r="D15" s="19"/>
      <c r="E15" s="25"/>
      <c r="F15" s="19"/>
      <c r="G15" s="19"/>
      <c r="H15" s="35"/>
      <c r="I15" s="19"/>
      <c r="J15" s="19"/>
      <c r="K15" s="19"/>
    </row>
    <row r="16" spans="2:11">
      <c r="B16" s="3">
        <v>7</v>
      </c>
      <c r="C16" s="25"/>
      <c r="D16" s="19"/>
      <c r="E16" s="25"/>
      <c r="F16" s="19"/>
      <c r="G16" s="19"/>
      <c r="H16" s="36"/>
      <c r="I16" s="19"/>
      <c r="J16" s="19"/>
      <c r="K16" s="19"/>
    </row>
    <row r="17" spans="2:12">
      <c r="B17" s="3">
        <v>8</v>
      </c>
      <c r="C17" s="25"/>
      <c r="D17" s="19"/>
      <c r="E17" s="25"/>
      <c r="F17" s="19"/>
      <c r="G17" s="19"/>
      <c r="H17" s="35"/>
      <c r="I17" s="19"/>
      <c r="J17" s="19"/>
      <c r="K17" s="19"/>
    </row>
    <row r="18" spans="2:12">
      <c r="B18" s="3">
        <v>9</v>
      </c>
      <c r="C18" s="25"/>
      <c r="D18" s="19"/>
      <c r="E18" s="25"/>
      <c r="F18" s="19"/>
      <c r="G18" s="26"/>
      <c r="H18" s="35"/>
      <c r="I18" s="19"/>
      <c r="J18" s="26"/>
      <c r="K18" s="19"/>
      <c r="L18" s="19"/>
    </row>
    <row r="19" spans="2:12">
      <c r="B19" s="3">
        <v>10</v>
      </c>
      <c r="C19" s="25"/>
      <c r="D19" s="19"/>
      <c r="E19" s="25"/>
      <c r="F19" s="19"/>
      <c r="G19" s="19"/>
      <c r="H19" s="35"/>
      <c r="I19" s="19"/>
      <c r="J19" s="19"/>
      <c r="K19" s="19"/>
    </row>
    <row r="20" spans="2:12">
      <c r="B20" s="3">
        <v>11</v>
      </c>
      <c r="C20" s="25"/>
      <c r="D20" s="19"/>
      <c r="E20" s="25"/>
      <c r="F20" s="19"/>
      <c r="G20" s="19"/>
      <c r="H20" s="35"/>
      <c r="I20" s="19"/>
      <c r="J20" s="19"/>
      <c r="K20" s="19"/>
    </row>
    <row r="21" spans="2:12" ht="16.5" thickBot="1">
      <c r="B21" s="3">
        <v>12</v>
      </c>
      <c r="C21" s="25"/>
      <c r="D21" s="19"/>
      <c r="E21" s="25"/>
      <c r="F21" s="19"/>
      <c r="G21" s="26"/>
      <c r="H21" s="35"/>
      <c r="I21" s="19"/>
      <c r="J21" s="19"/>
      <c r="K21" s="19"/>
    </row>
    <row r="22" spans="2:12" ht="24" thickBot="1">
      <c r="B22" s="3"/>
      <c r="G22" s="37" t="s">
        <v>75</v>
      </c>
      <c r="H22" s="22"/>
    </row>
    <row r="23" spans="2:12">
      <c r="G23" s="19"/>
      <c r="H23" s="19"/>
    </row>
    <row r="24" spans="2:12" ht="20.25">
      <c r="B24" s="17" t="s">
        <v>54</v>
      </c>
    </row>
    <row r="25" spans="2:12">
      <c r="B25" s="1" t="s">
        <v>55</v>
      </c>
    </row>
    <row r="26" spans="2:12">
      <c r="B26" s="1" t="s">
        <v>66</v>
      </c>
    </row>
    <row r="27" spans="2:12">
      <c r="B27" s="1" t="s">
        <v>67</v>
      </c>
    </row>
    <row r="28" spans="2:12">
      <c r="B28" s="1" t="s">
        <v>68</v>
      </c>
    </row>
    <row r="29" spans="2:12">
      <c r="B29" s="1" t="s">
        <v>70</v>
      </c>
    </row>
    <row r="30" spans="2:12">
      <c r="B30" s="1" t="s">
        <v>56</v>
      </c>
    </row>
    <row r="31" spans="2:12">
      <c r="B31" s="1" t="s">
        <v>57</v>
      </c>
    </row>
    <row r="32" spans="2:12" ht="18.75">
      <c r="C32" s="3" t="s">
        <v>62</v>
      </c>
      <c r="D32" s="24" t="s">
        <v>64</v>
      </c>
    </row>
    <row r="33" spans="3:4" ht="18.75">
      <c r="C33" s="3" t="s">
        <v>63</v>
      </c>
      <c r="D33" s="24" t="s">
        <v>65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workbookViewId="0"/>
  </sheetViews>
  <sheetFormatPr baseColWidth="10" defaultRowHeight="15.75"/>
  <cols>
    <col min="1" max="1" width="7" style="3" customWidth="1"/>
    <col min="2" max="2" width="10.42578125" style="1" customWidth="1"/>
    <col min="3" max="3" width="11.42578125" style="1"/>
    <col min="4" max="4" width="14" style="1" customWidth="1"/>
    <col min="5" max="5" width="5.85546875" style="1" customWidth="1"/>
    <col min="6" max="6" width="12.28515625" style="1" customWidth="1"/>
    <col min="7" max="256" width="11.42578125" style="1"/>
    <col min="257" max="257" width="7" style="1" customWidth="1"/>
    <col min="258" max="258" width="10.42578125" style="1" customWidth="1"/>
    <col min="259" max="259" width="11.42578125" style="1"/>
    <col min="260" max="260" width="14" style="1" customWidth="1"/>
    <col min="261" max="261" width="15" style="1" customWidth="1"/>
    <col min="262" max="512" width="11.42578125" style="1"/>
    <col min="513" max="513" width="7" style="1" customWidth="1"/>
    <col min="514" max="514" width="10.42578125" style="1" customWidth="1"/>
    <col min="515" max="515" width="11.42578125" style="1"/>
    <col min="516" max="516" width="14" style="1" customWidth="1"/>
    <col min="517" max="517" width="15" style="1" customWidth="1"/>
    <col min="518" max="768" width="11.42578125" style="1"/>
    <col min="769" max="769" width="7" style="1" customWidth="1"/>
    <col min="770" max="770" width="10.42578125" style="1" customWidth="1"/>
    <col min="771" max="771" width="11.42578125" style="1"/>
    <col min="772" max="772" width="14" style="1" customWidth="1"/>
    <col min="773" max="773" width="15" style="1" customWidth="1"/>
    <col min="774" max="1024" width="11.42578125" style="1"/>
    <col min="1025" max="1025" width="7" style="1" customWidth="1"/>
    <col min="1026" max="1026" width="10.42578125" style="1" customWidth="1"/>
    <col min="1027" max="1027" width="11.42578125" style="1"/>
    <col min="1028" max="1028" width="14" style="1" customWidth="1"/>
    <col min="1029" max="1029" width="15" style="1" customWidth="1"/>
    <col min="1030" max="1280" width="11.42578125" style="1"/>
    <col min="1281" max="1281" width="7" style="1" customWidth="1"/>
    <col min="1282" max="1282" width="10.42578125" style="1" customWidth="1"/>
    <col min="1283" max="1283" width="11.42578125" style="1"/>
    <col min="1284" max="1284" width="14" style="1" customWidth="1"/>
    <col min="1285" max="1285" width="15" style="1" customWidth="1"/>
    <col min="1286" max="1536" width="11.42578125" style="1"/>
    <col min="1537" max="1537" width="7" style="1" customWidth="1"/>
    <col min="1538" max="1538" width="10.42578125" style="1" customWidth="1"/>
    <col min="1539" max="1539" width="11.42578125" style="1"/>
    <col min="1540" max="1540" width="14" style="1" customWidth="1"/>
    <col min="1541" max="1541" width="15" style="1" customWidth="1"/>
    <col min="1542" max="1792" width="11.42578125" style="1"/>
    <col min="1793" max="1793" width="7" style="1" customWidth="1"/>
    <col min="1794" max="1794" width="10.42578125" style="1" customWidth="1"/>
    <col min="1795" max="1795" width="11.42578125" style="1"/>
    <col min="1796" max="1796" width="14" style="1" customWidth="1"/>
    <col min="1797" max="1797" width="15" style="1" customWidth="1"/>
    <col min="1798" max="2048" width="11.42578125" style="1"/>
    <col min="2049" max="2049" width="7" style="1" customWidth="1"/>
    <col min="2050" max="2050" width="10.42578125" style="1" customWidth="1"/>
    <col min="2051" max="2051" width="11.42578125" style="1"/>
    <col min="2052" max="2052" width="14" style="1" customWidth="1"/>
    <col min="2053" max="2053" width="15" style="1" customWidth="1"/>
    <col min="2054" max="2304" width="11.42578125" style="1"/>
    <col min="2305" max="2305" width="7" style="1" customWidth="1"/>
    <col min="2306" max="2306" width="10.42578125" style="1" customWidth="1"/>
    <col min="2307" max="2307" width="11.42578125" style="1"/>
    <col min="2308" max="2308" width="14" style="1" customWidth="1"/>
    <col min="2309" max="2309" width="15" style="1" customWidth="1"/>
    <col min="2310" max="2560" width="11.42578125" style="1"/>
    <col min="2561" max="2561" width="7" style="1" customWidth="1"/>
    <col min="2562" max="2562" width="10.42578125" style="1" customWidth="1"/>
    <col min="2563" max="2563" width="11.42578125" style="1"/>
    <col min="2564" max="2564" width="14" style="1" customWidth="1"/>
    <col min="2565" max="2565" width="15" style="1" customWidth="1"/>
    <col min="2566" max="2816" width="11.42578125" style="1"/>
    <col min="2817" max="2817" width="7" style="1" customWidth="1"/>
    <col min="2818" max="2818" width="10.42578125" style="1" customWidth="1"/>
    <col min="2819" max="2819" width="11.42578125" style="1"/>
    <col min="2820" max="2820" width="14" style="1" customWidth="1"/>
    <col min="2821" max="2821" width="15" style="1" customWidth="1"/>
    <col min="2822" max="3072" width="11.42578125" style="1"/>
    <col min="3073" max="3073" width="7" style="1" customWidth="1"/>
    <col min="3074" max="3074" width="10.42578125" style="1" customWidth="1"/>
    <col min="3075" max="3075" width="11.42578125" style="1"/>
    <col min="3076" max="3076" width="14" style="1" customWidth="1"/>
    <col min="3077" max="3077" width="15" style="1" customWidth="1"/>
    <col min="3078" max="3328" width="11.42578125" style="1"/>
    <col min="3329" max="3329" width="7" style="1" customWidth="1"/>
    <col min="3330" max="3330" width="10.42578125" style="1" customWidth="1"/>
    <col min="3331" max="3331" width="11.42578125" style="1"/>
    <col min="3332" max="3332" width="14" style="1" customWidth="1"/>
    <col min="3333" max="3333" width="15" style="1" customWidth="1"/>
    <col min="3334" max="3584" width="11.42578125" style="1"/>
    <col min="3585" max="3585" width="7" style="1" customWidth="1"/>
    <col min="3586" max="3586" width="10.42578125" style="1" customWidth="1"/>
    <col min="3587" max="3587" width="11.42578125" style="1"/>
    <col min="3588" max="3588" width="14" style="1" customWidth="1"/>
    <col min="3589" max="3589" width="15" style="1" customWidth="1"/>
    <col min="3590" max="3840" width="11.42578125" style="1"/>
    <col min="3841" max="3841" width="7" style="1" customWidth="1"/>
    <col min="3842" max="3842" width="10.42578125" style="1" customWidth="1"/>
    <col min="3843" max="3843" width="11.42578125" style="1"/>
    <col min="3844" max="3844" width="14" style="1" customWidth="1"/>
    <col min="3845" max="3845" width="15" style="1" customWidth="1"/>
    <col min="3846" max="4096" width="11.42578125" style="1"/>
    <col min="4097" max="4097" width="7" style="1" customWidth="1"/>
    <col min="4098" max="4098" width="10.42578125" style="1" customWidth="1"/>
    <col min="4099" max="4099" width="11.42578125" style="1"/>
    <col min="4100" max="4100" width="14" style="1" customWidth="1"/>
    <col min="4101" max="4101" width="15" style="1" customWidth="1"/>
    <col min="4102" max="4352" width="11.42578125" style="1"/>
    <col min="4353" max="4353" width="7" style="1" customWidth="1"/>
    <col min="4354" max="4354" width="10.42578125" style="1" customWidth="1"/>
    <col min="4355" max="4355" width="11.42578125" style="1"/>
    <col min="4356" max="4356" width="14" style="1" customWidth="1"/>
    <col min="4357" max="4357" width="15" style="1" customWidth="1"/>
    <col min="4358" max="4608" width="11.42578125" style="1"/>
    <col min="4609" max="4609" width="7" style="1" customWidth="1"/>
    <col min="4610" max="4610" width="10.42578125" style="1" customWidth="1"/>
    <col min="4611" max="4611" width="11.42578125" style="1"/>
    <col min="4612" max="4612" width="14" style="1" customWidth="1"/>
    <col min="4613" max="4613" width="15" style="1" customWidth="1"/>
    <col min="4614" max="4864" width="11.42578125" style="1"/>
    <col min="4865" max="4865" width="7" style="1" customWidth="1"/>
    <col min="4866" max="4866" width="10.42578125" style="1" customWidth="1"/>
    <col min="4867" max="4867" width="11.42578125" style="1"/>
    <col min="4868" max="4868" width="14" style="1" customWidth="1"/>
    <col min="4869" max="4869" width="15" style="1" customWidth="1"/>
    <col min="4870" max="5120" width="11.42578125" style="1"/>
    <col min="5121" max="5121" width="7" style="1" customWidth="1"/>
    <col min="5122" max="5122" width="10.42578125" style="1" customWidth="1"/>
    <col min="5123" max="5123" width="11.42578125" style="1"/>
    <col min="5124" max="5124" width="14" style="1" customWidth="1"/>
    <col min="5125" max="5125" width="15" style="1" customWidth="1"/>
    <col min="5126" max="5376" width="11.42578125" style="1"/>
    <col min="5377" max="5377" width="7" style="1" customWidth="1"/>
    <col min="5378" max="5378" width="10.42578125" style="1" customWidth="1"/>
    <col min="5379" max="5379" width="11.42578125" style="1"/>
    <col min="5380" max="5380" width="14" style="1" customWidth="1"/>
    <col min="5381" max="5381" width="15" style="1" customWidth="1"/>
    <col min="5382" max="5632" width="11.42578125" style="1"/>
    <col min="5633" max="5633" width="7" style="1" customWidth="1"/>
    <col min="5634" max="5634" width="10.42578125" style="1" customWidth="1"/>
    <col min="5635" max="5635" width="11.42578125" style="1"/>
    <col min="5636" max="5636" width="14" style="1" customWidth="1"/>
    <col min="5637" max="5637" width="15" style="1" customWidth="1"/>
    <col min="5638" max="5888" width="11.42578125" style="1"/>
    <col min="5889" max="5889" width="7" style="1" customWidth="1"/>
    <col min="5890" max="5890" width="10.42578125" style="1" customWidth="1"/>
    <col min="5891" max="5891" width="11.42578125" style="1"/>
    <col min="5892" max="5892" width="14" style="1" customWidth="1"/>
    <col min="5893" max="5893" width="15" style="1" customWidth="1"/>
    <col min="5894" max="6144" width="11.42578125" style="1"/>
    <col min="6145" max="6145" width="7" style="1" customWidth="1"/>
    <col min="6146" max="6146" width="10.42578125" style="1" customWidth="1"/>
    <col min="6147" max="6147" width="11.42578125" style="1"/>
    <col min="6148" max="6148" width="14" style="1" customWidth="1"/>
    <col min="6149" max="6149" width="15" style="1" customWidth="1"/>
    <col min="6150" max="6400" width="11.42578125" style="1"/>
    <col min="6401" max="6401" width="7" style="1" customWidth="1"/>
    <col min="6402" max="6402" width="10.42578125" style="1" customWidth="1"/>
    <col min="6403" max="6403" width="11.42578125" style="1"/>
    <col min="6404" max="6404" width="14" style="1" customWidth="1"/>
    <col min="6405" max="6405" width="15" style="1" customWidth="1"/>
    <col min="6406" max="6656" width="11.42578125" style="1"/>
    <col min="6657" max="6657" width="7" style="1" customWidth="1"/>
    <col min="6658" max="6658" width="10.42578125" style="1" customWidth="1"/>
    <col min="6659" max="6659" width="11.42578125" style="1"/>
    <col min="6660" max="6660" width="14" style="1" customWidth="1"/>
    <col min="6661" max="6661" width="15" style="1" customWidth="1"/>
    <col min="6662" max="6912" width="11.42578125" style="1"/>
    <col min="6913" max="6913" width="7" style="1" customWidth="1"/>
    <col min="6914" max="6914" width="10.42578125" style="1" customWidth="1"/>
    <col min="6915" max="6915" width="11.42578125" style="1"/>
    <col min="6916" max="6916" width="14" style="1" customWidth="1"/>
    <col min="6917" max="6917" width="15" style="1" customWidth="1"/>
    <col min="6918" max="7168" width="11.42578125" style="1"/>
    <col min="7169" max="7169" width="7" style="1" customWidth="1"/>
    <col min="7170" max="7170" width="10.42578125" style="1" customWidth="1"/>
    <col min="7171" max="7171" width="11.42578125" style="1"/>
    <col min="7172" max="7172" width="14" style="1" customWidth="1"/>
    <col min="7173" max="7173" width="15" style="1" customWidth="1"/>
    <col min="7174" max="7424" width="11.42578125" style="1"/>
    <col min="7425" max="7425" width="7" style="1" customWidth="1"/>
    <col min="7426" max="7426" width="10.42578125" style="1" customWidth="1"/>
    <col min="7427" max="7427" width="11.42578125" style="1"/>
    <col min="7428" max="7428" width="14" style="1" customWidth="1"/>
    <col min="7429" max="7429" width="15" style="1" customWidth="1"/>
    <col min="7430" max="7680" width="11.42578125" style="1"/>
    <col min="7681" max="7681" width="7" style="1" customWidth="1"/>
    <col min="7682" max="7682" width="10.42578125" style="1" customWidth="1"/>
    <col min="7683" max="7683" width="11.42578125" style="1"/>
    <col min="7684" max="7684" width="14" style="1" customWidth="1"/>
    <col min="7685" max="7685" width="15" style="1" customWidth="1"/>
    <col min="7686" max="7936" width="11.42578125" style="1"/>
    <col min="7937" max="7937" width="7" style="1" customWidth="1"/>
    <col min="7938" max="7938" width="10.42578125" style="1" customWidth="1"/>
    <col min="7939" max="7939" width="11.42578125" style="1"/>
    <col min="7940" max="7940" width="14" style="1" customWidth="1"/>
    <col min="7941" max="7941" width="15" style="1" customWidth="1"/>
    <col min="7942" max="8192" width="11.42578125" style="1"/>
    <col min="8193" max="8193" width="7" style="1" customWidth="1"/>
    <col min="8194" max="8194" width="10.42578125" style="1" customWidth="1"/>
    <col min="8195" max="8195" width="11.42578125" style="1"/>
    <col min="8196" max="8196" width="14" style="1" customWidth="1"/>
    <col min="8197" max="8197" width="15" style="1" customWidth="1"/>
    <col min="8198" max="8448" width="11.42578125" style="1"/>
    <col min="8449" max="8449" width="7" style="1" customWidth="1"/>
    <col min="8450" max="8450" width="10.42578125" style="1" customWidth="1"/>
    <col min="8451" max="8451" width="11.42578125" style="1"/>
    <col min="8452" max="8452" width="14" style="1" customWidth="1"/>
    <col min="8453" max="8453" width="15" style="1" customWidth="1"/>
    <col min="8454" max="8704" width="11.42578125" style="1"/>
    <col min="8705" max="8705" width="7" style="1" customWidth="1"/>
    <col min="8706" max="8706" width="10.42578125" style="1" customWidth="1"/>
    <col min="8707" max="8707" width="11.42578125" style="1"/>
    <col min="8708" max="8708" width="14" style="1" customWidth="1"/>
    <col min="8709" max="8709" width="15" style="1" customWidth="1"/>
    <col min="8710" max="8960" width="11.42578125" style="1"/>
    <col min="8961" max="8961" width="7" style="1" customWidth="1"/>
    <col min="8962" max="8962" width="10.42578125" style="1" customWidth="1"/>
    <col min="8963" max="8963" width="11.42578125" style="1"/>
    <col min="8964" max="8964" width="14" style="1" customWidth="1"/>
    <col min="8965" max="8965" width="15" style="1" customWidth="1"/>
    <col min="8966" max="9216" width="11.42578125" style="1"/>
    <col min="9217" max="9217" width="7" style="1" customWidth="1"/>
    <col min="9218" max="9218" width="10.42578125" style="1" customWidth="1"/>
    <col min="9219" max="9219" width="11.42578125" style="1"/>
    <col min="9220" max="9220" width="14" style="1" customWidth="1"/>
    <col min="9221" max="9221" width="15" style="1" customWidth="1"/>
    <col min="9222" max="9472" width="11.42578125" style="1"/>
    <col min="9473" max="9473" width="7" style="1" customWidth="1"/>
    <col min="9474" max="9474" width="10.42578125" style="1" customWidth="1"/>
    <col min="9475" max="9475" width="11.42578125" style="1"/>
    <col min="9476" max="9476" width="14" style="1" customWidth="1"/>
    <col min="9477" max="9477" width="15" style="1" customWidth="1"/>
    <col min="9478" max="9728" width="11.42578125" style="1"/>
    <col min="9729" max="9729" width="7" style="1" customWidth="1"/>
    <col min="9730" max="9730" width="10.42578125" style="1" customWidth="1"/>
    <col min="9731" max="9731" width="11.42578125" style="1"/>
    <col min="9732" max="9732" width="14" style="1" customWidth="1"/>
    <col min="9733" max="9733" width="15" style="1" customWidth="1"/>
    <col min="9734" max="9984" width="11.42578125" style="1"/>
    <col min="9985" max="9985" width="7" style="1" customWidth="1"/>
    <col min="9986" max="9986" width="10.42578125" style="1" customWidth="1"/>
    <col min="9987" max="9987" width="11.42578125" style="1"/>
    <col min="9988" max="9988" width="14" style="1" customWidth="1"/>
    <col min="9989" max="9989" width="15" style="1" customWidth="1"/>
    <col min="9990" max="10240" width="11.42578125" style="1"/>
    <col min="10241" max="10241" width="7" style="1" customWidth="1"/>
    <col min="10242" max="10242" width="10.42578125" style="1" customWidth="1"/>
    <col min="10243" max="10243" width="11.42578125" style="1"/>
    <col min="10244" max="10244" width="14" style="1" customWidth="1"/>
    <col min="10245" max="10245" width="15" style="1" customWidth="1"/>
    <col min="10246" max="10496" width="11.42578125" style="1"/>
    <col min="10497" max="10497" width="7" style="1" customWidth="1"/>
    <col min="10498" max="10498" width="10.42578125" style="1" customWidth="1"/>
    <col min="10499" max="10499" width="11.42578125" style="1"/>
    <col min="10500" max="10500" width="14" style="1" customWidth="1"/>
    <col min="10501" max="10501" width="15" style="1" customWidth="1"/>
    <col min="10502" max="10752" width="11.42578125" style="1"/>
    <col min="10753" max="10753" width="7" style="1" customWidth="1"/>
    <col min="10754" max="10754" width="10.42578125" style="1" customWidth="1"/>
    <col min="10755" max="10755" width="11.42578125" style="1"/>
    <col min="10756" max="10756" width="14" style="1" customWidth="1"/>
    <col min="10757" max="10757" width="15" style="1" customWidth="1"/>
    <col min="10758" max="11008" width="11.42578125" style="1"/>
    <col min="11009" max="11009" width="7" style="1" customWidth="1"/>
    <col min="11010" max="11010" width="10.42578125" style="1" customWidth="1"/>
    <col min="11011" max="11011" width="11.42578125" style="1"/>
    <col min="11012" max="11012" width="14" style="1" customWidth="1"/>
    <col min="11013" max="11013" width="15" style="1" customWidth="1"/>
    <col min="11014" max="11264" width="11.42578125" style="1"/>
    <col min="11265" max="11265" width="7" style="1" customWidth="1"/>
    <col min="11266" max="11266" width="10.42578125" style="1" customWidth="1"/>
    <col min="11267" max="11267" width="11.42578125" style="1"/>
    <col min="11268" max="11268" width="14" style="1" customWidth="1"/>
    <col min="11269" max="11269" width="15" style="1" customWidth="1"/>
    <col min="11270" max="11520" width="11.42578125" style="1"/>
    <col min="11521" max="11521" width="7" style="1" customWidth="1"/>
    <col min="11522" max="11522" width="10.42578125" style="1" customWidth="1"/>
    <col min="11523" max="11523" width="11.42578125" style="1"/>
    <col min="11524" max="11524" width="14" style="1" customWidth="1"/>
    <col min="11525" max="11525" width="15" style="1" customWidth="1"/>
    <col min="11526" max="11776" width="11.42578125" style="1"/>
    <col min="11777" max="11777" width="7" style="1" customWidth="1"/>
    <col min="11778" max="11778" width="10.42578125" style="1" customWidth="1"/>
    <col min="11779" max="11779" width="11.42578125" style="1"/>
    <col min="11780" max="11780" width="14" style="1" customWidth="1"/>
    <col min="11781" max="11781" width="15" style="1" customWidth="1"/>
    <col min="11782" max="12032" width="11.42578125" style="1"/>
    <col min="12033" max="12033" width="7" style="1" customWidth="1"/>
    <col min="12034" max="12034" width="10.42578125" style="1" customWidth="1"/>
    <col min="12035" max="12035" width="11.42578125" style="1"/>
    <col min="12036" max="12036" width="14" style="1" customWidth="1"/>
    <col min="12037" max="12037" width="15" style="1" customWidth="1"/>
    <col min="12038" max="12288" width="11.42578125" style="1"/>
    <col min="12289" max="12289" width="7" style="1" customWidth="1"/>
    <col min="12290" max="12290" width="10.42578125" style="1" customWidth="1"/>
    <col min="12291" max="12291" width="11.42578125" style="1"/>
    <col min="12292" max="12292" width="14" style="1" customWidth="1"/>
    <col min="12293" max="12293" width="15" style="1" customWidth="1"/>
    <col min="12294" max="12544" width="11.42578125" style="1"/>
    <col min="12545" max="12545" width="7" style="1" customWidth="1"/>
    <col min="12546" max="12546" width="10.42578125" style="1" customWidth="1"/>
    <col min="12547" max="12547" width="11.42578125" style="1"/>
    <col min="12548" max="12548" width="14" style="1" customWidth="1"/>
    <col min="12549" max="12549" width="15" style="1" customWidth="1"/>
    <col min="12550" max="12800" width="11.42578125" style="1"/>
    <col min="12801" max="12801" width="7" style="1" customWidth="1"/>
    <col min="12802" max="12802" width="10.42578125" style="1" customWidth="1"/>
    <col min="12803" max="12803" width="11.42578125" style="1"/>
    <col min="12804" max="12804" width="14" style="1" customWidth="1"/>
    <col min="12805" max="12805" width="15" style="1" customWidth="1"/>
    <col min="12806" max="13056" width="11.42578125" style="1"/>
    <col min="13057" max="13057" width="7" style="1" customWidth="1"/>
    <col min="13058" max="13058" width="10.42578125" style="1" customWidth="1"/>
    <col min="13059" max="13059" width="11.42578125" style="1"/>
    <col min="13060" max="13060" width="14" style="1" customWidth="1"/>
    <col min="13061" max="13061" width="15" style="1" customWidth="1"/>
    <col min="13062" max="13312" width="11.42578125" style="1"/>
    <col min="13313" max="13313" width="7" style="1" customWidth="1"/>
    <col min="13314" max="13314" width="10.42578125" style="1" customWidth="1"/>
    <col min="13315" max="13315" width="11.42578125" style="1"/>
    <col min="13316" max="13316" width="14" style="1" customWidth="1"/>
    <col min="13317" max="13317" width="15" style="1" customWidth="1"/>
    <col min="13318" max="13568" width="11.42578125" style="1"/>
    <col min="13569" max="13569" width="7" style="1" customWidth="1"/>
    <col min="13570" max="13570" width="10.42578125" style="1" customWidth="1"/>
    <col min="13571" max="13571" width="11.42578125" style="1"/>
    <col min="13572" max="13572" width="14" style="1" customWidth="1"/>
    <col min="13573" max="13573" width="15" style="1" customWidth="1"/>
    <col min="13574" max="13824" width="11.42578125" style="1"/>
    <col min="13825" max="13825" width="7" style="1" customWidth="1"/>
    <col min="13826" max="13826" width="10.42578125" style="1" customWidth="1"/>
    <col min="13827" max="13827" width="11.42578125" style="1"/>
    <col min="13828" max="13828" width="14" style="1" customWidth="1"/>
    <col min="13829" max="13829" width="15" style="1" customWidth="1"/>
    <col min="13830" max="14080" width="11.42578125" style="1"/>
    <col min="14081" max="14081" width="7" style="1" customWidth="1"/>
    <col min="14082" max="14082" width="10.42578125" style="1" customWidth="1"/>
    <col min="14083" max="14083" width="11.42578125" style="1"/>
    <col min="14084" max="14084" width="14" style="1" customWidth="1"/>
    <col min="14085" max="14085" width="15" style="1" customWidth="1"/>
    <col min="14086" max="14336" width="11.42578125" style="1"/>
    <col min="14337" max="14337" width="7" style="1" customWidth="1"/>
    <col min="14338" max="14338" width="10.42578125" style="1" customWidth="1"/>
    <col min="14339" max="14339" width="11.42578125" style="1"/>
    <col min="14340" max="14340" width="14" style="1" customWidth="1"/>
    <col min="14341" max="14341" width="15" style="1" customWidth="1"/>
    <col min="14342" max="14592" width="11.42578125" style="1"/>
    <col min="14593" max="14593" width="7" style="1" customWidth="1"/>
    <col min="14594" max="14594" width="10.42578125" style="1" customWidth="1"/>
    <col min="14595" max="14595" width="11.42578125" style="1"/>
    <col min="14596" max="14596" width="14" style="1" customWidth="1"/>
    <col min="14597" max="14597" width="15" style="1" customWidth="1"/>
    <col min="14598" max="14848" width="11.42578125" style="1"/>
    <col min="14849" max="14849" width="7" style="1" customWidth="1"/>
    <col min="14850" max="14850" width="10.42578125" style="1" customWidth="1"/>
    <col min="14851" max="14851" width="11.42578125" style="1"/>
    <col min="14852" max="14852" width="14" style="1" customWidth="1"/>
    <col min="14853" max="14853" width="15" style="1" customWidth="1"/>
    <col min="14854" max="15104" width="11.42578125" style="1"/>
    <col min="15105" max="15105" width="7" style="1" customWidth="1"/>
    <col min="15106" max="15106" width="10.42578125" style="1" customWidth="1"/>
    <col min="15107" max="15107" width="11.42578125" style="1"/>
    <col min="15108" max="15108" width="14" style="1" customWidth="1"/>
    <col min="15109" max="15109" width="15" style="1" customWidth="1"/>
    <col min="15110" max="15360" width="11.42578125" style="1"/>
    <col min="15361" max="15361" width="7" style="1" customWidth="1"/>
    <col min="15362" max="15362" width="10.42578125" style="1" customWidth="1"/>
    <col min="15363" max="15363" width="11.42578125" style="1"/>
    <col min="15364" max="15364" width="14" style="1" customWidth="1"/>
    <col min="15365" max="15365" width="15" style="1" customWidth="1"/>
    <col min="15366" max="15616" width="11.42578125" style="1"/>
    <col min="15617" max="15617" width="7" style="1" customWidth="1"/>
    <col min="15618" max="15618" width="10.42578125" style="1" customWidth="1"/>
    <col min="15619" max="15619" width="11.42578125" style="1"/>
    <col min="15620" max="15620" width="14" style="1" customWidth="1"/>
    <col min="15621" max="15621" width="15" style="1" customWidth="1"/>
    <col min="15622" max="15872" width="11.42578125" style="1"/>
    <col min="15873" max="15873" width="7" style="1" customWidth="1"/>
    <col min="15874" max="15874" width="10.42578125" style="1" customWidth="1"/>
    <col min="15875" max="15875" width="11.42578125" style="1"/>
    <col min="15876" max="15876" width="14" style="1" customWidth="1"/>
    <col min="15877" max="15877" width="15" style="1" customWidth="1"/>
    <col min="15878" max="16128" width="11.42578125" style="1"/>
    <col min="16129" max="16129" width="7" style="1" customWidth="1"/>
    <col min="16130" max="16130" width="10.42578125" style="1" customWidth="1"/>
    <col min="16131" max="16131" width="11.42578125" style="1"/>
    <col min="16132" max="16132" width="14" style="1" customWidth="1"/>
    <col min="16133" max="16133" width="15" style="1" customWidth="1"/>
    <col min="16134" max="16384" width="11.42578125" style="1"/>
  </cols>
  <sheetData>
    <row r="1" spans="1:7">
      <c r="B1" s="4" t="s">
        <v>2</v>
      </c>
    </row>
    <row r="2" spans="1:7">
      <c r="A2" s="3" t="s">
        <v>12</v>
      </c>
      <c r="B2" s="1" t="s">
        <v>6</v>
      </c>
    </row>
    <row r="3" spans="1:7">
      <c r="A3" s="1"/>
      <c r="B3" s="1" t="s">
        <v>7</v>
      </c>
    </row>
    <row r="4" spans="1:7">
      <c r="B4" s="1" t="s">
        <v>8</v>
      </c>
    </row>
    <row r="5" spans="1:7">
      <c r="B5" s="1" t="s">
        <v>9</v>
      </c>
    </row>
    <row r="7" spans="1:7">
      <c r="A7" s="3" t="s">
        <v>78</v>
      </c>
      <c r="B7" s="6" t="s">
        <v>10</v>
      </c>
      <c r="C7" s="6" t="s">
        <v>11</v>
      </c>
      <c r="D7" s="6" t="s">
        <v>0</v>
      </c>
      <c r="E7" s="6"/>
      <c r="F7" s="6" t="s">
        <v>37</v>
      </c>
    </row>
    <row r="8" spans="1:7">
      <c r="A8" s="3">
        <v>1</v>
      </c>
      <c r="B8" s="1">
        <v>21</v>
      </c>
      <c r="C8" s="7">
        <v>9.219999999999999E-2</v>
      </c>
      <c r="D8" s="7">
        <v>0.1231</v>
      </c>
      <c r="E8" s="8"/>
      <c r="F8" s="8">
        <f>ROUND(((C8*1000)/D8)*(1-1/POWER(1+D8,B8))+1000/POWER(1+D8,B8),2)</f>
        <v>770.91</v>
      </c>
      <c r="G8" s="7"/>
    </row>
    <row r="9" spans="1:7">
      <c r="A9" s="3">
        <v>2</v>
      </c>
      <c r="B9" s="1">
        <v>18</v>
      </c>
      <c r="C9" s="7">
        <v>9.8099999999999993E-2</v>
      </c>
      <c r="D9" s="7">
        <v>0.1288</v>
      </c>
      <c r="F9" s="8">
        <f t="shared" ref="F9:F32" si="0">ROUND(((C9*1000)/D9)*(1-1/POWER(1+D9,B9))+1000/POWER(1+D9,B9),2)</f>
        <v>788.57</v>
      </c>
      <c r="G9" s="7"/>
    </row>
    <row r="10" spans="1:7">
      <c r="A10" s="3">
        <v>3</v>
      </c>
      <c r="B10" s="1">
        <v>8</v>
      </c>
      <c r="C10" s="7">
        <v>9.1799999999999993E-2</v>
      </c>
      <c r="D10" s="7">
        <v>0.12179999999999999</v>
      </c>
      <c r="F10" s="8">
        <f t="shared" si="0"/>
        <v>851.9</v>
      </c>
      <c r="G10" s="7"/>
    </row>
    <row r="11" spans="1:7">
      <c r="A11" s="3">
        <v>4</v>
      </c>
      <c r="B11" s="1">
        <v>14</v>
      </c>
      <c r="C11" s="7">
        <v>9.8299999999999985E-2</v>
      </c>
      <c r="D11" s="7">
        <v>0.12529999999999999</v>
      </c>
      <c r="F11" s="8">
        <f t="shared" si="0"/>
        <v>825.79</v>
      </c>
      <c r="G11" s="7"/>
    </row>
    <row r="12" spans="1:7">
      <c r="A12" s="3">
        <v>5</v>
      </c>
      <c r="B12" s="1">
        <v>23</v>
      </c>
      <c r="C12" s="7">
        <v>9.4299999999999995E-2</v>
      </c>
      <c r="D12" s="7">
        <v>0.12639999999999998</v>
      </c>
      <c r="F12" s="8">
        <f t="shared" si="0"/>
        <v>762.48</v>
      </c>
      <c r="G12" s="7"/>
    </row>
    <row r="13" spans="1:7">
      <c r="A13" s="3">
        <v>6</v>
      </c>
      <c r="B13" s="1">
        <v>19</v>
      </c>
      <c r="C13" s="7">
        <v>9.0899999999999995E-2</v>
      </c>
      <c r="D13" s="7">
        <v>0.1293</v>
      </c>
      <c r="F13" s="8">
        <f t="shared" si="0"/>
        <v>732.48</v>
      </c>
      <c r="G13" s="7"/>
    </row>
    <row r="14" spans="1:7">
      <c r="A14" s="3">
        <v>7</v>
      </c>
      <c r="B14" s="1">
        <v>22</v>
      </c>
      <c r="C14" s="7">
        <v>9.9299999999999986E-2</v>
      </c>
      <c r="D14" s="7">
        <v>0.1245</v>
      </c>
      <c r="F14" s="8">
        <f t="shared" si="0"/>
        <v>812.91</v>
      </c>
      <c r="G14" s="7"/>
    </row>
    <row r="15" spans="1:7">
      <c r="A15" s="3">
        <v>8</v>
      </c>
      <c r="B15" s="1">
        <v>8</v>
      </c>
      <c r="C15" s="7">
        <v>9.1799999999999993E-2</v>
      </c>
      <c r="D15" s="7">
        <v>0.1293</v>
      </c>
      <c r="F15" s="8">
        <f t="shared" si="0"/>
        <v>819.61</v>
      </c>
      <c r="G15" s="7"/>
    </row>
    <row r="16" spans="1:7">
      <c r="A16" s="3">
        <v>9</v>
      </c>
      <c r="B16" s="1">
        <v>7</v>
      </c>
      <c r="C16" s="7">
        <v>9.7199999999999995E-2</v>
      </c>
      <c r="D16" s="7">
        <v>0.13009999999999999</v>
      </c>
      <c r="F16" s="8">
        <f t="shared" si="0"/>
        <v>854.54</v>
      </c>
      <c r="G16" s="7"/>
    </row>
    <row r="17" spans="1:7">
      <c r="A17" s="3">
        <v>10</v>
      </c>
      <c r="B17" s="1">
        <v>17</v>
      </c>
      <c r="C17" s="7">
        <v>9.1299999999999992E-2</v>
      </c>
      <c r="D17" s="7">
        <v>0.1255</v>
      </c>
      <c r="F17" s="8">
        <f t="shared" si="0"/>
        <v>764.01</v>
      </c>
      <c r="G17" s="7"/>
    </row>
    <row r="18" spans="1:7">
      <c r="A18" s="3">
        <v>11</v>
      </c>
      <c r="B18" s="1">
        <v>22</v>
      </c>
      <c r="C18" s="7">
        <v>9.9399999999999988E-2</v>
      </c>
      <c r="D18" s="7">
        <v>0.13039999999999999</v>
      </c>
      <c r="F18" s="8">
        <f t="shared" si="0"/>
        <v>778.3</v>
      </c>
      <c r="G18" s="7"/>
    </row>
    <row r="19" spans="1:7">
      <c r="A19" s="3">
        <v>12</v>
      </c>
      <c r="B19" s="1">
        <v>22</v>
      </c>
      <c r="C19" s="7">
        <v>9.3199999999999991E-2</v>
      </c>
      <c r="D19" s="7">
        <v>0.1283</v>
      </c>
      <c r="F19" s="8">
        <f t="shared" si="0"/>
        <v>745.64</v>
      </c>
      <c r="G19" s="7"/>
    </row>
    <row r="20" spans="1:7">
      <c r="A20" s="3">
        <v>13</v>
      </c>
      <c r="B20" s="1">
        <v>19</v>
      </c>
      <c r="C20" s="7">
        <v>9.2099999999999987E-2</v>
      </c>
      <c r="D20" s="7">
        <v>0.1283</v>
      </c>
      <c r="F20" s="8">
        <f t="shared" si="0"/>
        <v>746.32</v>
      </c>
      <c r="G20" s="7"/>
    </row>
    <row r="21" spans="1:7">
      <c r="A21" s="3">
        <v>14</v>
      </c>
      <c r="B21" s="1">
        <v>16</v>
      </c>
      <c r="C21" s="7">
        <v>9.6999999999999989E-2</v>
      </c>
      <c r="D21" s="7">
        <v>0.1273</v>
      </c>
      <c r="F21" s="8">
        <f t="shared" si="0"/>
        <v>796.97</v>
      </c>
      <c r="G21" s="7"/>
    </row>
    <row r="22" spans="1:7">
      <c r="A22" s="3">
        <v>15</v>
      </c>
      <c r="B22" s="1">
        <v>12</v>
      </c>
      <c r="C22" s="7">
        <v>9.5499999999999988E-2</v>
      </c>
      <c r="D22" s="7">
        <v>0.12520000000000001</v>
      </c>
      <c r="E22" s="8"/>
      <c r="F22" s="8">
        <f t="shared" si="0"/>
        <v>820.38</v>
      </c>
      <c r="G22" s="7"/>
    </row>
    <row r="23" spans="1:7">
      <c r="A23" s="3">
        <v>16</v>
      </c>
      <c r="B23" s="1">
        <v>22</v>
      </c>
      <c r="C23" s="7">
        <v>9.7299999999999998E-2</v>
      </c>
      <c r="D23" s="7">
        <v>0.1258</v>
      </c>
      <c r="E23" s="8"/>
      <c r="F23" s="8">
        <f t="shared" si="0"/>
        <v>790.16</v>
      </c>
      <c r="G23" s="7"/>
    </row>
    <row r="24" spans="1:7">
      <c r="A24" s="3">
        <v>17</v>
      </c>
      <c r="B24" s="1">
        <v>21</v>
      </c>
      <c r="C24" s="7">
        <v>9.1299999999999992E-2</v>
      </c>
      <c r="D24" s="7">
        <v>0.12229999999999999</v>
      </c>
      <c r="E24" s="8"/>
      <c r="F24" s="8">
        <f t="shared" si="0"/>
        <v>769</v>
      </c>
      <c r="G24" s="7"/>
    </row>
    <row r="25" spans="1:7">
      <c r="A25" s="3">
        <v>18</v>
      </c>
      <c r="B25" s="1">
        <v>10</v>
      </c>
      <c r="C25" s="7">
        <v>9.1799999999999993E-2</v>
      </c>
      <c r="D25" s="7">
        <v>0.1241</v>
      </c>
      <c r="E25" s="8"/>
      <c r="F25" s="8">
        <f t="shared" si="0"/>
        <v>820.52</v>
      </c>
      <c r="G25" s="7"/>
    </row>
    <row r="26" spans="1:7">
      <c r="A26" s="3">
        <v>19</v>
      </c>
      <c r="B26" s="1">
        <v>11</v>
      </c>
      <c r="C26" s="7">
        <v>9.6599999999999991E-2</v>
      </c>
      <c r="D26" s="7">
        <v>0.1221</v>
      </c>
      <c r="E26" s="8"/>
      <c r="F26" s="8">
        <f t="shared" si="0"/>
        <v>849.97</v>
      </c>
      <c r="G26" s="7"/>
    </row>
    <row r="27" spans="1:7">
      <c r="A27" s="3">
        <v>20</v>
      </c>
      <c r="B27" s="1">
        <v>8</v>
      </c>
      <c r="C27" s="7">
        <v>9.9499999999999991E-2</v>
      </c>
      <c r="D27" s="7">
        <v>0.1285</v>
      </c>
      <c r="E27" s="8"/>
      <c r="F27" s="8">
        <f t="shared" si="0"/>
        <v>860.12</v>
      </c>
      <c r="G27" s="7"/>
    </row>
    <row r="28" spans="1:7">
      <c r="A28" s="3">
        <v>21</v>
      </c>
      <c r="B28" s="1">
        <v>11</v>
      </c>
      <c r="C28" s="7">
        <v>9.3099999999999988E-2</v>
      </c>
      <c r="D28" s="7">
        <v>0.12839999999999999</v>
      </c>
      <c r="E28" s="8"/>
      <c r="F28" s="8">
        <f t="shared" si="0"/>
        <v>797.88</v>
      </c>
      <c r="G28" s="7"/>
    </row>
    <row r="29" spans="1:7">
      <c r="A29" s="3">
        <v>22</v>
      </c>
      <c r="B29" s="1">
        <v>8</v>
      </c>
      <c r="C29" s="7">
        <v>9.3999999999999986E-2</v>
      </c>
      <c r="D29" s="7">
        <v>0.1201</v>
      </c>
      <c r="E29" s="8"/>
      <c r="F29" s="8">
        <f t="shared" si="0"/>
        <v>870.39</v>
      </c>
      <c r="G29" s="7"/>
    </row>
    <row r="30" spans="1:7">
      <c r="A30" s="3">
        <v>23</v>
      </c>
      <c r="B30" s="1">
        <v>12</v>
      </c>
      <c r="C30" s="7">
        <v>9.5899999999999985E-2</v>
      </c>
      <c r="D30" s="7">
        <v>0.1235</v>
      </c>
      <c r="E30" s="8"/>
      <c r="F30" s="8">
        <f t="shared" si="0"/>
        <v>831.77</v>
      </c>
      <c r="G30" s="7"/>
    </row>
    <row r="31" spans="1:7">
      <c r="A31" s="3">
        <v>24</v>
      </c>
      <c r="B31" s="1">
        <v>8</v>
      </c>
      <c r="C31" s="7">
        <v>9.6299999999999997E-2</v>
      </c>
      <c r="D31" s="7">
        <v>0.12239999999999999</v>
      </c>
      <c r="E31" s="8"/>
      <c r="F31" s="8">
        <f t="shared" si="0"/>
        <v>871.42</v>
      </c>
      <c r="G31" s="7"/>
    </row>
    <row r="32" spans="1:7">
      <c r="A32" s="3">
        <v>25</v>
      </c>
      <c r="B32" s="1">
        <v>10</v>
      </c>
      <c r="C32" s="7">
        <v>9.9099999999999994E-2</v>
      </c>
      <c r="D32" s="7">
        <v>0.1283</v>
      </c>
      <c r="E32" s="8"/>
      <c r="F32" s="8">
        <f t="shared" si="0"/>
        <v>840.47</v>
      </c>
      <c r="G32" s="7"/>
    </row>
    <row r="33" spans="3:4">
      <c r="C33" s="7"/>
      <c r="D33" s="7"/>
    </row>
    <row r="34" spans="3:4">
      <c r="C34" s="7"/>
      <c r="D34" s="7"/>
    </row>
    <row r="35" spans="3:4">
      <c r="C35" s="7"/>
      <c r="D35" s="7"/>
    </row>
    <row r="36" spans="3:4">
      <c r="C36" s="7"/>
      <c r="D36" s="7"/>
    </row>
  </sheetData>
  <phoneticPr fontId="3" type="noConversion"/>
  <pageMargins left="0.36" right="0.36" top="0.16" bottom="0.17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workbookViewId="0"/>
  </sheetViews>
  <sheetFormatPr baseColWidth="10" defaultRowHeight="15.75"/>
  <cols>
    <col min="1" max="2" width="11.42578125" style="1"/>
    <col min="3" max="3" width="13.140625" style="1" customWidth="1"/>
    <col min="4" max="4" width="13.28515625" style="8" customWidth="1"/>
    <col min="5" max="5" width="4.5703125" style="1" customWidth="1"/>
    <col min="6" max="6" width="15.140625" style="1" customWidth="1"/>
    <col min="7" max="7" width="18.140625" style="1" customWidth="1"/>
    <col min="8" max="8" width="13.7109375" style="1" customWidth="1"/>
    <col min="9" max="16384" width="11.42578125" style="1"/>
  </cols>
  <sheetData>
    <row r="1" spans="1:8">
      <c r="A1" s="3"/>
      <c r="B1" s="4" t="s">
        <v>2</v>
      </c>
    </row>
    <row r="2" spans="1:8">
      <c r="A2" s="3" t="s">
        <v>15</v>
      </c>
      <c r="B2" s="1" t="s">
        <v>13</v>
      </c>
    </row>
    <row r="3" spans="1:8">
      <c r="A3" s="3"/>
      <c r="B3" s="1" t="s">
        <v>39</v>
      </c>
    </row>
    <row r="4" spans="1:8">
      <c r="A4" s="3"/>
      <c r="B4" s="1" t="s">
        <v>14</v>
      </c>
    </row>
    <row r="5" spans="1:8">
      <c r="A5" s="3"/>
      <c r="F5" s="6" t="s">
        <v>42</v>
      </c>
    </row>
    <row r="6" spans="1:8" ht="16.5" thickBot="1">
      <c r="A6" s="39" t="s">
        <v>78</v>
      </c>
      <c r="B6" s="13" t="s">
        <v>10</v>
      </c>
      <c r="C6" s="13" t="s">
        <v>4</v>
      </c>
      <c r="D6" s="40" t="s">
        <v>3</v>
      </c>
      <c r="F6" s="13" t="s">
        <v>40</v>
      </c>
      <c r="G6" s="13" t="s">
        <v>41</v>
      </c>
      <c r="H6" s="13" t="s">
        <v>38</v>
      </c>
    </row>
    <row r="7" spans="1:8">
      <c r="A7" s="3">
        <v>1</v>
      </c>
      <c r="B7" s="1">
        <v>12</v>
      </c>
      <c r="C7" s="1">
        <v>82</v>
      </c>
      <c r="D7" s="8">
        <v>882.34</v>
      </c>
      <c r="F7" s="7">
        <f>C7/1000</f>
        <v>8.2000000000000003E-2</v>
      </c>
      <c r="G7" s="11">
        <v>9.9199999999999997E-2</v>
      </c>
      <c r="H7" s="8">
        <f>ROUND((C7/G7)*(1-1/POWER(1+G7,B7))+1000/POWER(1+G7,B7),2)</f>
        <v>882.34</v>
      </c>
    </row>
    <row r="8" spans="1:8">
      <c r="A8" s="3">
        <v>2</v>
      </c>
      <c r="B8" s="1">
        <v>20</v>
      </c>
      <c r="C8" s="1">
        <v>90</v>
      </c>
      <c r="D8" s="8">
        <v>866.99</v>
      </c>
      <c r="F8" s="7">
        <f t="shared" ref="F8:F18" si="0">C8/1000</f>
        <v>0.09</v>
      </c>
      <c r="G8" s="11">
        <v>0.10630000000000001</v>
      </c>
      <c r="H8" s="8">
        <f t="shared" ref="H8:H31" si="1">ROUND((C8/G8)*(1-1/POWER(1+G8,B8))+1000/POWER(1+G8,B8),2)</f>
        <v>866.99</v>
      </c>
    </row>
    <row r="9" spans="1:8">
      <c r="A9" s="3">
        <v>3</v>
      </c>
      <c r="B9" s="1">
        <v>6</v>
      </c>
      <c r="C9" s="1">
        <v>91</v>
      </c>
      <c r="D9" s="8">
        <v>892.19</v>
      </c>
      <c r="F9" s="7">
        <f t="shared" si="0"/>
        <v>9.0999999999999998E-2</v>
      </c>
      <c r="G9" s="11">
        <v>0.11700000000000001</v>
      </c>
      <c r="H9" s="8">
        <f t="shared" si="1"/>
        <v>892.19</v>
      </c>
    </row>
    <row r="10" spans="1:8">
      <c r="A10" s="3">
        <v>4</v>
      </c>
      <c r="B10" s="1">
        <v>16</v>
      </c>
      <c r="C10" s="1">
        <v>93</v>
      </c>
      <c r="D10" s="8">
        <v>896.96</v>
      </c>
      <c r="F10" s="7">
        <f t="shared" si="0"/>
        <v>9.2999999999999999E-2</v>
      </c>
      <c r="G10" s="11">
        <v>0.1067</v>
      </c>
      <c r="H10" s="8">
        <f t="shared" si="1"/>
        <v>896.96</v>
      </c>
    </row>
    <row r="11" spans="1:8">
      <c r="A11" s="3">
        <v>5</v>
      </c>
      <c r="B11" s="1">
        <v>13</v>
      </c>
      <c r="C11" s="1">
        <v>87</v>
      </c>
      <c r="D11" s="8">
        <v>886.81</v>
      </c>
      <c r="F11" s="7">
        <f t="shared" si="0"/>
        <v>8.6999999999999994E-2</v>
      </c>
      <c r="G11" s="11">
        <v>0.1032</v>
      </c>
      <c r="H11" s="8">
        <f t="shared" si="1"/>
        <v>886.81</v>
      </c>
    </row>
    <row r="12" spans="1:8">
      <c r="A12" s="3">
        <v>6</v>
      </c>
      <c r="B12" s="1">
        <v>18</v>
      </c>
      <c r="C12" s="1">
        <v>84</v>
      </c>
      <c r="D12" s="8">
        <v>868.78</v>
      </c>
      <c r="F12" s="7">
        <f t="shared" si="0"/>
        <v>8.4000000000000005E-2</v>
      </c>
      <c r="G12" s="11">
        <v>0.1</v>
      </c>
      <c r="H12" s="8">
        <f t="shared" si="1"/>
        <v>868.78</v>
      </c>
    </row>
    <row r="13" spans="1:8">
      <c r="A13" s="3">
        <v>7</v>
      </c>
      <c r="B13" s="1">
        <v>19</v>
      </c>
      <c r="C13" s="1">
        <v>94</v>
      </c>
      <c r="D13" s="8">
        <v>873.16</v>
      </c>
      <c r="F13" s="7">
        <f t="shared" si="0"/>
        <v>9.4E-2</v>
      </c>
      <c r="G13" s="11">
        <v>0.11020000000000001</v>
      </c>
      <c r="H13" s="8">
        <f t="shared" si="1"/>
        <v>873.16</v>
      </c>
    </row>
    <row r="14" spans="1:8">
      <c r="A14" s="3">
        <v>8</v>
      </c>
      <c r="B14" s="1">
        <v>7</v>
      </c>
      <c r="C14" s="1">
        <v>85</v>
      </c>
      <c r="D14" s="8">
        <v>875.73</v>
      </c>
      <c r="F14" s="7">
        <f t="shared" si="0"/>
        <v>8.5000000000000006E-2</v>
      </c>
      <c r="G14" s="11">
        <v>0.1115</v>
      </c>
      <c r="H14" s="8">
        <f t="shared" si="1"/>
        <v>875.73</v>
      </c>
    </row>
    <row r="15" spans="1:8">
      <c r="A15" s="3">
        <v>9</v>
      </c>
      <c r="B15" s="1">
        <v>12</v>
      </c>
      <c r="C15" s="1">
        <v>92</v>
      </c>
      <c r="D15" s="8">
        <v>865.01</v>
      </c>
      <c r="F15" s="7">
        <f t="shared" si="0"/>
        <v>9.1999999999999998E-2</v>
      </c>
      <c r="G15" s="11">
        <v>0.11310000000000001</v>
      </c>
      <c r="H15" s="8">
        <f t="shared" si="1"/>
        <v>865.01</v>
      </c>
    </row>
    <row r="16" spans="1:8">
      <c r="A16" s="3">
        <v>10</v>
      </c>
      <c r="B16" s="1">
        <v>17</v>
      </c>
      <c r="C16" s="1">
        <v>91</v>
      </c>
      <c r="D16" s="8">
        <v>872.19</v>
      </c>
      <c r="F16" s="7">
        <f t="shared" si="0"/>
        <v>9.0999999999999998E-2</v>
      </c>
      <c r="G16" s="11">
        <v>0.1077</v>
      </c>
      <c r="H16" s="8">
        <f t="shared" si="1"/>
        <v>872.19</v>
      </c>
    </row>
    <row r="17" spans="1:8">
      <c r="A17" s="3">
        <v>11</v>
      </c>
      <c r="B17" s="1">
        <v>11</v>
      </c>
      <c r="C17" s="1">
        <v>88</v>
      </c>
      <c r="D17" s="8">
        <v>865.14</v>
      </c>
      <c r="F17" s="7">
        <f t="shared" si="0"/>
        <v>8.7999999999999995E-2</v>
      </c>
      <c r="G17" s="11">
        <v>0.10970000000000001</v>
      </c>
      <c r="H17" s="8">
        <f t="shared" si="1"/>
        <v>865.14</v>
      </c>
    </row>
    <row r="18" spans="1:8">
      <c r="A18" s="3">
        <v>12</v>
      </c>
      <c r="B18" s="1">
        <v>5</v>
      </c>
      <c r="C18" s="1">
        <v>86</v>
      </c>
      <c r="D18" s="8">
        <v>893.48</v>
      </c>
      <c r="F18" s="7">
        <f t="shared" si="0"/>
        <v>8.5999999999999993E-2</v>
      </c>
      <c r="G18" s="11">
        <v>0.1152</v>
      </c>
      <c r="H18" s="8">
        <f t="shared" si="1"/>
        <v>893.48</v>
      </c>
    </row>
    <row r="19" spans="1:8">
      <c r="A19" s="3">
        <v>13</v>
      </c>
      <c r="B19" s="1">
        <v>11</v>
      </c>
      <c r="C19" s="1">
        <v>91</v>
      </c>
      <c r="D19" s="8">
        <v>887.78</v>
      </c>
      <c r="F19" s="7">
        <f>C19/1000</f>
        <v>9.0999999999999998E-2</v>
      </c>
      <c r="G19" s="11">
        <v>0.109</v>
      </c>
      <c r="H19" s="8">
        <f t="shared" si="1"/>
        <v>887.78</v>
      </c>
    </row>
    <row r="20" spans="1:8">
      <c r="A20" s="3">
        <v>14</v>
      </c>
      <c r="B20" s="1">
        <v>8</v>
      </c>
      <c r="C20" s="1">
        <v>84</v>
      </c>
      <c r="D20" s="8">
        <v>901.7</v>
      </c>
      <c r="F20" s="7">
        <f t="shared" ref="F20:F31" si="2">C20/1000</f>
        <v>8.4000000000000005E-2</v>
      </c>
      <c r="G20" s="4">
        <v>0.1026</v>
      </c>
      <c r="H20" s="8">
        <f t="shared" si="1"/>
        <v>901.7</v>
      </c>
    </row>
    <row r="21" spans="1:8">
      <c r="A21" s="3">
        <v>15</v>
      </c>
      <c r="B21" s="1">
        <v>4</v>
      </c>
      <c r="C21" s="1">
        <v>89</v>
      </c>
      <c r="D21" s="8">
        <v>954.38</v>
      </c>
      <c r="F21" s="7">
        <f t="shared" si="2"/>
        <v>8.8999999999999996E-2</v>
      </c>
      <c r="G21" s="4">
        <v>0.10349999999999999</v>
      </c>
      <c r="H21" s="8">
        <f t="shared" si="1"/>
        <v>954.38</v>
      </c>
    </row>
    <row r="22" spans="1:8">
      <c r="A22" s="3">
        <v>16</v>
      </c>
      <c r="B22" s="1">
        <v>17</v>
      </c>
      <c r="C22" s="1">
        <v>99</v>
      </c>
      <c r="D22" s="8">
        <v>942.18</v>
      </c>
      <c r="F22" s="7">
        <f t="shared" si="2"/>
        <v>9.9000000000000005E-2</v>
      </c>
      <c r="G22" s="4">
        <v>0.1065</v>
      </c>
      <c r="H22" s="8">
        <f t="shared" si="1"/>
        <v>942.18</v>
      </c>
    </row>
    <row r="23" spans="1:8">
      <c r="A23" s="3">
        <v>17</v>
      </c>
      <c r="B23" s="1">
        <v>6</v>
      </c>
      <c r="C23" s="1">
        <v>89</v>
      </c>
      <c r="D23" s="8">
        <v>934.2</v>
      </c>
      <c r="F23" s="7">
        <f t="shared" si="2"/>
        <v>8.8999999999999996E-2</v>
      </c>
      <c r="G23" s="4">
        <v>0.1043</v>
      </c>
      <c r="H23" s="8">
        <f t="shared" si="1"/>
        <v>934.2</v>
      </c>
    </row>
    <row r="24" spans="1:8">
      <c r="A24" s="3">
        <v>18</v>
      </c>
      <c r="B24" s="1">
        <v>18</v>
      </c>
      <c r="C24" s="1">
        <v>90</v>
      </c>
      <c r="D24" s="8">
        <v>919.52</v>
      </c>
      <c r="F24" s="7">
        <f t="shared" si="2"/>
        <v>0.09</v>
      </c>
      <c r="G24" s="4">
        <v>9.98E-2</v>
      </c>
      <c r="H24" s="8">
        <f t="shared" si="1"/>
        <v>919.52</v>
      </c>
    </row>
    <row r="25" spans="1:8">
      <c r="A25" s="3">
        <v>19</v>
      </c>
      <c r="B25" s="1">
        <v>10</v>
      </c>
      <c r="C25" s="1">
        <v>83</v>
      </c>
      <c r="D25" s="8">
        <v>857.4</v>
      </c>
      <c r="F25" s="7">
        <f t="shared" si="2"/>
        <v>8.3000000000000004E-2</v>
      </c>
      <c r="G25" s="4">
        <v>0.1069</v>
      </c>
      <c r="H25" s="8">
        <f t="shared" si="1"/>
        <v>857.4</v>
      </c>
    </row>
    <row r="26" spans="1:8">
      <c r="A26" s="3">
        <v>20</v>
      </c>
      <c r="B26" s="1">
        <v>15</v>
      </c>
      <c r="C26" s="1">
        <v>91</v>
      </c>
      <c r="D26" s="8">
        <v>932.27</v>
      </c>
      <c r="F26" s="7">
        <f t="shared" si="2"/>
        <v>9.0999999999999998E-2</v>
      </c>
      <c r="G26" s="4">
        <v>9.9900000000000003E-2</v>
      </c>
      <c r="H26" s="8">
        <f t="shared" si="1"/>
        <v>932.27</v>
      </c>
    </row>
    <row r="27" spans="1:8">
      <c r="A27" s="3">
        <v>21</v>
      </c>
      <c r="B27" s="1">
        <v>6</v>
      </c>
      <c r="C27" s="1">
        <v>94</v>
      </c>
      <c r="D27" s="8">
        <v>991.62</v>
      </c>
      <c r="F27" s="7">
        <f t="shared" si="2"/>
        <v>9.4E-2</v>
      </c>
      <c r="G27" s="4">
        <v>9.5899999999999999E-2</v>
      </c>
      <c r="H27" s="8">
        <f t="shared" si="1"/>
        <v>991.62</v>
      </c>
    </row>
    <row r="28" spans="1:8">
      <c r="A28" s="3">
        <v>22</v>
      </c>
      <c r="B28" s="1">
        <v>18</v>
      </c>
      <c r="C28" s="1">
        <v>89</v>
      </c>
      <c r="D28" s="8">
        <v>890.3</v>
      </c>
      <c r="F28" s="7">
        <f t="shared" si="2"/>
        <v>8.8999999999999996E-2</v>
      </c>
      <c r="G28" s="4">
        <v>0.1026</v>
      </c>
      <c r="H28" s="8">
        <f t="shared" si="1"/>
        <v>890.3</v>
      </c>
    </row>
    <row r="29" spans="1:8">
      <c r="A29" s="3">
        <v>23</v>
      </c>
      <c r="B29" s="1">
        <v>20</v>
      </c>
      <c r="C29" s="1">
        <v>99</v>
      </c>
      <c r="D29" s="8">
        <v>970.7</v>
      </c>
      <c r="F29" s="7">
        <f t="shared" si="2"/>
        <v>9.9000000000000005E-2</v>
      </c>
      <c r="G29" s="4">
        <v>0.10249999999999999</v>
      </c>
      <c r="H29" s="8">
        <f t="shared" si="1"/>
        <v>970.7</v>
      </c>
    </row>
    <row r="30" spans="1:8">
      <c r="A30" s="3">
        <v>24</v>
      </c>
      <c r="B30" s="1">
        <v>4</v>
      </c>
      <c r="C30" s="1">
        <v>81</v>
      </c>
      <c r="D30" s="8">
        <v>946.49</v>
      </c>
      <c r="F30" s="7">
        <f t="shared" si="2"/>
        <v>8.1000000000000003E-2</v>
      </c>
      <c r="G30" s="4">
        <v>9.7799999999999998E-2</v>
      </c>
      <c r="H30" s="8">
        <f t="shared" si="1"/>
        <v>946.49</v>
      </c>
    </row>
    <row r="31" spans="1:8">
      <c r="A31" s="3">
        <v>25</v>
      </c>
      <c r="B31" s="1">
        <v>6</v>
      </c>
      <c r="C31" s="1">
        <v>96</v>
      </c>
      <c r="D31" s="8">
        <v>974.87</v>
      </c>
      <c r="F31" s="7">
        <f t="shared" si="2"/>
        <v>9.6000000000000002E-2</v>
      </c>
      <c r="G31" s="4">
        <v>0.1018</v>
      </c>
      <c r="H31" s="8">
        <f t="shared" si="1"/>
        <v>974.87</v>
      </c>
    </row>
    <row r="32" spans="1:8">
      <c r="A32" s="3"/>
    </row>
  </sheetData>
  <phoneticPr fontId="3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M11" sqref="M11"/>
    </sheetView>
  </sheetViews>
  <sheetFormatPr baseColWidth="10" defaultRowHeight="15.75"/>
  <cols>
    <col min="1" max="1" width="7" style="3" customWidth="1"/>
    <col min="2" max="3" width="11.42578125" style="1"/>
    <col min="4" max="4" width="12.28515625" style="1" bestFit="1" customWidth="1"/>
    <col min="5" max="5" width="6.5703125" style="1" customWidth="1"/>
    <col min="6" max="6" width="19.7109375" style="7" customWidth="1"/>
    <col min="7" max="7" width="14.140625" style="1" customWidth="1"/>
    <col min="8" max="9" width="11.42578125" style="1"/>
    <col min="10" max="10" width="16.42578125" style="8" customWidth="1"/>
    <col min="11" max="16384" width="11.42578125" style="1"/>
  </cols>
  <sheetData>
    <row r="1" spans="1:10">
      <c r="B1" s="4" t="s">
        <v>2</v>
      </c>
    </row>
    <row r="2" spans="1:10">
      <c r="A2" s="3" t="s">
        <v>19</v>
      </c>
      <c r="B2" s="1" t="s">
        <v>43</v>
      </c>
    </row>
    <row r="3" spans="1:10">
      <c r="B3" s="1" t="s">
        <v>16</v>
      </c>
    </row>
    <row r="4" spans="1:10">
      <c r="B4" s="1" t="s">
        <v>17</v>
      </c>
    </row>
    <row r="6" spans="1:10" ht="16.5" thickBot="1">
      <c r="A6" s="39" t="s">
        <v>78</v>
      </c>
      <c r="B6" s="13" t="s">
        <v>18</v>
      </c>
      <c r="C6" s="13" t="s">
        <v>10</v>
      </c>
      <c r="D6" s="13" t="s">
        <v>11</v>
      </c>
      <c r="E6" s="6"/>
      <c r="F6" s="45" t="s">
        <v>41</v>
      </c>
      <c r="G6" s="12" t="s">
        <v>44</v>
      </c>
      <c r="H6" s="12"/>
      <c r="I6" s="12"/>
      <c r="J6" s="43"/>
    </row>
    <row r="7" spans="1:10">
      <c r="A7" s="3">
        <v>1</v>
      </c>
      <c r="B7" s="8">
        <v>1295.0999999999999</v>
      </c>
      <c r="C7" s="1">
        <v>18</v>
      </c>
      <c r="D7" s="9">
        <v>0.1215</v>
      </c>
      <c r="E7" s="9"/>
      <c r="F7" s="46">
        <v>8.8200000000000001E-2</v>
      </c>
      <c r="G7" s="14">
        <f>D7*1000/F7</f>
        <v>1377.5510204081634</v>
      </c>
      <c r="H7" s="14">
        <f>1-1/POWER(1+F7,C7)</f>
        <v>0.78160483884802512</v>
      </c>
      <c r="I7" s="14">
        <f>1000/POWER(1+F7,C7)</f>
        <v>218.39516115197486</v>
      </c>
      <c r="J7" s="44">
        <f>ROUND(G7*H7+I7,2)</f>
        <v>1295.0999999999999</v>
      </c>
    </row>
    <row r="8" spans="1:10">
      <c r="A8" s="3">
        <v>2</v>
      </c>
      <c r="B8" s="8">
        <v>1250.44</v>
      </c>
      <c r="C8" s="1">
        <v>16</v>
      </c>
      <c r="D8" s="9">
        <v>0.1225</v>
      </c>
      <c r="E8" s="9"/>
      <c r="F8" s="46">
        <v>9.1999999999999998E-2</v>
      </c>
      <c r="G8" s="14">
        <f t="shared" ref="G8:G19" si="0">D8*1000/F8</f>
        <v>1331.5217391304348</v>
      </c>
      <c r="H8" s="14">
        <f t="shared" ref="H8:H19" si="1">1-1/POWER(1+F8,C8)</f>
        <v>0.75541051303290763</v>
      </c>
      <c r="I8" s="14">
        <f t="shared" ref="I8:I19" si="2">1000/POWER(1+F8,C8)</f>
        <v>244.58948696709245</v>
      </c>
      <c r="J8" s="44">
        <f t="shared" ref="J8:J19" si="3">ROUND(G8*H8+I8,2)</f>
        <v>1250.44</v>
      </c>
    </row>
    <row r="9" spans="1:10">
      <c r="A9" s="3">
        <v>3</v>
      </c>
      <c r="B9" s="8">
        <v>1468.18</v>
      </c>
      <c r="C9" s="1">
        <v>21</v>
      </c>
      <c r="D9" s="9">
        <v>0.1205</v>
      </c>
      <c r="E9" s="9"/>
      <c r="F9" s="46">
        <v>7.5399999999999995E-2</v>
      </c>
      <c r="G9" s="14">
        <f t="shared" si="0"/>
        <v>1598.1432360742706</v>
      </c>
      <c r="H9" s="14">
        <f t="shared" si="1"/>
        <v>0.78271521080278927</v>
      </c>
      <c r="I9" s="14">
        <f t="shared" si="2"/>
        <v>217.28478919721076</v>
      </c>
      <c r="J9" s="44">
        <f t="shared" si="3"/>
        <v>1468.18</v>
      </c>
    </row>
    <row r="10" spans="1:10">
      <c r="A10" s="3">
        <v>4</v>
      </c>
      <c r="B10" s="8">
        <v>1541.2</v>
      </c>
      <c r="C10" s="1">
        <v>20</v>
      </c>
      <c r="D10" s="9">
        <v>0.13950000000000001</v>
      </c>
      <c r="E10" s="9"/>
      <c r="F10" s="46">
        <v>8.3099999999999993E-2</v>
      </c>
      <c r="G10" s="14">
        <f t="shared" si="0"/>
        <v>1678.7003610108304</v>
      </c>
      <c r="H10" s="14">
        <f t="shared" si="1"/>
        <v>0.79740492515090233</v>
      </c>
      <c r="I10" s="14">
        <f t="shared" si="2"/>
        <v>202.59507484909767</v>
      </c>
      <c r="J10" s="44">
        <f t="shared" si="3"/>
        <v>1541.2</v>
      </c>
    </row>
    <row r="11" spans="1:10">
      <c r="A11" s="3">
        <v>5</v>
      </c>
      <c r="B11" s="8">
        <v>1314.78</v>
      </c>
      <c r="C11" s="1">
        <v>21</v>
      </c>
      <c r="D11" s="9">
        <v>0.1285</v>
      </c>
      <c r="E11" s="9"/>
      <c r="F11" s="46">
        <v>9.3700000000000006E-2</v>
      </c>
      <c r="G11" s="14">
        <f t="shared" si="0"/>
        <v>1371.3980789754535</v>
      </c>
      <c r="H11" s="14">
        <f t="shared" si="1"/>
        <v>0.8475464486346711</v>
      </c>
      <c r="I11" s="14">
        <f t="shared" si="2"/>
        <v>152.45355136532888</v>
      </c>
      <c r="J11" s="44">
        <f t="shared" si="3"/>
        <v>1314.78</v>
      </c>
    </row>
    <row r="12" spans="1:10">
      <c r="A12" s="3">
        <v>6</v>
      </c>
      <c r="B12" s="8">
        <v>1341.16</v>
      </c>
      <c r="C12" s="1">
        <v>11</v>
      </c>
      <c r="D12" s="9">
        <v>0.1305</v>
      </c>
      <c r="E12" s="9"/>
      <c r="F12" s="46">
        <v>8.2199999999999995E-2</v>
      </c>
      <c r="G12" s="14">
        <f t="shared" si="0"/>
        <v>1587.5912408759125</v>
      </c>
      <c r="H12" s="14">
        <f t="shared" si="1"/>
        <v>0.5806108656648663</v>
      </c>
      <c r="I12" s="14">
        <f t="shared" si="2"/>
        <v>419.38913433513375</v>
      </c>
      <c r="J12" s="44">
        <f t="shared" si="3"/>
        <v>1341.16</v>
      </c>
    </row>
    <row r="13" spans="1:10">
      <c r="A13" s="3">
        <v>7</v>
      </c>
      <c r="B13" s="8">
        <v>1356.01</v>
      </c>
      <c r="C13" s="1">
        <v>21</v>
      </c>
      <c r="D13" s="9">
        <v>0.13550000000000001</v>
      </c>
      <c r="E13" s="9"/>
      <c r="F13" s="46">
        <v>9.5600000000000004E-2</v>
      </c>
      <c r="G13" s="14">
        <f t="shared" si="0"/>
        <v>1417.3640167364017</v>
      </c>
      <c r="H13" s="14">
        <f t="shared" si="1"/>
        <v>0.85300332721019367</v>
      </c>
      <c r="I13" s="14">
        <f t="shared" si="2"/>
        <v>146.99667278980635</v>
      </c>
      <c r="J13" s="44">
        <f t="shared" si="3"/>
        <v>1356.01</v>
      </c>
    </row>
    <row r="14" spans="1:10">
      <c r="A14" s="3">
        <v>8</v>
      </c>
      <c r="B14" s="8">
        <v>1296.5</v>
      </c>
      <c r="C14" s="1">
        <v>16</v>
      </c>
      <c r="D14" s="9">
        <v>0.1275</v>
      </c>
      <c r="E14" s="9"/>
      <c r="F14" s="46">
        <v>9.1499999999999998E-2</v>
      </c>
      <c r="G14" s="14">
        <f t="shared" si="0"/>
        <v>1393.4426229508197</v>
      </c>
      <c r="H14" s="14">
        <f t="shared" si="1"/>
        <v>0.75361165562777632</v>
      </c>
      <c r="I14" s="14">
        <f t="shared" si="2"/>
        <v>246.38834437222374</v>
      </c>
      <c r="J14" s="44">
        <f t="shared" si="3"/>
        <v>1296.5</v>
      </c>
    </row>
    <row r="15" spans="1:10">
      <c r="A15" s="3">
        <v>9</v>
      </c>
      <c r="B15" s="8">
        <v>1245.1600000000001</v>
      </c>
      <c r="C15" s="1">
        <v>8</v>
      </c>
      <c r="D15" s="9">
        <v>0.13150000000000001</v>
      </c>
      <c r="E15" s="9"/>
      <c r="F15" s="46">
        <v>8.7599999999999997E-2</v>
      </c>
      <c r="G15" s="14">
        <f t="shared" si="0"/>
        <v>1501.1415525114155</v>
      </c>
      <c r="H15" s="14">
        <f t="shared" si="1"/>
        <v>0.48920526907182682</v>
      </c>
      <c r="I15" s="14">
        <f t="shared" si="2"/>
        <v>510.79473092817324</v>
      </c>
      <c r="J15" s="44">
        <f t="shared" si="3"/>
        <v>1245.1600000000001</v>
      </c>
    </row>
    <row r="16" spans="1:10">
      <c r="A16" s="3">
        <v>10</v>
      </c>
      <c r="B16" s="8">
        <v>1337.99</v>
      </c>
      <c r="C16" s="1">
        <v>21</v>
      </c>
      <c r="D16" s="9">
        <v>0.1265</v>
      </c>
      <c r="E16" s="9"/>
      <c r="F16" s="46">
        <v>9.01E-2</v>
      </c>
      <c r="G16" s="14">
        <f t="shared" si="0"/>
        <v>1403.9955604883462</v>
      </c>
      <c r="H16" s="14">
        <f t="shared" si="1"/>
        <v>0.83661699951954316</v>
      </c>
      <c r="I16" s="14">
        <f t="shared" si="2"/>
        <v>163.38300048045679</v>
      </c>
      <c r="J16" s="44">
        <f t="shared" si="3"/>
        <v>1337.99</v>
      </c>
    </row>
    <row r="17" spans="1:10">
      <c r="A17" s="3">
        <v>11</v>
      </c>
      <c r="B17" s="8">
        <v>1455.47</v>
      </c>
      <c r="C17" s="1">
        <v>19</v>
      </c>
      <c r="D17" s="9">
        <v>0.1285</v>
      </c>
      <c r="E17" s="9"/>
      <c r="F17" s="46">
        <v>8.0799999999999997E-2</v>
      </c>
      <c r="G17" s="14">
        <f t="shared" si="0"/>
        <v>1590.3465346534654</v>
      </c>
      <c r="H17" s="14">
        <f t="shared" si="1"/>
        <v>0.77152503696481112</v>
      </c>
      <c r="I17" s="14">
        <f t="shared" si="2"/>
        <v>228.47496303518889</v>
      </c>
      <c r="J17" s="44">
        <f t="shared" si="3"/>
        <v>1455.47</v>
      </c>
    </row>
    <row r="18" spans="1:10">
      <c r="A18" s="3">
        <v>12</v>
      </c>
      <c r="B18" s="8">
        <v>1574.05</v>
      </c>
      <c r="C18" s="1">
        <v>16</v>
      </c>
      <c r="D18" s="9">
        <v>0.13850000000000001</v>
      </c>
      <c r="E18" s="9"/>
      <c r="F18" s="46">
        <v>7.5499999999999998E-2</v>
      </c>
      <c r="G18" s="14">
        <f t="shared" si="0"/>
        <v>1834.4370860927154</v>
      </c>
      <c r="H18" s="14">
        <f t="shared" si="1"/>
        <v>0.68794340569230772</v>
      </c>
      <c r="I18" s="14">
        <f t="shared" si="2"/>
        <v>312.05659430769225</v>
      </c>
      <c r="J18" s="44">
        <f t="shared" si="3"/>
        <v>1574.05</v>
      </c>
    </row>
    <row r="19" spans="1:10">
      <c r="A19" s="3">
        <v>13</v>
      </c>
      <c r="B19" s="8">
        <v>1290.78</v>
      </c>
      <c r="C19" s="1">
        <v>15</v>
      </c>
      <c r="D19" s="9">
        <v>0.1205</v>
      </c>
      <c r="E19" s="9"/>
      <c r="F19" s="46">
        <v>8.5400000000000004E-2</v>
      </c>
      <c r="G19" s="14">
        <f t="shared" si="0"/>
        <v>1411.0070257611242</v>
      </c>
      <c r="H19" s="14">
        <f t="shared" si="1"/>
        <v>0.70748190170381686</v>
      </c>
      <c r="I19" s="14">
        <f t="shared" si="2"/>
        <v>292.5180982961831</v>
      </c>
      <c r="J19" s="44">
        <f t="shared" si="3"/>
        <v>1290.78</v>
      </c>
    </row>
    <row r="20" spans="1:10">
      <c r="A20" s="3">
        <v>14</v>
      </c>
      <c r="B20" s="8">
        <v>1532.56</v>
      </c>
      <c r="C20" s="1">
        <v>19</v>
      </c>
      <c r="D20" s="9">
        <v>0.1275</v>
      </c>
      <c r="E20" s="9"/>
      <c r="F20" s="46">
        <v>7.4300000000000005E-2</v>
      </c>
      <c r="G20" s="14">
        <f t="shared" ref="G20:G31" si="4">D20*1000/F20</f>
        <v>1716.0161507402422</v>
      </c>
      <c r="H20" s="14">
        <f t="shared" ref="H20:H31" si="5">1-1/POWER(1+F20,C20)</f>
        <v>0.7437793898274816</v>
      </c>
      <c r="I20" s="14">
        <f t="shared" ref="I20:I31" si="6">1000/POWER(1+F20,C20)</f>
        <v>256.22061017251832</v>
      </c>
      <c r="J20" s="44">
        <f t="shared" ref="J20:J31" si="7">ROUND(G20*H20+I20,2)</f>
        <v>1532.56</v>
      </c>
    </row>
    <row r="21" spans="1:10">
      <c r="A21" s="3">
        <v>15</v>
      </c>
      <c r="B21" s="8">
        <v>1307.3900000000001</v>
      </c>
      <c r="C21" s="1">
        <v>10</v>
      </c>
      <c r="D21" s="9">
        <v>0.1275</v>
      </c>
      <c r="E21" s="9"/>
      <c r="F21" s="46">
        <v>8.14E-2</v>
      </c>
      <c r="G21" s="14">
        <f t="shared" si="4"/>
        <v>1566.3390663390664</v>
      </c>
      <c r="H21" s="14">
        <f t="shared" si="5"/>
        <v>0.54276828412296785</v>
      </c>
      <c r="I21" s="14">
        <f t="shared" si="6"/>
        <v>457.23171587703217</v>
      </c>
      <c r="J21" s="44">
        <f t="shared" si="7"/>
        <v>1307.3900000000001</v>
      </c>
    </row>
    <row r="22" spans="1:10">
      <c r="A22" s="3">
        <v>16</v>
      </c>
      <c r="B22" s="8">
        <v>1397.07</v>
      </c>
      <c r="C22" s="1">
        <v>15</v>
      </c>
      <c r="D22" s="9">
        <v>0.1305</v>
      </c>
      <c r="E22" s="9"/>
      <c r="F22" s="46">
        <v>8.3199999999999996E-2</v>
      </c>
      <c r="G22" s="14">
        <f t="shared" si="4"/>
        <v>1568.5096153846155</v>
      </c>
      <c r="H22" s="14">
        <f t="shared" si="5"/>
        <v>0.69844243357921942</v>
      </c>
      <c r="I22" s="14">
        <f t="shared" si="6"/>
        <v>301.55756642078063</v>
      </c>
      <c r="J22" s="44">
        <f t="shared" si="7"/>
        <v>1397.07</v>
      </c>
    </row>
    <row r="23" spans="1:10">
      <c r="A23" s="3">
        <v>17</v>
      </c>
      <c r="B23" s="8">
        <v>1310.79</v>
      </c>
      <c r="C23" s="1">
        <v>17</v>
      </c>
      <c r="D23" s="9">
        <v>0.1265</v>
      </c>
      <c r="E23" s="9"/>
      <c r="F23" s="46">
        <v>9.01E-2</v>
      </c>
      <c r="G23" s="14">
        <f t="shared" si="4"/>
        <v>1403.9955604883462</v>
      </c>
      <c r="H23" s="14">
        <f t="shared" si="5"/>
        <v>0.76928691519804138</v>
      </c>
      <c r="I23" s="14">
        <f t="shared" si="6"/>
        <v>230.71308480195864</v>
      </c>
      <c r="J23" s="44">
        <f t="shared" si="7"/>
        <v>1310.79</v>
      </c>
    </row>
    <row r="24" spans="1:10">
      <c r="A24" s="3">
        <v>18</v>
      </c>
      <c r="B24" s="8">
        <v>1332.55</v>
      </c>
      <c r="C24" s="1">
        <v>15</v>
      </c>
      <c r="D24" s="9">
        <v>0.13250000000000001</v>
      </c>
      <c r="E24" s="9"/>
      <c r="F24" s="46">
        <v>9.0999999999999998E-2</v>
      </c>
      <c r="G24" s="14">
        <f t="shared" si="4"/>
        <v>1456.0439560439561</v>
      </c>
      <c r="H24" s="14">
        <f t="shared" si="5"/>
        <v>0.72921241990843244</v>
      </c>
      <c r="I24" s="14">
        <f t="shared" si="6"/>
        <v>270.78758009156758</v>
      </c>
      <c r="J24" s="44">
        <f t="shared" si="7"/>
        <v>1332.55</v>
      </c>
    </row>
    <row r="25" spans="1:10">
      <c r="A25" s="3">
        <v>19</v>
      </c>
      <c r="B25" s="8">
        <v>1324.95</v>
      </c>
      <c r="C25" s="1">
        <v>13</v>
      </c>
      <c r="D25" s="9">
        <v>0.1205</v>
      </c>
      <c r="E25" s="9"/>
      <c r="F25" s="46">
        <v>7.9500000000000001E-2</v>
      </c>
      <c r="G25" s="14">
        <f t="shared" si="4"/>
        <v>1515.7232704402516</v>
      </c>
      <c r="H25" s="14">
        <f t="shared" si="5"/>
        <v>0.63008189017807459</v>
      </c>
      <c r="I25" s="14">
        <f t="shared" si="6"/>
        <v>369.91810982192538</v>
      </c>
      <c r="J25" s="44">
        <f t="shared" si="7"/>
        <v>1324.95</v>
      </c>
    </row>
    <row r="26" spans="1:10">
      <c r="A26" s="3">
        <v>20</v>
      </c>
      <c r="B26" s="8">
        <v>1424.58</v>
      </c>
      <c r="C26" s="1">
        <v>14</v>
      </c>
      <c r="D26" s="9">
        <v>0.13150000000000001</v>
      </c>
      <c r="E26" s="9"/>
      <c r="F26" s="46">
        <v>0.08</v>
      </c>
      <c r="G26" s="14">
        <f t="shared" si="4"/>
        <v>1643.75</v>
      </c>
      <c r="H26" s="14">
        <f t="shared" si="5"/>
        <v>0.65953895863683876</v>
      </c>
      <c r="I26" s="14">
        <f t="shared" si="6"/>
        <v>340.4610413631612</v>
      </c>
      <c r="J26" s="44">
        <f t="shared" si="7"/>
        <v>1424.58</v>
      </c>
    </row>
    <row r="27" spans="1:10">
      <c r="A27" s="3">
        <v>21</v>
      </c>
      <c r="B27" s="8">
        <v>1599.58</v>
      </c>
      <c r="C27" s="1">
        <v>20</v>
      </c>
      <c r="D27" s="9">
        <v>0.13150000000000001</v>
      </c>
      <c r="E27" s="9"/>
      <c r="F27" s="46">
        <v>7.3400000000000007E-2</v>
      </c>
      <c r="G27" s="14">
        <f t="shared" si="4"/>
        <v>1791.5531335149863</v>
      </c>
      <c r="H27" s="14">
        <f t="shared" si="5"/>
        <v>0.75746848425450808</v>
      </c>
      <c r="I27" s="14">
        <f t="shared" si="6"/>
        <v>242.53151574549196</v>
      </c>
      <c r="J27" s="44">
        <f t="shared" si="7"/>
        <v>1599.58</v>
      </c>
    </row>
    <row r="28" spans="1:10">
      <c r="A28" s="3">
        <v>22</v>
      </c>
      <c r="B28" s="8">
        <v>1411.51</v>
      </c>
      <c r="C28" s="1">
        <v>10</v>
      </c>
      <c r="D28" s="9">
        <v>0.13750000000000001</v>
      </c>
      <c r="E28" s="9"/>
      <c r="F28" s="46">
        <v>7.6999999999999999E-2</v>
      </c>
      <c r="G28" s="14">
        <f t="shared" si="4"/>
        <v>1785.7142857142858</v>
      </c>
      <c r="H28" s="14">
        <f t="shared" si="5"/>
        <v>0.52374125082674938</v>
      </c>
      <c r="I28" s="14">
        <f t="shared" si="6"/>
        <v>476.25874917325058</v>
      </c>
      <c r="J28" s="44">
        <f t="shared" si="7"/>
        <v>1411.51</v>
      </c>
    </row>
    <row r="29" spans="1:10">
      <c r="A29" s="3">
        <v>23</v>
      </c>
      <c r="B29" s="8">
        <v>1389.08</v>
      </c>
      <c r="C29" s="1">
        <v>16</v>
      </c>
      <c r="D29" s="9">
        <v>0.1305</v>
      </c>
      <c r="E29" s="9"/>
      <c r="F29" s="46">
        <v>8.5099999999999995E-2</v>
      </c>
      <c r="G29" s="14">
        <f t="shared" si="4"/>
        <v>1533.4900117508814</v>
      </c>
      <c r="H29" s="14">
        <f t="shared" si="5"/>
        <v>0.72930278709729102</v>
      </c>
      <c r="I29" s="14">
        <f t="shared" si="6"/>
        <v>270.69721290270894</v>
      </c>
      <c r="J29" s="44">
        <f t="shared" si="7"/>
        <v>1389.08</v>
      </c>
    </row>
    <row r="30" spans="1:10">
      <c r="A30" s="3">
        <v>24</v>
      </c>
      <c r="B30" s="8">
        <v>1329.69</v>
      </c>
      <c r="C30" s="1">
        <v>20</v>
      </c>
      <c r="D30" s="9">
        <v>0.1275</v>
      </c>
      <c r="E30" s="9"/>
      <c r="F30" s="46">
        <v>9.11E-2</v>
      </c>
      <c r="G30" s="14">
        <f t="shared" si="4"/>
        <v>1399.5609220636663</v>
      </c>
      <c r="H30" s="14">
        <f t="shared" si="5"/>
        <v>0.8251325872387747</v>
      </c>
      <c r="I30" s="14">
        <f t="shared" si="6"/>
        <v>174.86741276122527</v>
      </c>
      <c r="J30" s="44">
        <f t="shared" si="7"/>
        <v>1329.69</v>
      </c>
    </row>
    <row r="31" spans="1:10">
      <c r="A31" s="3">
        <v>25</v>
      </c>
      <c r="B31" s="8">
        <v>1375.95</v>
      </c>
      <c r="C31" s="1">
        <v>14</v>
      </c>
      <c r="D31" s="9">
        <v>0.1275</v>
      </c>
      <c r="E31" s="9"/>
      <c r="F31" s="46">
        <v>8.1500000000000003E-2</v>
      </c>
      <c r="G31" s="14">
        <f t="shared" si="4"/>
        <v>1564.4171779141104</v>
      </c>
      <c r="H31" s="14">
        <f t="shared" si="5"/>
        <v>0.66609058312630087</v>
      </c>
      <c r="I31" s="14">
        <f t="shared" si="6"/>
        <v>333.90941687369906</v>
      </c>
      <c r="J31" s="44">
        <f t="shared" si="7"/>
        <v>1375.95</v>
      </c>
    </row>
    <row r="32" spans="1:10">
      <c r="B32" s="2"/>
    </row>
  </sheetData>
  <phoneticPr fontId="3" type="noConversion"/>
  <pageMargins left="0.35" right="0.35" top="0.17" bottom="0.16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9"/>
  <sheetViews>
    <sheetView workbookViewId="0">
      <selection activeCell="M9" sqref="M9"/>
    </sheetView>
  </sheetViews>
  <sheetFormatPr baseColWidth="10" defaultRowHeight="15.75"/>
  <cols>
    <col min="1" max="1" width="7" style="3" customWidth="1"/>
    <col min="2" max="2" width="10.85546875" style="1" customWidth="1"/>
    <col min="3" max="3" width="12.85546875" style="1" customWidth="1"/>
    <col min="4" max="4" width="13.28515625" style="1" customWidth="1"/>
    <col min="5" max="5" width="12.85546875" style="1" customWidth="1"/>
    <col min="6" max="6" width="9.28515625" style="1" customWidth="1"/>
    <col min="7" max="7" width="11.85546875" style="1" customWidth="1"/>
    <col min="8" max="8" width="9.5703125" style="1" customWidth="1"/>
    <col min="9" max="11" width="16.42578125" style="1" customWidth="1"/>
    <col min="12" max="16384" width="11.42578125" style="1"/>
  </cols>
  <sheetData>
    <row r="1" spans="1:11">
      <c r="B1" s="4" t="s">
        <v>2</v>
      </c>
    </row>
    <row r="2" spans="1:11">
      <c r="A2" s="3" t="s">
        <v>28</v>
      </c>
      <c r="B2" s="1" t="s">
        <v>72</v>
      </c>
      <c r="H2" s="7"/>
      <c r="I2" s="7"/>
    </row>
    <row r="3" spans="1:11" ht="18.75">
      <c r="B3" s="1" t="s">
        <v>20</v>
      </c>
      <c r="H3" s="7"/>
      <c r="I3" s="7"/>
    </row>
    <row r="4" spans="1:11">
      <c r="B4" s="1" t="s">
        <v>21</v>
      </c>
      <c r="H4" s="7"/>
      <c r="I4" s="7"/>
    </row>
    <row r="5" spans="1:11">
      <c r="B5" s="1" t="s">
        <v>22</v>
      </c>
      <c r="H5" s="7"/>
      <c r="I5" s="7"/>
    </row>
    <row r="6" spans="1:11" ht="18.75">
      <c r="B6" s="1" t="s">
        <v>23</v>
      </c>
      <c r="H6" s="7"/>
      <c r="I6" s="7"/>
    </row>
    <row r="7" spans="1:11" ht="18.75">
      <c r="B7" s="1" t="s">
        <v>24</v>
      </c>
      <c r="H7" s="7"/>
      <c r="I7" s="7"/>
    </row>
    <row r="8" spans="1:11">
      <c r="B8" s="1" t="s">
        <v>9</v>
      </c>
      <c r="H8" s="7"/>
      <c r="I8" s="7"/>
    </row>
    <row r="9" spans="1:11">
      <c r="H9" s="7"/>
      <c r="I9" s="7"/>
    </row>
    <row r="10" spans="1:11" ht="19.5" thickBot="1">
      <c r="A10" s="3" t="s">
        <v>1</v>
      </c>
      <c r="B10" s="6" t="s">
        <v>71</v>
      </c>
      <c r="C10" s="6" t="s">
        <v>10</v>
      </c>
      <c r="D10" s="6" t="s">
        <v>25</v>
      </c>
      <c r="E10" s="6" t="s">
        <v>26</v>
      </c>
      <c r="F10" s="6" t="s">
        <v>27</v>
      </c>
      <c r="G10" s="6"/>
      <c r="H10" s="38" t="s">
        <v>45</v>
      </c>
      <c r="I10" s="13" t="s">
        <v>46</v>
      </c>
      <c r="J10" s="38" t="s">
        <v>47</v>
      </c>
      <c r="K10" s="13" t="s">
        <v>76</v>
      </c>
    </row>
    <row r="11" spans="1:11">
      <c r="A11" s="3">
        <v>1</v>
      </c>
      <c r="B11" s="10">
        <v>7.66</v>
      </c>
      <c r="C11" s="1">
        <v>20</v>
      </c>
      <c r="D11" s="7">
        <v>0.1191</v>
      </c>
      <c r="E11" s="7">
        <v>0.13170000000000001</v>
      </c>
      <c r="F11" s="7">
        <v>0.12509999999999999</v>
      </c>
      <c r="G11" s="7"/>
      <c r="H11" s="8">
        <f>ROUND(B11*10,2)</f>
        <v>76.599999999999994</v>
      </c>
      <c r="I11" s="8">
        <f>ROUND(((($B11*10)/$D11)*(1-1/POWER(1+$D11,$C11)))+1000/POWER(1+$D11,$C11),2)</f>
        <v>680.75</v>
      </c>
      <c r="J11" s="8">
        <f>ROUND(((($B11*10)/$E11)*(1-1/POWER(1+$E11,$C11)))+1000/POWER(1+$E11,$C11),2)</f>
        <v>616.86</v>
      </c>
      <c r="K11" s="8">
        <f>ROUND(((($B11*10)/$F11)*(1-1/POWER(1+$F11,$C11)))+1000/POWER(1+$F11,$C11),2)</f>
        <v>649.01</v>
      </c>
    </row>
    <row r="12" spans="1:11">
      <c r="A12" s="3">
        <v>2</v>
      </c>
      <c r="B12" s="10">
        <v>8.67</v>
      </c>
      <c r="C12" s="1">
        <v>15</v>
      </c>
      <c r="D12" s="7">
        <v>0.10979999999999999</v>
      </c>
      <c r="E12" s="7">
        <v>0.12240000000000001</v>
      </c>
      <c r="F12" s="7">
        <v>0.1158</v>
      </c>
      <c r="G12" s="7"/>
      <c r="H12" s="8">
        <f t="shared" ref="H12:H35" si="0">ROUND(B12*10,2)</f>
        <v>86.7</v>
      </c>
      <c r="I12" s="8">
        <f t="shared" ref="I12:I35" si="1">ROUND(((($B12*10)/$D12)*(1-1/POWER(1+$D12,$C12)))+1000/POWER(1+$D12,$C12),2)</f>
        <v>833.71</v>
      </c>
      <c r="J12" s="8">
        <f t="shared" ref="J12:J35" si="2">ROUND(((($B12*10)/$E12)*(1-1/POWER(1+$E12,$C12)))+1000/POWER(1+$E12,$C12),2)</f>
        <v>759.94</v>
      </c>
      <c r="K12" s="8">
        <f t="shared" ref="K12:K35" si="3">ROUND(((($B12*10)/$F12)*(1-1/POWER(1+$F12,$C12)))+1000/POWER(1+$F12,$C12),2)</f>
        <v>797.28</v>
      </c>
    </row>
    <row r="13" spans="1:11">
      <c r="A13" s="3">
        <v>3</v>
      </c>
      <c r="B13" s="10">
        <v>9.32</v>
      </c>
      <c r="C13" s="1">
        <v>18</v>
      </c>
      <c r="D13" s="7">
        <v>0.1157</v>
      </c>
      <c r="E13" s="7">
        <v>0.1283</v>
      </c>
      <c r="F13" s="7">
        <v>0.1217</v>
      </c>
      <c r="G13" s="7"/>
      <c r="H13" s="8">
        <f t="shared" si="0"/>
        <v>93.2</v>
      </c>
      <c r="I13" s="8">
        <f t="shared" si="1"/>
        <v>832.63</v>
      </c>
      <c r="J13" s="8">
        <f t="shared" si="2"/>
        <v>757.57</v>
      </c>
      <c r="K13" s="8">
        <f t="shared" si="3"/>
        <v>795.45</v>
      </c>
    </row>
    <row r="14" spans="1:11">
      <c r="A14" s="3">
        <v>4</v>
      </c>
      <c r="B14" s="10">
        <v>8.86</v>
      </c>
      <c r="C14" s="1">
        <v>19</v>
      </c>
      <c r="D14" s="7">
        <v>0.1079</v>
      </c>
      <c r="E14" s="7">
        <v>0.12050000000000001</v>
      </c>
      <c r="F14" s="7">
        <v>0.1139</v>
      </c>
      <c r="G14" s="7"/>
      <c r="H14" s="8">
        <f t="shared" si="0"/>
        <v>88.6</v>
      </c>
      <c r="I14" s="8">
        <f t="shared" si="1"/>
        <v>846.66</v>
      </c>
      <c r="J14" s="8">
        <f t="shared" si="2"/>
        <v>765.75</v>
      </c>
      <c r="K14" s="8">
        <f t="shared" si="3"/>
        <v>806.49</v>
      </c>
    </row>
    <row r="15" spans="1:11">
      <c r="A15" s="3">
        <v>5</v>
      </c>
      <c r="B15" s="10">
        <v>8.75</v>
      </c>
      <c r="C15" s="1">
        <v>12</v>
      </c>
      <c r="D15" s="7">
        <v>0.1205</v>
      </c>
      <c r="E15" s="7">
        <v>0.1331</v>
      </c>
      <c r="F15" s="7">
        <v>0.1265</v>
      </c>
      <c r="G15" s="7"/>
      <c r="H15" s="8">
        <f t="shared" si="0"/>
        <v>87.5</v>
      </c>
      <c r="I15" s="8">
        <f t="shared" si="1"/>
        <v>796.06</v>
      </c>
      <c r="J15" s="8">
        <f t="shared" si="2"/>
        <v>733.88</v>
      </c>
      <c r="K15" s="8">
        <f t="shared" si="3"/>
        <v>765.52</v>
      </c>
    </row>
    <row r="16" spans="1:11">
      <c r="A16" s="3">
        <v>6</v>
      </c>
      <c r="B16" s="10">
        <v>8.83</v>
      </c>
      <c r="C16" s="1">
        <v>12</v>
      </c>
      <c r="D16" s="7">
        <v>0.1162</v>
      </c>
      <c r="E16" s="7">
        <v>0.1288</v>
      </c>
      <c r="F16" s="7">
        <v>0.1222</v>
      </c>
      <c r="G16" s="7"/>
      <c r="H16" s="8">
        <f t="shared" si="0"/>
        <v>88.3</v>
      </c>
      <c r="I16" s="8">
        <f t="shared" si="1"/>
        <v>824.09</v>
      </c>
      <c r="J16" s="8">
        <f t="shared" si="2"/>
        <v>759.03</v>
      </c>
      <c r="K16" s="8">
        <f t="shared" si="3"/>
        <v>792.13</v>
      </c>
    </row>
    <row r="17" spans="1:11">
      <c r="A17" s="3">
        <v>7</v>
      </c>
      <c r="B17" s="10">
        <v>7.67</v>
      </c>
      <c r="C17" s="1">
        <v>13</v>
      </c>
      <c r="D17" s="7">
        <v>0.1196</v>
      </c>
      <c r="E17" s="7">
        <v>0.13220000000000001</v>
      </c>
      <c r="F17" s="7">
        <v>0.12560000000000002</v>
      </c>
      <c r="G17" s="7"/>
      <c r="H17" s="8">
        <f t="shared" si="0"/>
        <v>76.7</v>
      </c>
      <c r="I17" s="8">
        <f t="shared" si="1"/>
        <v>723.89</v>
      </c>
      <c r="J17" s="8">
        <f t="shared" si="2"/>
        <v>663.75</v>
      </c>
      <c r="K17" s="8">
        <f t="shared" si="3"/>
        <v>694.29</v>
      </c>
    </row>
    <row r="18" spans="1:11">
      <c r="A18" s="3">
        <v>8</v>
      </c>
      <c r="B18" s="10">
        <v>9.11</v>
      </c>
      <c r="C18" s="1">
        <v>9</v>
      </c>
      <c r="D18" s="7">
        <v>0.1042</v>
      </c>
      <c r="E18" s="7">
        <v>0.1168</v>
      </c>
      <c r="F18" s="7">
        <v>0.11020000000000001</v>
      </c>
      <c r="G18" s="7"/>
      <c r="H18" s="8">
        <f t="shared" si="0"/>
        <v>91.1</v>
      </c>
      <c r="I18" s="8">
        <f t="shared" si="1"/>
        <v>925.8</v>
      </c>
      <c r="J18" s="8">
        <f t="shared" si="2"/>
        <v>861.38</v>
      </c>
      <c r="K18" s="8">
        <f t="shared" si="3"/>
        <v>894.32</v>
      </c>
    </row>
    <row r="19" spans="1:11">
      <c r="A19" s="3">
        <v>9</v>
      </c>
      <c r="B19" s="10">
        <v>8.5</v>
      </c>
      <c r="C19" s="1">
        <v>21</v>
      </c>
      <c r="D19" s="7">
        <v>0.1079</v>
      </c>
      <c r="E19" s="7">
        <v>0.12050000000000001</v>
      </c>
      <c r="F19" s="7">
        <v>0.1139</v>
      </c>
      <c r="G19" s="7"/>
      <c r="H19" s="8">
        <f t="shared" si="0"/>
        <v>85</v>
      </c>
      <c r="I19" s="8">
        <f t="shared" si="1"/>
        <v>812.44</v>
      </c>
      <c r="J19" s="8">
        <f t="shared" si="2"/>
        <v>732.41</v>
      </c>
      <c r="K19" s="8">
        <f t="shared" si="3"/>
        <v>772.61</v>
      </c>
    </row>
    <row r="20" spans="1:11">
      <c r="A20" s="3">
        <v>10</v>
      </c>
      <c r="B20" s="10">
        <v>7.84</v>
      </c>
      <c r="C20" s="1">
        <v>14</v>
      </c>
      <c r="D20" s="7">
        <v>0.1129</v>
      </c>
      <c r="E20" s="7">
        <v>0.1255</v>
      </c>
      <c r="F20" s="7">
        <v>0.11890000000000001</v>
      </c>
      <c r="G20" s="7"/>
      <c r="H20" s="8">
        <f t="shared" si="0"/>
        <v>78.400000000000006</v>
      </c>
      <c r="I20" s="8">
        <f t="shared" si="1"/>
        <v>762.77</v>
      </c>
      <c r="J20" s="8">
        <f t="shared" si="2"/>
        <v>696.4</v>
      </c>
      <c r="K20" s="8">
        <f t="shared" si="3"/>
        <v>730.04</v>
      </c>
    </row>
    <row r="21" spans="1:11">
      <c r="A21" s="3">
        <v>11</v>
      </c>
      <c r="B21" s="10">
        <v>8.07</v>
      </c>
      <c r="C21" s="1">
        <v>17</v>
      </c>
      <c r="D21" s="7">
        <v>9.6699999999999994E-2</v>
      </c>
      <c r="E21" s="7">
        <v>0.10930000000000001</v>
      </c>
      <c r="F21" s="7">
        <v>0.1027</v>
      </c>
      <c r="G21" s="7"/>
      <c r="H21" s="8">
        <f t="shared" si="0"/>
        <v>80.7</v>
      </c>
      <c r="I21" s="8">
        <f t="shared" si="1"/>
        <v>868.99</v>
      </c>
      <c r="J21" s="8">
        <f t="shared" si="2"/>
        <v>783.2</v>
      </c>
      <c r="K21" s="8">
        <f t="shared" si="3"/>
        <v>826.44</v>
      </c>
    </row>
    <row r="22" spans="1:11">
      <c r="A22" s="3">
        <v>12</v>
      </c>
      <c r="B22" s="10">
        <v>8.99</v>
      </c>
      <c r="C22" s="1">
        <v>20</v>
      </c>
      <c r="D22" s="7">
        <v>9.7599999999999992E-2</v>
      </c>
      <c r="E22" s="7">
        <v>0.11020000000000001</v>
      </c>
      <c r="F22" s="7">
        <v>0.10360000000000001</v>
      </c>
      <c r="G22" s="7"/>
      <c r="H22" s="8">
        <f t="shared" si="0"/>
        <v>89.9</v>
      </c>
      <c r="I22" s="8">
        <f t="shared" si="1"/>
        <v>933.36</v>
      </c>
      <c r="J22" s="8">
        <f t="shared" si="2"/>
        <v>838.56</v>
      </c>
      <c r="K22" s="8">
        <f t="shared" si="3"/>
        <v>886.17</v>
      </c>
    </row>
    <row r="23" spans="1:11">
      <c r="A23" s="3">
        <v>13</v>
      </c>
      <c r="B23" s="10">
        <v>9</v>
      </c>
      <c r="C23" s="1">
        <v>12</v>
      </c>
      <c r="D23" s="7">
        <v>9.5500000000000002E-2</v>
      </c>
      <c r="E23" s="7">
        <v>0.1081</v>
      </c>
      <c r="F23" s="7">
        <v>0.10150000000000001</v>
      </c>
      <c r="G23" s="7"/>
      <c r="H23" s="8">
        <f t="shared" si="0"/>
        <v>90</v>
      </c>
      <c r="I23" s="8">
        <f t="shared" si="1"/>
        <v>961.68</v>
      </c>
      <c r="J23" s="8">
        <f t="shared" si="2"/>
        <v>881.42</v>
      </c>
      <c r="K23" s="8">
        <f t="shared" si="3"/>
        <v>922.21</v>
      </c>
    </row>
    <row r="24" spans="1:11">
      <c r="A24" s="3">
        <v>14</v>
      </c>
      <c r="B24" s="10">
        <v>7.5500000000000007</v>
      </c>
      <c r="C24" s="1">
        <v>15</v>
      </c>
      <c r="D24" s="7">
        <v>0.1041</v>
      </c>
      <c r="E24" s="7">
        <v>0.11670000000000001</v>
      </c>
      <c r="F24" s="7">
        <v>0.1101</v>
      </c>
      <c r="G24" s="7"/>
      <c r="H24" s="8">
        <f t="shared" si="0"/>
        <v>75.5</v>
      </c>
      <c r="I24" s="8">
        <f t="shared" si="1"/>
        <v>787.46</v>
      </c>
      <c r="J24" s="8">
        <f t="shared" si="2"/>
        <v>714.38</v>
      </c>
      <c r="K24" s="8">
        <f t="shared" si="3"/>
        <v>751.33</v>
      </c>
    </row>
    <row r="25" spans="1:11">
      <c r="A25" s="3">
        <v>15</v>
      </c>
      <c r="B25" s="10">
        <v>8.0299999999999994</v>
      </c>
      <c r="C25" s="1">
        <v>19</v>
      </c>
      <c r="D25" s="7">
        <v>9.9599999999999994E-2</v>
      </c>
      <c r="E25" s="7">
        <v>0.11220000000000001</v>
      </c>
      <c r="F25" s="7">
        <v>0.1056</v>
      </c>
      <c r="G25" s="7"/>
      <c r="H25" s="8">
        <f t="shared" si="0"/>
        <v>80.3</v>
      </c>
      <c r="I25" s="8">
        <f t="shared" si="1"/>
        <v>838.13</v>
      </c>
      <c r="J25" s="8">
        <f t="shared" si="2"/>
        <v>753.38</v>
      </c>
      <c r="K25" s="8">
        <f t="shared" si="3"/>
        <v>795.99</v>
      </c>
    </row>
    <row r="26" spans="1:11">
      <c r="A26" s="3">
        <v>16</v>
      </c>
      <c r="B26" s="10">
        <v>7.3699999999999992</v>
      </c>
      <c r="C26" s="1">
        <v>20</v>
      </c>
      <c r="D26" s="7">
        <v>0.1192</v>
      </c>
      <c r="E26" s="7">
        <v>0.1318</v>
      </c>
      <c r="F26" s="7">
        <v>0.12520000000000001</v>
      </c>
      <c r="G26" s="7"/>
      <c r="H26" s="8">
        <f t="shared" si="0"/>
        <v>73.7</v>
      </c>
      <c r="I26" s="8">
        <f t="shared" si="1"/>
        <v>658.43</v>
      </c>
      <c r="J26" s="8">
        <f t="shared" si="2"/>
        <v>596.24</v>
      </c>
      <c r="K26" s="8">
        <f t="shared" si="3"/>
        <v>627.53</v>
      </c>
    </row>
    <row r="27" spans="1:11">
      <c r="A27" s="3">
        <v>17</v>
      </c>
      <c r="B27" s="10">
        <v>7.6099999999999994</v>
      </c>
      <c r="C27" s="1">
        <v>18</v>
      </c>
      <c r="D27" s="7">
        <v>0.1173</v>
      </c>
      <c r="E27" s="7">
        <v>0.12990000000000002</v>
      </c>
      <c r="F27" s="7">
        <v>0.12330000000000001</v>
      </c>
      <c r="G27" s="7"/>
      <c r="H27" s="8">
        <f t="shared" si="0"/>
        <v>76.099999999999994</v>
      </c>
      <c r="I27" s="8">
        <f t="shared" si="1"/>
        <v>696.47</v>
      </c>
      <c r="J27" s="8">
        <f t="shared" si="2"/>
        <v>631.79999999999995</v>
      </c>
      <c r="K27" s="8">
        <f t="shared" si="3"/>
        <v>664.41</v>
      </c>
    </row>
    <row r="28" spans="1:11">
      <c r="A28" s="3">
        <v>18</v>
      </c>
      <c r="B28" s="10">
        <v>7.66</v>
      </c>
      <c r="C28" s="1">
        <v>11</v>
      </c>
      <c r="D28" s="7">
        <v>9.4299999999999995E-2</v>
      </c>
      <c r="E28" s="7">
        <v>0.10690000000000001</v>
      </c>
      <c r="F28" s="7">
        <v>0.1003</v>
      </c>
      <c r="G28" s="7"/>
      <c r="H28" s="8">
        <f t="shared" si="0"/>
        <v>76.599999999999994</v>
      </c>
      <c r="I28" s="8">
        <f t="shared" si="1"/>
        <v>881.96</v>
      </c>
      <c r="J28" s="8">
        <f t="shared" si="2"/>
        <v>809.3</v>
      </c>
      <c r="K28" s="8">
        <f t="shared" si="3"/>
        <v>846.28</v>
      </c>
    </row>
    <row r="29" spans="1:11">
      <c r="A29" s="3">
        <v>19</v>
      </c>
      <c r="B29" s="10">
        <v>8.32</v>
      </c>
      <c r="C29" s="1">
        <v>10</v>
      </c>
      <c r="D29" s="7">
        <v>0.1014</v>
      </c>
      <c r="E29" s="7">
        <v>0.114</v>
      </c>
      <c r="F29" s="7">
        <v>0.10740000000000001</v>
      </c>
      <c r="G29" s="7"/>
      <c r="H29" s="8">
        <f t="shared" si="0"/>
        <v>83.2</v>
      </c>
      <c r="I29" s="8">
        <f t="shared" si="1"/>
        <v>888.84</v>
      </c>
      <c r="J29" s="8">
        <f t="shared" si="2"/>
        <v>821.61</v>
      </c>
      <c r="K29" s="8">
        <f t="shared" si="3"/>
        <v>855.91</v>
      </c>
    </row>
    <row r="30" spans="1:11">
      <c r="A30" s="3">
        <v>20</v>
      </c>
      <c r="B30" s="10">
        <v>9.4</v>
      </c>
      <c r="C30" s="1">
        <v>21</v>
      </c>
      <c r="D30" s="7">
        <v>0.1152</v>
      </c>
      <c r="E30" s="7">
        <v>0.1278</v>
      </c>
      <c r="F30" s="7">
        <v>0.1212</v>
      </c>
      <c r="G30" s="7"/>
      <c r="H30" s="8">
        <f t="shared" si="0"/>
        <v>94</v>
      </c>
      <c r="I30" s="8">
        <f t="shared" si="1"/>
        <v>834.61</v>
      </c>
      <c r="J30" s="8">
        <f t="shared" si="2"/>
        <v>756.68</v>
      </c>
      <c r="K30" s="8">
        <f t="shared" si="3"/>
        <v>795.89</v>
      </c>
    </row>
    <row r="31" spans="1:11">
      <c r="A31" s="3">
        <v>21</v>
      </c>
      <c r="B31" s="10">
        <v>7.6199999999999992</v>
      </c>
      <c r="C31" s="1">
        <v>10</v>
      </c>
      <c r="D31" s="7">
        <v>0.1042</v>
      </c>
      <c r="E31" s="7">
        <v>0.1168</v>
      </c>
      <c r="F31" s="7">
        <v>0.11020000000000001</v>
      </c>
      <c r="G31" s="7"/>
      <c r="H31" s="8">
        <f t="shared" si="0"/>
        <v>76.2</v>
      </c>
      <c r="I31" s="8">
        <f t="shared" si="1"/>
        <v>831.01</v>
      </c>
      <c r="J31" s="8">
        <f t="shared" si="2"/>
        <v>767.56</v>
      </c>
      <c r="K31" s="8">
        <f t="shared" si="3"/>
        <v>799.93</v>
      </c>
    </row>
    <row r="32" spans="1:11">
      <c r="A32" s="3">
        <v>22</v>
      </c>
      <c r="B32" s="10">
        <v>9.11</v>
      </c>
      <c r="C32" s="1">
        <v>14</v>
      </c>
      <c r="D32" s="7">
        <v>0.1085</v>
      </c>
      <c r="E32" s="7">
        <v>0.1211</v>
      </c>
      <c r="F32" s="7">
        <v>0.1145</v>
      </c>
      <c r="G32" s="7"/>
      <c r="H32" s="8">
        <f t="shared" si="0"/>
        <v>91.1</v>
      </c>
      <c r="I32" s="8">
        <f t="shared" si="1"/>
        <v>877.55</v>
      </c>
      <c r="J32" s="8">
        <f t="shared" si="2"/>
        <v>802.27</v>
      </c>
      <c r="K32" s="8">
        <f t="shared" si="3"/>
        <v>840.43</v>
      </c>
    </row>
    <row r="33" spans="1:11">
      <c r="A33" s="3">
        <v>23</v>
      </c>
      <c r="B33" s="10">
        <v>8.1199999999999992</v>
      </c>
      <c r="C33" s="1">
        <v>13</v>
      </c>
      <c r="D33" s="7">
        <v>0.1144</v>
      </c>
      <c r="E33" s="7">
        <v>0.127</v>
      </c>
      <c r="F33" s="7">
        <v>0.12040000000000001</v>
      </c>
      <c r="G33" s="7"/>
      <c r="H33" s="8">
        <f t="shared" si="0"/>
        <v>81.2</v>
      </c>
      <c r="I33" s="8">
        <f t="shared" si="1"/>
        <v>780.78</v>
      </c>
      <c r="J33" s="8">
        <f t="shared" si="2"/>
        <v>715.59</v>
      </c>
      <c r="K33" s="8">
        <f t="shared" si="3"/>
        <v>748.69</v>
      </c>
    </row>
    <row r="34" spans="1:11">
      <c r="A34" s="3">
        <v>24</v>
      </c>
      <c r="B34" s="10">
        <v>8.01</v>
      </c>
      <c r="C34" s="1">
        <v>10</v>
      </c>
      <c r="D34" s="7">
        <v>0.10289999999999999</v>
      </c>
      <c r="E34" s="7">
        <v>0.11550000000000001</v>
      </c>
      <c r="F34" s="7">
        <v>0.10890000000000001</v>
      </c>
      <c r="G34" s="7"/>
      <c r="H34" s="8">
        <f t="shared" si="0"/>
        <v>80.099999999999994</v>
      </c>
      <c r="I34" s="8">
        <f t="shared" si="1"/>
        <v>861.63</v>
      </c>
      <c r="J34" s="8">
        <f t="shared" si="2"/>
        <v>796.24</v>
      </c>
      <c r="K34" s="8">
        <f t="shared" si="3"/>
        <v>829.6</v>
      </c>
    </row>
    <row r="35" spans="1:11">
      <c r="A35" s="3">
        <v>25</v>
      </c>
      <c r="B35" s="10">
        <v>8.92</v>
      </c>
      <c r="C35" s="1">
        <v>12</v>
      </c>
      <c r="D35" s="7">
        <v>9.9400000000000002E-2</v>
      </c>
      <c r="E35" s="7">
        <v>0.112</v>
      </c>
      <c r="F35" s="7">
        <v>0.10540000000000001</v>
      </c>
      <c r="G35" s="7"/>
      <c r="H35" s="8">
        <f t="shared" si="0"/>
        <v>89.2</v>
      </c>
      <c r="I35" s="8">
        <f t="shared" si="1"/>
        <v>930.3</v>
      </c>
      <c r="J35" s="8">
        <f t="shared" si="2"/>
        <v>853.37</v>
      </c>
      <c r="K35" s="8">
        <f t="shared" si="3"/>
        <v>892.48</v>
      </c>
    </row>
    <row r="36" spans="1:11">
      <c r="H36" s="7"/>
      <c r="I36" s="7"/>
    </row>
    <row r="37" spans="1:11">
      <c r="H37" s="7"/>
      <c r="I37" s="7"/>
    </row>
    <row r="38" spans="1:11">
      <c r="H38" s="7"/>
      <c r="I38" s="7"/>
    </row>
    <row r="39" spans="1:11">
      <c r="H39" s="7"/>
      <c r="I39" s="7"/>
    </row>
  </sheetData>
  <phoneticPr fontId="3" type="noConversion"/>
  <pageMargins left="0.38" right="0.4" top="0.17" bottom="0.16" header="0" footer="0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0"/>
  <sheetViews>
    <sheetView workbookViewId="0">
      <selection activeCell="L13" sqref="L13"/>
    </sheetView>
  </sheetViews>
  <sheetFormatPr baseColWidth="10" defaultRowHeight="15.75"/>
  <cols>
    <col min="1" max="1" width="7" style="3" customWidth="1"/>
    <col min="2" max="2" width="11.42578125" style="1"/>
    <col min="3" max="3" width="10.85546875" style="1" customWidth="1"/>
    <col min="4" max="4" width="11.42578125" style="1"/>
    <col min="5" max="5" width="6" style="1" customWidth="1"/>
    <col min="6" max="6" width="11.42578125" style="5"/>
    <col min="7" max="7" width="17.85546875" style="5" customWidth="1"/>
    <col min="8" max="16384" width="11.42578125" style="1"/>
  </cols>
  <sheetData>
    <row r="1" spans="1:9">
      <c r="B1" s="4" t="s">
        <v>2</v>
      </c>
    </row>
    <row r="2" spans="1:9">
      <c r="A2" s="3" t="s">
        <v>31</v>
      </c>
      <c r="B2" s="1" t="s">
        <v>50</v>
      </c>
      <c r="F2" s="1"/>
      <c r="G2" s="1"/>
    </row>
    <row r="3" spans="1:9">
      <c r="B3" s="1" t="s">
        <v>29</v>
      </c>
      <c r="F3" s="1"/>
      <c r="G3" s="1"/>
    </row>
    <row r="4" spans="1:9">
      <c r="B4" s="1" t="s">
        <v>30</v>
      </c>
      <c r="F4" s="1"/>
      <c r="G4" s="1"/>
    </row>
    <row r="5" spans="1:9">
      <c r="B5" s="1" t="s">
        <v>9</v>
      </c>
      <c r="F5" s="1"/>
      <c r="G5" s="1"/>
    </row>
    <row r="6" spans="1:9">
      <c r="F6" s="1"/>
      <c r="G6" s="1"/>
    </row>
    <row r="7" spans="1:9" ht="16.5" thickBot="1">
      <c r="A7" s="39" t="s">
        <v>78</v>
      </c>
      <c r="B7" s="13" t="s">
        <v>10</v>
      </c>
      <c r="C7" s="13" t="s">
        <v>11</v>
      </c>
      <c r="D7" s="13" t="s">
        <v>4</v>
      </c>
      <c r="E7" s="6"/>
      <c r="F7" s="13" t="s">
        <v>51</v>
      </c>
      <c r="G7" s="13" t="s">
        <v>41</v>
      </c>
      <c r="H7" s="41"/>
      <c r="I7" s="13" t="s">
        <v>79</v>
      </c>
    </row>
    <row r="8" spans="1:9">
      <c r="A8" s="3">
        <v>1</v>
      </c>
      <c r="B8" s="1">
        <v>14</v>
      </c>
      <c r="C8" s="7">
        <v>8.3099999999999993E-2</v>
      </c>
      <c r="D8" s="8">
        <v>654.37</v>
      </c>
      <c r="E8" s="2"/>
      <c r="F8" s="7">
        <f t="shared" ref="F8:F32" si="0">ROUND((1000+1000*C8-D8)/D8,4)</f>
        <v>0.6552</v>
      </c>
      <c r="G8" s="11">
        <v>8.7999999999999995E-2</v>
      </c>
      <c r="I8" s="8">
        <f>ROUND(((1000*C8)/G8)*(1-1/POWER(1+G8,B8)),2)</f>
        <v>654.37</v>
      </c>
    </row>
    <row r="9" spans="1:9">
      <c r="A9" s="3">
        <v>2</v>
      </c>
      <c r="B9" s="1">
        <v>16</v>
      </c>
      <c r="C9" s="7">
        <v>9.6699999999999994E-2</v>
      </c>
      <c r="D9" s="8">
        <v>819.43</v>
      </c>
      <c r="E9" s="2"/>
      <c r="F9" s="7">
        <f t="shared" si="0"/>
        <v>0.33839999999999998</v>
      </c>
      <c r="G9" s="11">
        <v>8.6900000000000005E-2</v>
      </c>
      <c r="I9" s="8">
        <f>ROUND(((1000*C9)/G9)*(1-1/POWER(1+G9,B9)),2)</f>
        <v>819.43</v>
      </c>
    </row>
    <row r="10" spans="1:9">
      <c r="A10" s="3">
        <v>3</v>
      </c>
      <c r="B10" s="1">
        <v>15</v>
      </c>
      <c r="C10" s="7">
        <v>8.3900000000000002E-2</v>
      </c>
      <c r="D10" s="8">
        <v>695.47</v>
      </c>
      <c r="E10" s="2"/>
      <c r="F10" s="7">
        <f t="shared" si="0"/>
        <v>0.5585</v>
      </c>
      <c r="G10" s="11">
        <v>8.5300000000000001E-2</v>
      </c>
      <c r="I10" s="8">
        <f t="shared" ref="I10:I32" si="1">ROUND(((1000*C10)/G10)*(1-1/POWER(1+G10,B10)),2)</f>
        <v>695.47</v>
      </c>
    </row>
    <row r="11" spans="1:9">
      <c r="A11" s="3">
        <v>4</v>
      </c>
      <c r="B11" s="1">
        <v>24</v>
      </c>
      <c r="C11" s="7">
        <v>9.0300000000000005E-2</v>
      </c>
      <c r="D11" s="8">
        <v>892.73</v>
      </c>
      <c r="E11" s="2"/>
      <c r="F11" s="7">
        <f t="shared" si="0"/>
        <v>0.2213</v>
      </c>
      <c r="G11" s="11">
        <v>8.77E-2</v>
      </c>
      <c r="I11" s="8">
        <f t="shared" si="1"/>
        <v>892.73</v>
      </c>
    </row>
    <row r="12" spans="1:9">
      <c r="A12" s="3">
        <v>5</v>
      </c>
      <c r="B12" s="1">
        <v>16</v>
      </c>
      <c r="C12" s="7">
        <v>7.9899999999999999E-2</v>
      </c>
      <c r="D12" s="8">
        <v>665.82</v>
      </c>
      <c r="E12" s="2"/>
      <c r="F12" s="7">
        <f t="shared" si="0"/>
        <v>0.62190000000000001</v>
      </c>
      <c r="G12" s="11">
        <v>8.9599999999999999E-2</v>
      </c>
      <c r="I12" s="8">
        <f t="shared" si="1"/>
        <v>665.82</v>
      </c>
    </row>
    <row r="13" spans="1:9">
      <c r="A13" s="3">
        <v>6</v>
      </c>
      <c r="B13" s="1">
        <v>20</v>
      </c>
      <c r="C13" s="7">
        <v>9.11E-2</v>
      </c>
      <c r="D13" s="8">
        <v>860.23</v>
      </c>
      <c r="E13" s="2"/>
      <c r="F13" s="7">
        <f t="shared" si="0"/>
        <v>0.26840000000000003</v>
      </c>
      <c r="G13" s="11">
        <v>8.5300000000000001E-2</v>
      </c>
      <c r="I13" s="8">
        <f t="shared" si="1"/>
        <v>860.23</v>
      </c>
    </row>
    <row r="14" spans="1:9">
      <c r="A14" s="3">
        <v>7</v>
      </c>
      <c r="B14" s="1">
        <v>24</v>
      </c>
      <c r="C14" s="7">
        <v>8.1799999999999998E-2</v>
      </c>
      <c r="D14" s="8">
        <v>822.5</v>
      </c>
      <c r="E14" s="2"/>
      <c r="F14" s="7">
        <f t="shared" si="0"/>
        <v>0.31530000000000002</v>
      </c>
      <c r="G14" s="11">
        <v>8.5599999999999996E-2</v>
      </c>
      <c r="I14" s="8">
        <f t="shared" si="1"/>
        <v>822.5</v>
      </c>
    </row>
    <row r="15" spans="1:9">
      <c r="A15" s="3">
        <v>8</v>
      </c>
      <c r="B15" s="1">
        <v>22</v>
      </c>
      <c r="C15" s="7">
        <v>9.1299999999999992E-2</v>
      </c>
      <c r="D15" s="8">
        <v>894.25</v>
      </c>
      <c r="E15" s="2"/>
      <c r="F15" s="7">
        <f t="shared" si="0"/>
        <v>0.22040000000000001</v>
      </c>
      <c r="G15" s="11">
        <v>8.5199999999999998E-2</v>
      </c>
      <c r="I15" s="8">
        <f t="shared" si="1"/>
        <v>894.25</v>
      </c>
    </row>
    <row r="16" spans="1:9">
      <c r="A16" s="3">
        <v>9</v>
      </c>
      <c r="B16" s="1">
        <v>15</v>
      </c>
      <c r="C16" s="7">
        <v>8.2400000000000001E-2</v>
      </c>
      <c r="D16" s="8">
        <v>673.72</v>
      </c>
      <c r="E16" s="2"/>
      <c r="F16" s="7">
        <f t="shared" si="0"/>
        <v>0.60660000000000003</v>
      </c>
      <c r="G16" s="11">
        <v>8.7599999999999997E-2</v>
      </c>
      <c r="I16" s="8">
        <f t="shared" si="1"/>
        <v>673.72</v>
      </c>
    </row>
    <row r="17" spans="1:9">
      <c r="A17" s="3">
        <v>10</v>
      </c>
      <c r="B17" s="1">
        <v>19</v>
      </c>
      <c r="C17" s="7">
        <v>8.2199999999999995E-2</v>
      </c>
      <c r="D17" s="8">
        <v>757</v>
      </c>
      <c r="E17" s="2"/>
      <c r="F17" s="7">
        <f t="shared" si="0"/>
        <v>0.42959999999999998</v>
      </c>
      <c r="G17" s="11">
        <v>8.5900000000000004E-2</v>
      </c>
      <c r="I17" s="8">
        <f t="shared" si="1"/>
        <v>757</v>
      </c>
    </row>
    <row r="18" spans="1:9">
      <c r="A18" s="3">
        <v>11</v>
      </c>
      <c r="B18" s="1">
        <v>14</v>
      </c>
      <c r="C18" s="7">
        <v>9.06E-2</v>
      </c>
      <c r="D18" s="8">
        <v>706.62</v>
      </c>
      <c r="E18" s="2"/>
      <c r="F18" s="7">
        <f t="shared" si="0"/>
        <v>0.54339999999999999</v>
      </c>
      <c r="G18" s="11">
        <v>8.9700000000000002E-2</v>
      </c>
      <c r="I18" s="8">
        <f t="shared" si="1"/>
        <v>706.62</v>
      </c>
    </row>
    <row r="19" spans="1:9">
      <c r="A19" s="3">
        <v>12</v>
      </c>
      <c r="B19" s="1">
        <v>22</v>
      </c>
      <c r="C19" s="7">
        <v>9.74E-2</v>
      </c>
      <c r="D19" s="8">
        <v>921.78</v>
      </c>
      <c r="E19" s="2"/>
      <c r="F19" s="7">
        <f t="shared" si="0"/>
        <v>0.1905</v>
      </c>
      <c r="G19" s="11">
        <v>8.9700000000000002E-2</v>
      </c>
      <c r="I19" s="8">
        <f t="shared" si="1"/>
        <v>921.78</v>
      </c>
    </row>
    <row r="20" spans="1:9">
      <c r="A20" s="3">
        <v>13</v>
      </c>
      <c r="B20" s="1">
        <v>15</v>
      </c>
      <c r="C20" s="7">
        <v>6.9099999999999995E-2</v>
      </c>
      <c r="D20" s="8">
        <v>564.64</v>
      </c>
      <c r="E20" s="2"/>
      <c r="F20" s="7">
        <f t="shared" si="0"/>
        <v>0.89339999999999997</v>
      </c>
      <c r="G20" s="11">
        <v>8.77E-2</v>
      </c>
      <c r="I20" s="8">
        <f t="shared" si="1"/>
        <v>564.64</v>
      </c>
    </row>
    <row r="21" spans="1:9">
      <c r="A21" s="3">
        <v>14</v>
      </c>
      <c r="B21" s="1">
        <v>18</v>
      </c>
      <c r="C21" s="7">
        <v>9.2200000000000004E-2</v>
      </c>
      <c r="D21" s="8">
        <v>815.41</v>
      </c>
      <c r="E21" s="2"/>
      <c r="F21" s="7">
        <f t="shared" si="0"/>
        <v>0.33939999999999998</v>
      </c>
      <c r="G21" s="11">
        <v>8.8499999999999995E-2</v>
      </c>
      <c r="I21" s="8">
        <f t="shared" si="1"/>
        <v>815.41</v>
      </c>
    </row>
    <row r="22" spans="1:9">
      <c r="A22" s="3">
        <v>15</v>
      </c>
      <c r="B22" s="1">
        <v>23</v>
      </c>
      <c r="C22" s="7">
        <v>8.8400000000000006E-2</v>
      </c>
      <c r="D22" s="8">
        <v>866.25</v>
      </c>
      <c r="E22" s="2"/>
      <c r="F22" s="7">
        <f t="shared" si="0"/>
        <v>0.25650000000000001</v>
      </c>
      <c r="G22" s="11">
        <v>8.7099999999999997E-2</v>
      </c>
      <c r="I22" s="8">
        <f t="shared" si="1"/>
        <v>866.25</v>
      </c>
    </row>
    <row r="23" spans="1:9">
      <c r="A23" s="3">
        <v>16</v>
      </c>
      <c r="B23" s="1">
        <v>17</v>
      </c>
      <c r="C23" s="7">
        <v>6.7699999999999996E-2</v>
      </c>
      <c r="D23" s="8">
        <v>583.27</v>
      </c>
      <c r="E23" s="2"/>
      <c r="F23" s="7">
        <f t="shared" si="0"/>
        <v>0.83050000000000002</v>
      </c>
      <c r="G23" s="11">
        <v>8.8700000000000001E-2</v>
      </c>
      <c r="I23" s="8">
        <f t="shared" si="1"/>
        <v>583.27</v>
      </c>
    </row>
    <row r="24" spans="1:9">
      <c r="A24" s="3">
        <v>17</v>
      </c>
      <c r="B24" s="1">
        <v>17</v>
      </c>
      <c r="C24" s="7">
        <v>8.9200000000000002E-2</v>
      </c>
      <c r="D24" s="8">
        <v>783.61</v>
      </c>
      <c r="E24" s="2"/>
      <c r="F24" s="7">
        <f t="shared" si="0"/>
        <v>0.39</v>
      </c>
      <c r="G24" s="11">
        <v>8.5699999999999998E-2</v>
      </c>
      <c r="I24" s="8">
        <f t="shared" si="1"/>
        <v>783.61</v>
      </c>
    </row>
    <row r="25" spans="1:9">
      <c r="A25" s="3">
        <v>18</v>
      </c>
      <c r="B25" s="1">
        <v>16</v>
      </c>
      <c r="C25" s="7">
        <v>8.3799999999999999E-2</v>
      </c>
      <c r="D25" s="8">
        <v>711.45</v>
      </c>
      <c r="E25" s="2"/>
      <c r="F25" s="7">
        <f t="shared" si="0"/>
        <v>0.52339999999999998</v>
      </c>
      <c r="G25" s="11">
        <v>8.6599999999999996E-2</v>
      </c>
      <c r="I25" s="8">
        <f t="shared" si="1"/>
        <v>711.45</v>
      </c>
    </row>
    <row r="26" spans="1:9">
      <c r="A26" s="3">
        <v>19</v>
      </c>
      <c r="B26" s="1">
        <v>19</v>
      </c>
      <c r="C26" s="7">
        <v>8.0699999999999994E-2</v>
      </c>
      <c r="D26" s="8">
        <v>743.71</v>
      </c>
      <c r="E26" s="2"/>
      <c r="F26" s="7">
        <f t="shared" si="0"/>
        <v>0.4531</v>
      </c>
      <c r="G26" s="11">
        <v>8.5800000000000001E-2</v>
      </c>
      <c r="I26" s="8">
        <f t="shared" si="1"/>
        <v>743.71</v>
      </c>
    </row>
    <row r="27" spans="1:9">
      <c r="A27" s="3">
        <v>20</v>
      </c>
      <c r="B27" s="1">
        <v>15</v>
      </c>
      <c r="C27" s="7">
        <v>8.4320000000000006E-2</v>
      </c>
      <c r="D27" s="8">
        <v>682.09</v>
      </c>
      <c r="E27" s="2"/>
      <c r="F27" s="7">
        <f t="shared" si="0"/>
        <v>0.5897</v>
      </c>
      <c r="G27" s="11">
        <v>8.9399999999999993E-2</v>
      </c>
      <c r="I27" s="8">
        <f t="shared" si="1"/>
        <v>682.09</v>
      </c>
    </row>
    <row r="28" spans="1:9">
      <c r="A28" s="3">
        <v>21</v>
      </c>
      <c r="B28" s="1">
        <v>18</v>
      </c>
      <c r="C28" s="7">
        <v>9.0499999999999997E-2</v>
      </c>
      <c r="D28" s="8">
        <v>816.74</v>
      </c>
      <c r="E28" s="2"/>
      <c r="F28" s="7">
        <f t="shared" si="0"/>
        <v>0.3352</v>
      </c>
      <c r="G28" s="11">
        <v>8.5500000000000007E-2</v>
      </c>
      <c r="I28" s="8">
        <f t="shared" si="1"/>
        <v>816.74</v>
      </c>
    </row>
    <row r="29" spans="1:9">
      <c r="A29" s="3">
        <v>22</v>
      </c>
      <c r="B29" s="1">
        <v>14</v>
      </c>
      <c r="C29" s="7">
        <v>6.4799999999999996E-2</v>
      </c>
      <c r="D29" s="8">
        <v>512.29999999999995</v>
      </c>
      <c r="E29" s="2"/>
      <c r="F29" s="7">
        <f t="shared" si="0"/>
        <v>1.0785</v>
      </c>
      <c r="G29" s="11">
        <v>8.7300000000000003E-2</v>
      </c>
      <c r="I29" s="8">
        <f t="shared" si="1"/>
        <v>512.29999999999995</v>
      </c>
    </row>
    <row r="30" spans="1:9">
      <c r="A30" s="3">
        <v>23</v>
      </c>
      <c r="B30" s="1">
        <v>16</v>
      </c>
      <c r="C30" s="7">
        <v>7.51E-2</v>
      </c>
      <c r="D30" s="8">
        <v>640.78</v>
      </c>
      <c r="E30" s="2"/>
      <c r="F30" s="7">
        <f t="shared" si="0"/>
        <v>0.67779999999999996</v>
      </c>
      <c r="G30" s="11">
        <v>8.5800000000000001E-2</v>
      </c>
      <c r="I30" s="8">
        <f t="shared" si="1"/>
        <v>640.78</v>
      </c>
    </row>
    <row r="31" spans="1:9">
      <c r="A31" s="3">
        <v>24</v>
      </c>
      <c r="B31" s="1">
        <v>15</v>
      </c>
      <c r="C31" s="7">
        <v>8.1199999999999994E-2</v>
      </c>
      <c r="D31" s="8">
        <v>666.68</v>
      </c>
      <c r="E31" s="2"/>
      <c r="F31" s="7">
        <f t="shared" si="0"/>
        <v>0.62180000000000002</v>
      </c>
      <c r="G31" s="11">
        <v>8.6900000000000005E-2</v>
      </c>
      <c r="I31" s="8">
        <f t="shared" si="1"/>
        <v>666.68</v>
      </c>
    </row>
    <row r="32" spans="1:9">
      <c r="A32" s="3">
        <v>25</v>
      </c>
      <c r="B32" s="1">
        <v>14</v>
      </c>
      <c r="C32" s="7">
        <v>9.6499999999999989E-2</v>
      </c>
      <c r="D32" s="8">
        <v>769.45</v>
      </c>
      <c r="E32" s="2"/>
      <c r="F32" s="7">
        <f t="shared" si="0"/>
        <v>0.42499999999999999</v>
      </c>
      <c r="G32" s="11">
        <v>8.5800000000000001E-2</v>
      </c>
      <c r="I32" s="8">
        <f t="shared" si="1"/>
        <v>769.45</v>
      </c>
    </row>
    <row r="33" spans="2:7">
      <c r="D33" s="2"/>
      <c r="E33" s="2"/>
      <c r="F33" s="1"/>
      <c r="G33" s="1"/>
    </row>
    <row r="34" spans="2:7">
      <c r="D34" s="2"/>
      <c r="E34" s="2"/>
      <c r="F34" s="1"/>
      <c r="G34" s="1"/>
    </row>
    <row r="35" spans="2:7">
      <c r="B35" s="2"/>
      <c r="D35" s="2"/>
      <c r="E35" s="2"/>
      <c r="F35" s="1"/>
      <c r="G35" s="1"/>
    </row>
    <row r="36" spans="2:7">
      <c r="D36" s="2"/>
      <c r="E36" s="2"/>
      <c r="F36" s="1"/>
      <c r="G36" s="1"/>
    </row>
    <row r="37" spans="2:7">
      <c r="D37" s="2"/>
      <c r="E37" s="2"/>
      <c r="F37" s="1"/>
      <c r="G37" s="1"/>
    </row>
    <row r="38" spans="2:7">
      <c r="D38" s="2"/>
      <c r="E38" s="2"/>
      <c r="F38" s="1"/>
      <c r="G38" s="1"/>
    </row>
    <row r="39" spans="2:7">
      <c r="D39" s="2"/>
      <c r="E39" s="2"/>
      <c r="F39" s="1"/>
      <c r="G39" s="1"/>
    </row>
    <row r="40" spans="2:7">
      <c r="E40" s="2"/>
      <c r="F40" s="1"/>
      <c r="G40" s="2"/>
    </row>
    <row r="41" spans="2:7">
      <c r="E41" s="2"/>
      <c r="F41" s="1"/>
      <c r="G41" s="2"/>
    </row>
    <row r="42" spans="2:7">
      <c r="E42" s="2"/>
      <c r="F42" s="1"/>
      <c r="G42" s="2"/>
    </row>
    <row r="43" spans="2:7">
      <c r="E43" s="2"/>
      <c r="F43" s="1"/>
      <c r="G43" s="2"/>
    </row>
    <row r="44" spans="2:7">
      <c r="E44" s="2"/>
      <c r="F44" s="1"/>
      <c r="G44" s="2"/>
    </row>
    <row r="45" spans="2:7">
      <c r="E45" s="2"/>
      <c r="F45" s="1"/>
      <c r="G45" s="2"/>
    </row>
    <row r="46" spans="2:7">
      <c r="E46" s="2"/>
      <c r="F46" s="1"/>
      <c r="G46" s="2"/>
    </row>
    <row r="47" spans="2:7">
      <c r="E47" s="2"/>
      <c r="F47" s="1"/>
      <c r="G47" s="2"/>
    </row>
    <row r="48" spans="2:7">
      <c r="E48" s="2"/>
      <c r="F48" s="1"/>
      <c r="G48" s="2"/>
    </row>
    <row r="49" spans="2:7">
      <c r="E49" s="2"/>
      <c r="F49" s="1"/>
      <c r="G49" s="2"/>
    </row>
    <row r="50" spans="2:7">
      <c r="E50" s="2"/>
      <c r="F50" s="1"/>
      <c r="G50" s="2"/>
    </row>
    <row r="51" spans="2:7">
      <c r="E51" s="2"/>
      <c r="F51" s="1"/>
      <c r="G51" s="2"/>
    </row>
    <row r="52" spans="2:7">
      <c r="E52" s="2"/>
      <c r="F52" s="1"/>
      <c r="G52" s="2"/>
    </row>
    <row r="53" spans="2:7">
      <c r="E53" s="2"/>
      <c r="F53" s="1"/>
      <c r="G53" s="2"/>
    </row>
    <row r="54" spans="2:7">
      <c r="E54" s="2"/>
      <c r="F54" s="1"/>
      <c r="G54" s="2"/>
    </row>
    <row r="55" spans="2:7">
      <c r="E55" s="2"/>
      <c r="F55" s="1"/>
      <c r="G55" s="2"/>
    </row>
    <row r="56" spans="2:7">
      <c r="E56" s="2"/>
      <c r="F56" s="1"/>
      <c r="G56" s="2"/>
    </row>
    <row r="57" spans="2:7">
      <c r="E57" s="2"/>
      <c r="F57" s="1"/>
      <c r="G57" s="2"/>
    </row>
    <row r="58" spans="2:7">
      <c r="E58" s="2"/>
      <c r="F58" s="1"/>
      <c r="G58" s="2"/>
    </row>
    <row r="59" spans="2:7">
      <c r="E59" s="2"/>
      <c r="F59" s="1"/>
      <c r="G59" s="2"/>
    </row>
    <row r="60" spans="2:7">
      <c r="E60" s="2"/>
      <c r="F60" s="1"/>
      <c r="G60" s="2"/>
    </row>
    <row r="61" spans="2:7">
      <c r="E61" s="2"/>
      <c r="F61" s="1"/>
      <c r="G61" s="2"/>
    </row>
    <row r="62" spans="2:7">
      <c r="B62" s="2"/>
      <c r="D62" s="2"/>
      <c r="E62" s="2"/>
      <c r="F62" s="1"/>
      <c r="G62" s="2"/>
    </row>
    <row r="63" spans="2:7">
      <c r="B63" s="2"/>
      <c r="D63" s="2"/>
      <c r="E63" s="2"/>
      <c r="F63" s="1"/>
      <c r="G63" s="2"/>
    </row>
    <row r="64" spans="2:7">
      <c r="F64" s="1"/>
      <c r="G64" s="1"/>
    </row>
    <row r="66" spans="5:7">
      <c r="E66" s="2"/>
      <c r="F66" s="1"/>
      <c r="G66" s="2"/>
    </row>
    <row r="67" spans="5:7">
      <c r="E67" s="2"/>
      <c r="F67" s="1"/>
      <c r="G67" s="2"/>
    </row>
    <row r="68" spans="5:7">
      <c r="E68" s="2"/>
      <c r="F68" s="1"/>
      <c r="G68" s="2"/>
    </row>
    <row r="69" spans="5:7">
      <c r="E69" s="2"/>
      <c r="F69" s="1"/>
      <c r="G69" s="2"/>
    </row>
    <row r="70" spans="5:7">
      <c r="E70" s="2"/>
      <c r="F70" s="1"/>
      <c r="G70" s="2"/>
    </row>
    <row r="71" spans="5:7">
      <c r="E71" s="2"/>
      <c r="F71" s="1"/>
      <c r="G71" s="2"/>
    </row>
    <row r="72" spans="5:7">
      <c r="E72" s="2"/>
      <c r="F72" s="1"/>
      <c r="G72" s="2"/>
    </row>
    <row r="73" spans="5:7">
      <c r="E73" s="2"/>
      <c r="F73" s="1"/>
      <c r="G73" s="2"/>
    </row>
    <row r="74" spans="5:7">
      <c r="E74" s="2"/>
      <c r="F74" s="1"/>
      <c r="G74" s="2"/>
    </row>
    <row r="75" spans="5:7">
      <c r="E75" s="2"/>
      <c r="F75" s="1"/>
      <c r="G75" s="2"/>
    </row>
    <row r="76" spans="5:7">
      <c r="E76" s="2"/>
      <c r="F76" s="1"/>
      <c r="G76" s="2"/>
    </row>
    <row r="77" spans="5:7">
      <c r="E77" s="2"/>
      <c r="F77" s="1"/>
      <c r="G77" s="2"/>
    </row>
    <row r="78" spans="5:7">
      <c r="E78" s="2"/>
      <c r="F78" s="1"/>
      <c r="G78" s="2"/>
    </row>
    <row r="79" spans="5:7">
      <c r="E79" s="2"/>
      <c r="F79" s="1"/>
      <c r="G79" s="2"/>
    </row>
    <row r="80" spans="5:7">
      <c r="E80" s="2"/>
      <c r="F80" s="1"/>
      <c r="G80" s="2"/>
    </row>
    <row r="81" spans="5:7">
      <c r="E81" s="2"/>
      <c r="F81" s="1"/>
      <c r="G81" s="2"/>
    </row>
    <row r="82" spans="5:7">
      <c r="E82" s="2"/>
      <c r="F82" s="1"/>
      <c r="G82" s="2"/>
    </row>
    <row r="83" spans="5:7">
      <c r="E83" s="2"/>
      <c r="F83" s="1"/>
      <c r="G83" s="2"/>
    </row>
    <row r="84" spans="5:7">
      <c r="E84" s="2"/>
      <c r="F84" s="1"/>
      <c r="G84" s="2"/>
    </row>
    <row r="85" spans="5:7">
      <c r="E85" s="2"/>
      <c r="F85" s="1"/>
      <c r="G85" s="2"/>
    </row>
    <row r="86" spans="5:7">
      <c r="E86" s="2"/>
      <c r="F86" s="1"/>
      <c r="G86" s="2"/>
    </row>
    <row r="87" spans="5:7">
      <c r="E87" s="2"/>
      <c r="F87" s="1"/>
      <c r="G87" s="2"/>
    </row>
    <row r="88" spans="5:7">
      <c r="E88" s="2"/>
      <c r="F88" s="1"/>
      <c r="G88" s="2"/>
    </row>
    <row r="89" spans="5:7">
      <c r="E89" s="2"/>
      <c r="F89" s="1"/>
      <c r="G89" s="2"/>
    </row>
    <row r="90" spans="5:7">
      <c r="E90" s="2"/>
      <c r="F90" s="1"/>
      <c r="G90" s="2"/>
    </row>
  </sheetData>
  <phoneticPr fontId="3" type="noConversion"/>
  <pageMargins left="0.34" right="0.36" top="0.17" bottom="0.15" header="0" footer="0"/>
  <pageSetup orientation="portrait" verticalDpi="0" r:id="rId1"/>
  <headerFooter alignWithMargins="0"/>
  <rowBreaks count="1" manualBreakCount="1">
    <brk id="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L9" sqref="L9"/>
    </sheetView>
  </sheetViews>
  <sheetFormatPr baseColWidth="10" defaultRowHeight="15.75"/>
  <cols>
    <col min="1" max="1" width="7" style="3" customWidth="1"/>
    <col min="2" max="2" width="13" style="1" customWidth="1"/>
    <col min="3" max="3" width="14.7109375" style="1" customWidth="1"/>
    <col min="4" max="4" width="11.7109375" style="1" customWidth="1"/>
    <col min="5" max="5" width="12.5703125" style="1" customWidth="1"/>
    <col min="6" max="8" width="11.42578125" style="1"/>
    <col min="9" max="10" width="12.5703125" style="1" customWidth="1"/>
    <col min="11" max="11" width="13.140625" style="1" customWidth="1"/>
    <col min="12" max="12" width="13.5703125" style="1" customWidth="1"/>
    <col min="13" max="16384" width="11.42578125" style="1"/>
  </cols>
  <sheetData>
    <row r="1" spans="1:9">
      <c r="B1" s="4" t="s">
        <v>2</v>
      </c>
    </row>
    <row r="2" spans="1:9">
      <c r="A2" s="3" t="s">
        <v>36</v>
      </c>
      <c r="B2" s="1" t="s">
        <v>32</v>
      </c>
    </row>
    <row r="3" spans="1:9">
      <c r="B3" s="1" t="s">
        <v>33</v>
      </c>
    </row>
    <row r="4" spans="1:9" ht="18.75">
      <c r="B4" s="1" t="s">
        <v>80</v>
      </c>
    </row>
    <row r="5" spans="1:9">
      <c r="B5" s="1" t="s">
        <v>34</v>
      </c>
    </row>
    <row r="6" spans="1:9">
      <c r="B6" s="1" t="s">
        <v>9</v>
      </c>
    </row>
    <row r="8" spans="1:9" ht="21" thickBot="1">
      <c r="A8" s="39" t="s">
        <v>78</v>
      </c>
      <c r="B8" s="13" t="s">
        <v>10</v>
      </c>
      <c r="C8" s="13" t="s">
        <v>11</v>
      </c>
      <c r="D8" s="13" t="s">
        <v>35</v>
      </c>
      <c r="E8" s="13" t="s">
        <v>25</v>
      </c>
      <c r="G8" s="42" t="s">
        <v>5</v>
      </c>
      <c r="H8" s="42" t="s">
        <v>49</v>
      </c>
    </row>
    <row r="9" spans="1:9">
      <c r="A9" s="3">
        <v>1</v>
      </c>
      <c r="B9" s="1">
        <v>11</v>
      </c>
      <c r="C9" s="9">
        <v>7.7100000000000002E-2</v>
      </c>
      <c r="D9" s="8">
        <v>1269.3399999999999</v>
      </c>
      <c r="E9" s="9">
        <v>4.5400000000000003E-2</v>
      </c>
      <c r="F9" s="7"/>
      <c r="G9" s="8">
        <f>ROUND(((C9*1000)/E9)*(1-1/POWER(1+E9,B9-1)) + 1000/POWER(1+E9,B9-1) + (C9*1000),2)</f>
        <v>1327.44</v>
      </c>
      <c r="H9" s="7">
        <f>ROUND((G9-D9)/D9,4)</f>
        <v>4.58E-2</v>
      </c>
      <c r="I9" s="8"/>
    </row>
    <row r="10" spans="1:9">
      <c r="A10" s="3">
        <v>2</v>
      </c>
      <c r="B10" s="1">
        <v>11</v>
      </c>
      <c r="C10" s="9">
        <v>7.5499999999999998E-2</v>
      </c>
      <c r="D10" s="8">
        <v>1272.02</v>
      </c>
      <c r="E10" s="9">
        <v>4.4600000000000001E-2</v>
      </c>
      <c r="F10" s="7"/>
      <c r="G10" s="8">
        <f t="shared" ref="G10:G33" si="0">ROUND(((C10*1000)/E10)*(1-1/POWER(1+E10,B10-1)) + 1000/POWER(1+E10,B10-1) + (C10*1000),2)</f>
        <v>1320.48</v>
      </c>
      <c r="H10" s="7">
        <f t="shared" ref="H10:H33" si="1">ROUND((G10-D10)/D10,4)</f>
        <v>3.8100000000000002E-2</v>
      </c>
    </row>
    <row r="11" spans="1:9">
      <c r="A11" s="3">
        <v>3</v>
      </c>
      <c r="B11" s="1">
        <v>6</v>
      </c>
      <c r="C11" s="9">
        <v>8.1699999999999995E-2</v>
      </c>
      <c r="D11" s="8">
        <v>1162.73</v>
      </c>
      <c r="E11" s="9">
        <v>5.21E-2</v>
      </c>
      <c r="F11" s="7"/>
      <c r="G11" s="8">
        <f t="shared" si="0"/>
        <v>1209.1099999999999</v>
      </c>
      <c r="H11" s="7">
        <f t="shared" si="1"/>
        <v>3.9899999999999998E-2</v>
      </c>
    </row>
    <row r="12" spans="1:9">
      <c r="A12" s="3">
        <v>4</v>
      </c>
      <c r="B12" s="1">
        <v>6</v>
      </c>
      <c r="C12" s="9">
        <v>6.2400000000000004E-2</v>
      </c>
      <c r="D12" s="8">
        <v>1048.3499999999999</v>
      </c>
      <c r="E12" s="9">
        <v>4.0300000000000002E-2</v>
      </c>
      <c r="F12" s="7"/>
      <c r="G12" s="8">
        <f t="shared" si="0"/>
        <v>1160.7</v>
      </c>
      <c r="H12" s="7">
        <f t="shared" si="1"/>
        <v>0.1072</v>
      </c>
    </row>
    <row r="13" spans="1:9">
      <c r="A13" s="3">
        <v>5</v>
      </c>
      <c r="B13" s="1">
        <v>6</v>
      </c>
      <c r="C13" s="9">
        <v>7.0199999999999999E-2</v>
      </c>
      <c r="D13" s="8">
        <v>1046.26</v>
      </c>
      <c r="E13" s="9">
        <v>5.6399999999999999E-2</v>
      </c>
      <c r="F13" s="7"/>
      <c r="G13" s="8">
        <f t="shared" si="0"/>
        <v>1128.9000000000001</v>
      </c>
      <c r="H13" s="7">
        <f t="shared" si="1"/>
        <v>7.9000000000000001E-2</v>
      </c>
    </row>
    <row r="14" spans="1:9">
      <c r="A14" s="3">
        <v>6</v>
      </c>
      <c r="B14" s="1">
        <v>10</v>
      </c>
      <c r="C14" s="9">
        <v>5.3199999999999997E-2</v>
      </c>
      <c r="D14" s="8">
        <v>1043.96</v>
      </c>
      <c r="E14" s="9">
        <v>4.0500000000000001E-2</v>
      </c>
      <c r="F14" s="7"/>
      <c r="G14" s="8">
        <f t="shared" si="0"/>
        <v>1147.4100000000001</v>
      </c>
      <c r="H14" s="7">
        <f t="shared" si="1"/>
        <v>9.9099999999999994E-2</v>
      </c>
    </row>
    <row r="15" spans="1:9">
      <c r="A15" s="3">
        <v>7</v>
      </c>
      <c r="B15" s="1">
        <v>9</v>
      </c>
      <c r="C15" s="9">
        <v>4.1700000000000001E-2</v>
      </c>
      <c r="D15" s="8">
        <v>1010.03</v>
      </c>
      <c r="E15" s="9">
        <v>4.53E-2</v>
      </c>
      <c r="F15" s="7"/>
      <c r="G15" s="8">
        <f t="shared" si="0"/>
        <v>1017.98</v>
      </c>
      <c r="H15" s="7">
        <f t="shared" si="1"/>
        <v>7.9000000000000008E-3</v>
      </c>
    </row>
    <row r="16" spans="1:9">
      <c r="A16" s="3">
        <v>8</v>
      </c>
      <c r="B16" s="1">
        <v>11</v>
      </c>
      <c r="C16" s="9">
        <v>7.6499999999999999E-2</v>
      </c>
      <c r="D16" s="8">
        <v>1382.25</v>
      </c>
      <c r="E16" s="9">
        <v>1.89E-2</v>
      </c>
      <c r="F16" s="7"/>
      <c r="G16" s="8">
        <f t="shared" si="0"/>
        <v>1596.89</v>
      </c>
      <c r="H16" s="7">
        <f t="shared" si="1"/>
        <v>0.15529999999999999</v>
      </c>
    </row>
    <row r="17" spans="1:8">
      <c r="A17" s="3">
        <v>9</v>
      </c>
      <c r="B17" s="1">
        <v>11</v>
      </c>
      <c r="C17" s="9">
        <v>9.2399999999999996E-2</v>
      </c>
      <c r="D17" s="8">
        <v>1306.46</v>
      </c>
      <c r="E17" s="9">
        <v>4.7800000000000002E-2</v>
      </c>
      <c r="F17" s="7"/>
      <c r="G17" s="8">
        <f t="shared" si="0"/>
        <v>1440.5</v>
      </c>
      <c r="H17" s="7">
        <f t="shared" si="1"/>
        <v>0.1026</v>
      </c>
    </row>
    <row r="18" spans="1:8">
      <c r="A18" s="3">
        <v>10</v>
      </c>
      <c r="B18" s="1">
        <v>11</v>
      </c>
      <c r="C18" s="9">
        <v>9.0200000000000002E-2</v>
      </c>
      <c r="D18" s="8">
        <v>1307.79</v>
      </c>
      <c r="E18" s="9">
        <v>5.5199999999999999E-2</v>
      </c>
      <c r="F18" s="7"/>
      <c r="G18" s="8">
        <f t="shared" si="0"/>
        <v>1353.76</v>
      </c>
      <c r="H18" s="7">
        <f t="shared" si="1"/>
        <v>3.5200000000000002E-2</v>
      </c>
    </row>
    <row r="19" spans="1:8">
      <c r="A19" s="3">
        <v>11</v>
      </c>
      <c r="B19" s="1">
        <v>7</v>
      </c>
      <c r="C19" s="9">
        <v>6.83E-2</v>
      </c>
      <c r="D19" s="8">
        <v>1107.5</v>
      </c>
      <c r="E19" s="9">
        <v>4.2599999999999999E-2</v>
      </c>
      <c r="F19" s="7"/>
      <c r="G19" s="8">
        <f t="shared" si="0"/>
        <v>1201.8900000000001</v>
      </c>
      <c r="H19" s="7">
        <f t="shared" si="1"/>
        <v>8.5199999999999998E-2</v>
      </c>
    </row>
    <row r="20" spans="1:8">
      <c r="A20" s="3">
        <v>12</v>
      </c>
      <c r="B20" s="1">
        <v>6</v>
      </c>
      <c r="C20" s="9">
        <v>3.7199999999999997E-2</v>
      </c>
      <c r="D20" s="8">
        <v>931.69</v>
      </c>
      <c r="E20" s="9">
        <v>5.2499999999999998E-2</v>
      </c>
      <c r="F20" s="7"/>
      <c r="G20" s="8">
        <f t="shared" si="0"/>
        <v>971.41</v>
      </c>
      <c r="H20" s="7">
        <f t="shared" si="1"/>
        <v>4.2599999999999999E-2</v>
      </c>
    </row>
    <row r="21" spans="1:8">
      <c r="A21" s="3">
        <v>13</v>
      </c>
      <c r="B21" s="1">
        <v>7</v>
      </c>
      <c r="C21" s="9">
        <v>7.5200000000000003E-2</v>
      </c>
      <c r="D21" s="8">
        <v>1018.76</v>
      </c>
      <c r="E21" s="9">
        <v>5.7000000000000002E-2</v>
      </c>
      <c r="F21" s="7"/>
      <c r="G21" s="8">
        <f t="shared" si="0"/>
        <v>1165.55</v>
      </c>
      <c r="H21" s="7">
        <f t="shared" si="1"/>
        <v>0.14410000000000001</v>
      </c>
    </row>
    <row r="22" spans="1:8">
      <c r="A22" s="3">
        <v>14</v>
      </c>
      <c r="B22" s="1">
        <v>10</v>
      </c>
      <c r="C22" s="9">
        <v>5.7299999999999997E-2</v>
      </c>
      <c r="D22" s="8">
        <v>1198.7</v>
      </c>
      <c r="E22" s="9">
        <v>3.27E-2</v>
      </c>
      <c r="F22" s="7"/>
      <c r="G22" s="8">
        <f t="shared" si="0"/>
        <v>1246.45</v>
      </c>
      <c r="H22" s="7">
        <f t="shared" si="1"/>
        <v>3.9800000000000002E-2</v>
      </c>
    </row>
    <row r="23" spans="1:8">
      <c r="A23" s="3">
        <v>15</v>
      </c>
      <c r="B23" s="1">
        <v>12</v>
      </c>
      <c r="C23" s="9">
        <v>2.9600000000000001E-2</v>
      </c>
      <c r="D23" s="8">
        <v>681.78</v>
      </c>
      <c r="E23" s="9">
        <v>6.5999999999999989E-2</v>
      </c>
      <c r="G23" s="8">
        <f t="shared" si="0"/>
        <v>751.13</v>
      </c>
      <c r="H23" s="7">
        <f t="shared" si="1"/>
        <v>0.1017</v>
      </c>
    </row>
    <row r="24" spans="1:8">
      <c r="A24" s="3">
        <v>16</v>
      </c>
      <c r="B24" s="1">
        <v>12</v>
      </c>
      <c r="C24" s="9">
        <v>3.9599999999999996E-2</v>
      </c>
      <c r="D24" s="8">
        <v>754.67</v>
      </c>
      <c r="E24" s="9">
        <v>6.4599999999999991E-2</v>
      </c>
      <c r="G24" s="8">
        <f t="shared" si="0"/>
        <v>846.99</v>
      </c>
      <c r="H24" s="7">
        <f t="shared" si="1"/>
        <v>0.12230000000000001</v>
      </c>
    </row>
    <row r="25" spans="1:8">
      <c r="A25" s="3">
        <v>17</v>
      </c>
      <c r="B25" s="1">
        <v>12</v>
      </c>
      <c r="C25" s="9">
        <v>5.3800000000000001E-2</v>
      </c>
      <c r="D25" s="8">
        <v>1002.81</v>
      </c>
      <c r="E25" s="9">
        <v>5.4300000000000001E-2</v>
      </c>
      <c r="G25" s="8">
        <f t="shared" si="0"/>
        <v>1049.74</v>
      </c>
      <c r="H25" s="7">
        <f t="shared" si="1"/>
        <v>4.6800000000000001E-2</v>
      </c>
    </row>
    <row r="26" spans="1:8">
      <c r="A26" s="3">
        <v>18</v>
      </c>
      <c r="B26" s="1">
        <v>12</v>
      </c>
      <c r="C26" s="9">
        <v>3.6799999999999999E-2</v>
      </c>
      <c r="D26" s="8">
        <v>698.07</v>
      </c>
      <c r="E26" s="9">
        <v>8.3599999999999994E-2</v>
      </c>
      <c r="G26" s="8">
        <f t="shared" si="0"/>
        <v>708.45</v>
      </c>
      <c r="H26" s="7">
        <f t="shared" si="1"/>
        <v>1.49E-2</v>
      </c>
    </row>
    <row r="27" spans="1:8">
      <c r="A27" s="3">
        <v>19</v>
      </c>
      <c r="B27" s="1">
        <v>10</v>
      </c>
      <c r="C27" s="9">
        <v>3.9100000000000003E-2</v>
      </c>
      <c r="D27" s="8">
        <v>634.22</v>
      </c>
      <c r="E27" s="9">
        <v>7.8399999999999997E-2</v>
      </c>
      <c r="G27" s="8">
        <f t="shared" si="0"/>
        <v>791.96</v>
      </c>
      <c r="H27" s="7">
        <f t="shared" si="1"/>
        <v>0.2487</v>
      </c>
    </row>
    <row r="28" spans="1:8">
      <c r="A28" s="3">
        <v>20</v>
      </c>
      <c r="B28" s="1">
        <v>12</v>
      </c>
      <c r="C28" s="9">
        <v>5.5899999999999998E-2</v>
      </c>
      <c r="D28" s="8">
        <v>993.37</v>
      </c>
      <c r="E28" s="9">
        <v>5.6500000000000002E-2</v>
      </c>
      <c r="G28" s="8">
        <f t="shared" si="0"/>
        <v>1051.08</v>
      </c>
      <c r="H28" s="7">
        <f t="shared" si="1"/>
        <v>5.8099999999999999E-2</v>
      </c>
    </row>
    <row r="29" spans="1:8">
      <c r="A29" s="3">
        <v>21</v>
      </c>
      <c r="B29" s="1">
        <v>6</v>
      </c>
      <c r="C29" s="9">
        <v>3.7400000000000003E-2</v>
      </c>
      <c r="D29" s="8">
        <v>726.06</v>
      </c>
      <c r="E29" s="9">
        <v>9.7399999999999987E-2</v>
      </c>
      <c r="G29" s="8">
        <f t="shared" si="0"/>
        <v>808.43</v>
      </c>
      <c r="H29" s="7">
        <f t="shared" si="1"/>
        <v>0.1134</v>
      </c>
    </row>
    <row r="30" spans="1:8">
      <c r="A30" s="3">
        <v>22</v>
      </c>
      <c r="B30" s="1">
        <v>7</v>
      </c>
      <c r="C30" s="9">
        <v>4.6199999999999998E-2</v>
      </c>
      <c r="D30" s="8">
        <v>982.24</v>
      </c>
      <c r="E30" s="9">
        <v>2.53E-2</v>
      </c>
      <c r="G30" s="8">
        <f t="shared" si="0"/>
        <v>1161.2</v>
      </c>
      <c r="H30" s="7">
        <f t="shared" si="1"/>
        <v>0.1822</v>
      </c>
    </row>
    <row r="31" spans="1:8">
      <c r="A31" s="3">
        <v>23</v>
      </c>
      <c r="B31" s="1">
        <v>8</v>
      </c>
      <c r="C31" s="9">
        <v>4.9599999999999998E-2</v>
      </c>
      <c r="D31" s="8">
        <v>1232.0899999999999</v>
      </c>
      <c r="E31" s="9">
        <v>7.000000000000001E-4</v>
      </c>
      <c r="G31" s="8">
        <f t="shared" si="0"/>
        <v>1390.94</v>
      </c>
      <c r="H31" s="7">
        <f t="shared" si="1"/>
        <v>0.12889999999999999</v>
      </c>
    </row>
    <row r="32" spans="1:8">
      <c r="A32" s="3">
        <v>24</v>
      </c>
      <c r="B32" s="1">
        <v>10</v>
      </c>
      <c r="C32" s="9">
        <v>5.28E-2</v>
      </c>
      <c r="D32" s="8">
        <v>710.29</v>
      </c>
      <c r="E32" s="9">
        <v>9.4899999999999998E-2</v>
      </c>
      <c r="G32" s="8">
        <f t="shared" si="0"/>
        <v>805.35</v>
      </c>
      <c r="H32" s="7">
        <f t="shared" si="1"/>
        <v>0.1338</v>
      </c>
    </row>
    <row r="33" spans="1:8">
      <c r="A33" s="3">
        <v>25</v>
      </c>
      <c r="B33" s="1">
        <v>6</v>
      </c>
      <c r="C33" s="9">
        <v>4.8899999999999999E-2</v>
      </c>
      <c r="D33" s="8">
        <v>819.08</v>
      </c>
      <c r="E33" s="9">
        <v>7.6099999999999987E-2</v>
      </c>
      <c r="G33" s="8">
        <f t="shared" si="0"/>
        <v>939.17</v>
      </c>
      <c r="H33" s="7">
        <f t="shared" si="1"/>
        <v>0.14660000000000001</v>
      </c>
    </row>
    <row r="34" spans="1:8">
      <c r="C34" s="9"/>
      <c r="D34" s="8"/>
      <c r="E34" s="9"/>
    </row>
    <row r="35" spans="1:8">
      <c r="C35" s="9"/>
      <c r="D35" s="8"/>
      <c r="E35" s="9"/>
    </row>
  </sheetData>
  <phoneticPr fontId="3" type="noConversion"/>
  <pageMargins left="0.75" right="0.75" top="1" bottom="1" header="0" footer="0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Soluciones</vt:lpstr>
      <vt:lpstr>P 13</vt:lpstr>
      <vt:lpstr>P 14</vt:lpstr>
      <vt:lpstr>P 15</vt:lpstr>
      <vt:lpstr>P 16</vt:lpstr>
      <vt:lpstr>P 17</vt:lpstr>
      <vt:lpstr>P 18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Videla</dc:creator>
  <cp:lastModifiedBy>CRISTOBAL VIDELA-HINTZE</cp:lastModifiedBy>
  <cp:lastPrinted>2010-03-25T05:12:36Z</cp:lastPrinted>
  <dcterms:created xsi:type="dcterms:W3CDTF">2010-03-20T15:48:34Z</dcterms:created>
  <dcterms:modified xsi:type="dcterms:W3CDTF">2014-09-15T13:24:52Z</dcterms:modified>
</cp:coreProperties>
</file>