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85" windowHeight="8580"/>
  </bookViews>
  <sheets>
    <sheet name="Hoja1" sheetId="1" r:id="rId1"/>
    <sheet name="Enunciados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99" i="1"/>
  <c r="E96"/>
  <c r="C101"/>
  <c r="F101"/>
  <c r="D101"/>
  <c r="G103"/>
  <c r="E105"/>
  <c r="E103"/>
  <c r="D105" s="1"/>
  <c r="F105"/>
  <c r="F78"/>
  <c r="E78"/>
  <c r="D78"/>
  <c r="C67"/>
  <c r="D66"/>
  <c r="C68" s="1"/>
  <c r="G68" s="1"/>
  <c r="D68"/>
  <c r="F68"/>
  <c r="D74"/>
  <c r="E74"/>
  <c r="F74"/>
  <c r="C47"/>
  <c r="D45"/>
  <c r="C51" s="1"/>
  <c r="D51"/>
  <c r="E51"/>
  <c r="C49"/>
  <c r="F49" s="1"/>
  <c r="G51" s="1"/>
  <c r="D49"/>
  <c r="E49"/>
  <c r="F16"/>
  <c r="E14"/>
  <c r="C16" s="1"/>
  <c r="D16"/>
  <c r="C12"/>
  <c r="C14"/>
  <c r="D65"/>
  <c r="E68"/>
  <c r="E98"/>
  <c r="E101"/>
  <c r="G101"/>
  <c r="C105" s="1"/>
  <c r="G105" s="1"/>
  <c r="D46"/>
  <c r="F51"/>
  <c r="C74" l="1"/>
  <c r="G74" s="1"/>
  <c r="C78"/>
  <c r="G78" s="1"/>
  <c r="H51"/>
  <c r="C52" s="1"/>
  <c r="E16"/>
  <c r="G16" s="1"/>
</calcChain>
</file>

<file path=xl/sharedStrings.xml><?xml version="1.0" encoding="utf-8"?>
<sst xmlns="http://schemas.openxmlformats.org/spreadsheetml/2006/main" count="133" uniqueCount="86">
  <si>
    <t>Costo de Capital</t>
  </si>
  <si>
    <t>¿Cuál es el costo de capital promedio ponderado de FORESTA?</t>
  </si>
  <si>
    <t>Pasivo</t>
  </si>
  <si>
    <t>Activo</t>
  </si>
  <si>
    <t>Deuda</t>
  </si>
  <si>
    <t>Patrimonio</t>
  </si>
  <si>
    <t>Activos</t>
  </si>
  <si>
    <t>Total Activos</t>
  </si>
  <si>
    <t>Pasivo + Patrimonio</t>
  </si>
  <si>
    <t>WACC</t>
  </si>
  <si>
    <t>Desarrollo:</t>
  </si>
  <si>
    <t>Ejercicios</t>
  </si>
  <si>
    <t>E1</t>
  </si>
  <si>
    <t>E2</t>
  </si>
  <si>
    <t>una rentabilidad esperada del 22%. Suponga no crecimiento ni impuestos.</t>
  </si>
  <si>
    <r>
      <t>WACC = D/V * r</t>
    </r>
    <r>
      <rPr>
        <b/>
        <vertAlign val="subscript"/>
        <sz val="16"/>
        <rFont val="Times New Roman"/>
        <family val="1"/>
      </rPr>
      <t>D</t>
    </r>
    <r>
      <rPr>
        <b/>
        <sz val="16"/>
        <rFont val="Times New Roman"/>
        <family val="1"/>
      </rPr>
      <t xml:space="preserve">   + P/V * r</t>
    </r>
    <r>
      <rPr>
        <b/>
        <vertAlign val="subscript"/>
        <sz val="16"/>
        <rFont val="Times New Roman"/>
        <family val="1"/>
      </rPr>
      <t>P</t>
    </r>
  </si>
  <si>
    <t>y que su Patrimonio asciende a 75 millones de dólares.  Por otra parte, tiene 6 millones</t>
  </si>
  <si>
    <t>de acciones en circulación que se transan a sólo 4 dólares cada una y los títulos de la deuda</t>
  </si>
  <si>
    <t>se negocian con un 20% de descuento.</t>
  </si>
  <si>
    <t>Suponga que los accionistas exigen un 20% de rentabilidad esperada y que los bonos proporcionan</t>
  </si>
  <si>
    <t>una rentabilidad del 14%. ¿WACC)?</t>
  </si>
  <si>
    <t>WACC =</t>
  </si>
  <si>
    <t>con un cupón de 90 dólares; por otra parte tiene acciones en el mercado a 10 dólares, que tienen</t>
  </si>
  <si>
    <t>Estructura de Capital</t>
  </si>
  <si>
    <t>E3</t>
  </si>
  <si>
    <t>En este caso el WACC se modifica por el "ahorro fiscal".</t>
  </si>
  <si>
    <t>E4</t>
  </si>
  <si>
    <t>La empresa FORESTA S.A. tiene en circulación bonos por 25 millones de dólares a largo plazo</t>
  </si>
  <si>
    <t xml:space="preserve">Suponga que la empresa ASERRADEROS S.A. presenta una Deuda de 25 millones de dólares </t>
  </si>
  <si>
    <r>
      <t>¿Qué pasa si ahora hay Impuesto a las Empresas? Considere el Ejercicio E2 y suponga T</t>
    </r>
    <r>
      <rPr>
        <vertAlign val="subscript"/>
        <sz val="12"/>
        <rFont val="Times New Roman"/>
        <family val="1"/>
      </rPr>
      <t>e</t>
    </r>
    <r>
      <rPr>
        <sz val="12"/>
        <rFont val="Times New Roman"/>
      </rPr>
      <t xml:space="preserve"> = 0,40.</t>
    </r>
  </si>
  <si>
    <r>
      <t xml:space="preserve">Se define </t>
    </r>
    <r>
      <rPr>
        <b/>
        <sz val="12"/>
        <rFont val="Times New Roman"/>
        <family val="1"/>
      </rPr>
      <t>T</t>
    </r>
    <r>
      <rPr>
        <b/>
        <vertAlign val="subscript"/>
        <sz val="12"/>
        <rFont val="Times New Roman"/>
        <family val="1"/>
      </rPr>
      <t>e</t>
    </r>
    <r>
      <rPr>
        <sz val="12"/>
        <rFont val="Times New Roman"/>
      </rPr>
      <t xml:space="preserve"> = Impuesto a la Renta de la Empresa   =</t>
    </r>
  </si>
  <si>
    <t xml:space="preserve">La empresa MOLDURAS tiene un Patrimonio de 455 millones de dólares y una Deuda </t>
  </si>
  <si>
    <t>¿Cuál es el costo de capital de MOLDURAS?</t>
  </si>
  <si>
    <t>Valor Empresa</t>
  </si>
  <si>
    <t>b</t>
  </si>
  <si>
    <r>
      <t>r</t>
    </r>
    <r>
      <rPr>
        <vertAlign val="subscript"/>
        <sz val="12"/>
        <rFont val="Times New Roman"/>
        <family val="1"/>
      </rPr>
      <t>f</t>
    </r>
  </si>
  <si>
    <r>
      <t>r</t>
    </r>
    <r>
      <rPr>
        <vertAlign val="subscript"/>
        <sz val="12"/>
        <rFont val="Times New Roman"/>
        <family val="1"/>
      </rPr>
      <t>m</t>
    </r>
    <r>
      <rPr>
        <sz val="12"/>
        <rFont val="Times New Roman"/>
      </rPr>
      <t xml:space="preserve"> - r</t>
    </r>
    <r>
      <rPr>
        <vertAlign val="subscript"/>
        <sz val="12"/>
        <rFont val="Times New Roman"/>
        <family val="1"/>
      </rPr>
      <t>f</t>
    </r>
  </si>
  <si>
    <r>
      <t>r</t>
    </r>
    <r>
      <rPr>
        <vertAlign val="subscript"/>
        <sz val="12"/>
        <rFont val="Times New Roman"/>
        <family val="1"/>
      </rPr>
      <t>D</t>
    </r>
  </si>
  <si>
    <r>
      <t xml:space="preserve">de 195. Suponga que el </t>
    </r>
    <r>
      <rPr>
        <sz val="12"/>
        <rFont val="Symbol"/>
        <family val="1"/>
        <charset val="2"/>
      </rPr>
      <t>b</t>
    </r>
    <r>
      <rPr>
        <sz val="12"/>
        <rFont val="Times New Roman"/>
      </rPr>
      <t xml:space="preserve"> es 1,25; que la tasa libre de riesgo es 4%; que la prima por riesgo de</t>
    </r>
  </si>
  <si>
    <t>mercado es el histórico 8,6%; que la tasa de interés de la Deuda es 8% y que el impuesto es 35%.</t>
  </si>
  <si>
    <r>
      <t>T</t>
    </r>
    <r>
      <rPr>
        <vertAlign val="subscript"/>
        <sz val="12"/>
        <rFont val="Times New Roman"/>
        <family val="1"/>
      </rPr>
      <t>e</t>
    </r>
  </si>
  <si>
    <r>
      <t xml:space="preserve">r </t>
    </r>
    <r>
      <rPr>
        <vertAlign val="subscript"/>
        <sz val="12"/>
        <rFont val="Times New Roman"/>
        <family val="1"/>
      </rPr>
      <t>esperada Patrimonio</t>
    </r>
  </si>
  <si>
    <t>E5</t>
  </si>
  <si>
    <t>Suponga en un sistema sin impuestos que la empresa Bosques del Limarí tiene un Patrimonio</t>
  </si>
  <si>
    <t>de 1.200 millones de dólares y 400 de Deuda. La rentabilida esperada del Patrimonio es</t>
  </si>
  <si>
    <t>14% y la tasa de interés de la Deuda es 6%. Si la razón de endeudamiento cambia al 50% y</t>
  </si>
  <si>
    <t>Valor empresa</t>
  </si>
  <si>
    <r>
      <t>r</t>
    </r>
    <r>
      <rPr>
        <vertAlign val="subscript"/>
        <sz val="12"/>
        <rFont val="Times New Roman"/>
        <family val="1"/>
      </rPr>
      <t>P</t>
    </r>
  </si>
  <si>
    <t>WACC original =</t>
  </si>
  <si>
    <t>Si aumenta el endeudamiento al 50% y costo de Deuda a 11%:</t>
  </si>
  <si>
    <t>Se aplica que:</t>
  </si>
  <si>
    <t>Luego:</t>
  </si>
  <si>
    <r>
      <t xml:space="preserve">                              r</t>
    </r>
    <r>
      <rPr>
        <b/>
        <vertAlign val="subscript"/>
        <sz val="14"/>
        <rFont val="Times New Roman"/>
        <family val="1"/>
      </rPr>
      <t>P</t>
    </r>
    <r>
      <rPr>
        <b/>
        <sz val="14"/>
        <rFont val="Times New Roman"/>
        <family val="1"/>
      </rPr>
      <t xml:space="preserve">  =  { WACC - D/V * r</t>
    </r>
    <r>
      <rPr>
        <b/>
        <vertAlign val="subscript"/>
        <sz val="14"/>
        <rFont val="Times New Roman"/>
        <family val="1"/>
      </rPr>
      <t>D</t>
    </r>
    <r>
      <rPr>
        <b/>
        <sz val="14"/>
        <rFont val="Times New Roman"/>
        <family val="1"/>
      </rPr>
      <t xml:space="preserve">  }   /  P/D</t>
    </r>
  </si>
  <si>
    <r>
      <t>r</t>
    </r>
    <r>
      <rPr>
        <b/>
        <vertAlign val="subscript"/>
        <sz val="12"/>
        <rFont val="Times New Roman"/>
        <family val="1"/>
      </rPr>
      <t>P</t>
    </r>
  </si>
  <si>
    <t>E6</t>
  </si>
  <si>
    <t>P/V  =  D/V  =</t>
  </si>
  <si>
    <r>
      <t>r'</t>
    </r>
    <r>
      <rPr>
        <vertAlign val="subscript"/>
        <sz val="12"/>
        <rFont val="Times New Roman"/>
        <family val="1"/>
      </rPr>
      <t>D</t>
    </r>
  </si>
  <si>
    <t>la tasa de interés de la Deuda sube a 8%, ¿Cuál es el nuevo costo de capital para el</t>
  </si>
  <si>
    <t xml:space="preserve">Patrimonio de la empresa? Explique su variación.  Suponga que la tasa de interés de la Deuda </t>
  </si>
  <si>
    <t>en las nuevas condiciones de endeudamiento de la empresa sube a 12%. ¿Cuál sería el</t>
  </si>
  <si>
    <t>nuevo costo de capital del Patrimonio?  Explique la variación de la rentabilidad esperada</t>
  </si>
  <si>
    <t>del Patrimonio.</t>
  </si>
  <si>
    <r>
      <t>r''</t>
    </r>
    <r>
      <rPr>
        <vertAlign val="subscript"/>
        <sz val="12"/>
        <rFont val="Times New Roman"/>
        <family val="1"/>
      </rPr>
      <t>D</t>
    </r>
  </si>
  <si>
    <t>Si ahora se tiene que la tasa de interés de la Deuda sube:</t>
  </si>
  <si>
    <t>Resulta que:</t>
  </si>
  <si>
    <t>a)  Se debe explicar porque en el primer caso la reantabilidad esperada del Patrimonio sube.</t>
  </si>
  <si>
    <t>b)  Se debe explicar porque en el primer caso la reantabilidad esperada del Patrimonio baja.</t>
  </si>
  <si>
    <t>endeudamiento a 0,25?</t>
  </si>
  <si>
    <r>
      <t xml:space="preserve">       b</t>
    </r>
    <r>
      <rPr>
        <b/>
        <vertAlign val="subscript"/>
        <sz val="16"/>
        <rFont val="Times New Roman"/>
        <family val="1"/>
      </rPr>
      <t xml:space="preserve">Activos  </t>
    </r>
    <r>
      <rPr>
        <b/>
        <sz val="16"/>
        <rFont val="Times New Roman"/>
      </rPr>
      <t xml:space="preserve">  =   { D/V  * </t>
    </r>
    <r>
      <rPr>
        <b/>
        <sz val="16"/>
        <rFont val="Symbol"/>
        <family val="1"/>
        <charset val="2"/>
      </rPr>
      <t>b</t>
    </r>
    <r>
      <rPr>
        <b/>
        <vertAlign val="subscript"/>
        <sz val="16"/>
        <rFont val="Times New Roman"/>
        <family val="1"/>
      </rPr>
      <t>D</t>
    </r>
    <r>
      <rPr>
        <b/>
        <sz val="16"/>
        <rFont val="Times New Roman"/>
      </rPr>
      <t xml:space="preserve"> }  +  { P/V * </t>
    </r>
    <r>
      <rPr>
        <b/>
        <sz val="16"/>
        <rFont val="Symbol"/>
        <family val="1"/>
        <charset val="2"/>
      </rPr>
      <t>b</t>
    </r>
    <r>
      <rPr>
        <b/>
        <vertAlign val="subscript"/>
        <sz val="16"/>
        <rFont val="Times New Roman"/>
        <family val="1"/>
      </rPr>
      <t>P</t>
    </r>
    <r>
      <rPr>
        <b/>
        <sz val="16"/>
        <rFont val="Times New Roman"/>
        <family val="1"/>
      </rPr>
      <t xml:space="preserve"> }</t>
    </r>
  </si>
  <si>
    <r>
      <t xml:space="preserve">El </t>
    </r>
    <r>
      <rPr>
        <b/>
        <sz val="14"/>
        <rFont val="Symbol"/>
        <family val="1"/>
        <charset val="2"/>
      </rPr>
      <t>b</t>
    </r>
    <r>
      <rPr>
        <sz val="12"/>
        <rFont val="Times New Roman"/>
      </rPr>
      <t xml:space="preserve"> de los Activos es el promedio ponderado de los </t>
    </r>
    <r>
      <rPr>
        <b/>
        <sz val="14"/>
        <rFont val="Symbol"/>
        <family val="1"/>
        <charset val="2"/>
      </rPr>
      <t>b</t>
    </r>
    <r>
      <rPr>
        <sz val="12"/>
        <rFont val="Times New Roman"/>
      </rPr>
      <t xml:space="preserve"> de los Pasivos:</t>
    </r>
  </si>
  <si>
    <t>Caso actual:</t>
  </si>
  <si>
    <t>Bonos</t>
  </si>
  <si>
    <r>
      <t xml:space="preserve">¿Qué pasa con el </t>
    </r>
    <r>
      <rPr>
        <b/>
        <sz val="14"/>
        <rFont val="Symbol"/>
        <family val="1"/>
        <charset val="2"/>
      </rPr>
      <t>b</t>
    </r>
    <r>
      <rPr>
        <sz val="12"/>
        <rFont val="Times New Roman"/>
      </rPr>
      <t xml:space="preserve"> si la razón de endeudamiento fuese 50%? Suponga que para la actual</t>
    </r>
  </si>
  <si>
    <r>
      <t xml:space="preserve">estructura de capital el </t>
    </r>
    <r>
      <rPr>
        <b/>
        <sz val="14"/>
        <rFont val="Symbol"/>
        <family val="1"/>
        <charset val="2"/>
      </rPr>
      <t>b</t>
    </r>
    <r>
      <rPr>
        <sz val="12"/>
        <rFont val="Times New Roman"/>
      </rPr>
      <t xml:space="preserve"> de la deuda es 0,10 y este </t>
    </r>
    <r>
      <rPr>
        <b/>
        <sz val="14"/>
        <rFont val="Symbol"/>
        <family val="1"/>
        <charset val="2"/>
      </rPr>
      <t>b</t>
    </r>
    <r>
      <rPr>
        <sz val="12"/>
        <rFont val="Times New Roman"/>
      </rPr>
      <t xml:space="preserve"> aumenta para la nueva razón de</t>
    </r>
  </si>
  <si>
    <r>
      <t>b</t>
    </r>
    <r>
      <rPr>
        <b/>
        <vertAlign val="subscript"/>
        <sz val="16"/>
        <rFont val="Times New Roman"/>
        <family val="1"/>
      </rPr>
      <t xml:space="preserve">Activos </t>
    </r>
    <r>
      <rPr>
        <b/>
        <sz val="16"/>
        <rFont val="Times New Roman"/>
      </rPr>
      <t xml:space="preserve">= </t>
    </r>
  </si>
  <si>
    <r>
      <t xml:space="preserve"> </t>
    </r>
    <r>
      <rPr>
        <b/>
        <sz val="16"/>
        <rFont val="Times New Roman"/>
      </rPr>
      <t xml:space="preserve"> </t>
    </r>
    <r>
      <rPr>
        <b/>
        <sz val="16"/>
        <rFont val="Symbol"/>
        <family val="1"/>
        <charset val="2"/>
      </rPr>
      <t>b</t>
    </r>
    <r>
      <rPr>
        <b/>
        <vertAlign val="subscript"/>
        <sz val="16"/>
        <rFont val="Times New Roman"/>
        <family val="1"/>
      </rPr>
      <t>P</t>
    </r>
    <r>
      <rPr>
        <b/>
        <sz val="16"/>
        <rFont val="Times New Roman"/>
        <family val="1"/>
      </rPr>
      <t xml:space="preserve"> =</t>
    </r>
  </si>
  <si>
    <t>Caso nuevo:</t>
  </si>
  <si>
    <r>
      <t>b</t>
    </r>
    <r>
      <rPr>
        <b/>
        <vertAlign val="subscript"/>
        <sz val="12"/>
        <rFont val="Times New Roman"/>
        <family val="1"/>
      </rPr>
      <t>D</t>
    </r>
    <r>
      <rPr>
        <b/>
        <sz val="12"/>
        <rFont val="Times New Roman"/>
      </rPr>
      <t xml:space="preserve"> =</t>
    </r>
  </si>
  <si>
    <r>
      <t xml:space="preserve">Suponga que hoy día la empresa </t>
    </r>
    <r>
      <rPr>
        <b/>
        <sz val="12"/>
        <rFont val="Times New Roman"/>
        <family val="1"/>
      </rPr>
      <t>Motores Quilpué S.A.</t>
    </r>
    <r>
      <rPr>
        <sz val="12"/>
        <rFont val="Times New Roman"/>
      </rPr>
      <t xml:space="preserve"> tiene una Deuda con el Banco de 200 </t>
    </r>
  </si>
  <si>
    <t>millones de dólares; tiene Bonos a largo plazo por 300 millones y 100 millones de acciones</t>
  </si>
  <si>
    <r>
      <t xml:space="preserve">que se transan a 15 dólares; además, para esta estructura de capital el </t>
    </r>
    <r>
      <rPr>
        <b/>
        <sz val="14"/>
        <rFont val="Symbol"/>
        <family val="1"/>
        <charset val="2"/>
      </rPr>
      <t>b</t>
    </r>
    <r>
      <rPr>
        <sz val="12"/>
        <rFont val="Times New Roman"/>
      </rPr>
      <t xml:space="preserve"> de las acciones es 0,85.</t>
    </r>
  </si>
  <si>
    <t xml:space="preserve">una rentabilidad esperada del 22%. Hay 4.000.000 de acciones en el mercado. </t>
  </si>
  <si>
    <t>Suponga que no hay crecimiento ni impuestos.</t>
  </si>
  <si>
    <t xml:space="preserve">El Balance a Precios de Mercado </t>
  </si>
  <si>
    <t>una rentabilidad del 14%. ¿WACC?</t>
  </si>
  <si>
    <t>Problemas de Costo de Capital</t>
  </si>
</sst>
</file>

<file path=xl/styles.xml><?xml version="1.0" encoding="utf-8"?>
<styleSheet xmlns="http://schemas.openxmlformats.org/spreadsheetml/2006/main">
  <fonts count="20">
    <font>
      <sz val="12"/>
      <name val="Times New Roman"/>
    </font>
    <font>
      <b/>
      <sz val="18"/>
      <name val="Times New Roman"/>
      <family val="1"/>
    </font>
    <font>
      <b/>
      <sz val="12"/>
      <name val="Times New Roman"/>
      <family val="1"/>
    </font>
    <font>
      <sz val="8"/>
      <name val="Times New Roman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vertAlign val="subscript"/>
      <sz val="16"/>
      <name val="Times New Roman"/>
      <family val="1"/>
    </font>
    <font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2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i/>
      <sz val="12"/>
      <name val="Times New Roman"/>
      <family val="1"/>
    </font>
    <font>
      <b/>
      <sz val="16"/>
      <name val="Symbol"/>
      <family val="1"/>
      <charset val="2"/>
    </font>
    <font>
      <b/>
      <sz val="16"/>
      <name val="Times New Roman"/>
    </font>
    <font>
      <b/>
      <sz val="12"/>
      <name val="Symbol"/>
      <family val="1"/>
      <charset val="2"/>
    </font>
    <font>
      <b/>
      <sz val="14"/>
      <name val="Symbol"/>
      <family val="1"/>
      <charset val="2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4" fillId="0" borderId="2" xfId="0" applyFont="1" applyBorder="1"/>
    <xf numFmtId="3" fontId="2" fillId="0" borderId="2" xfId="0" applyNumberFormat="1" applyFont="1" applyBorder="1"/>
    <xf numFmtId="0" fontId="5" fillId="0" borderId="2" xfId="0" applyFont="1" applyFill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0" fontId="12" fillId="0" borderId="0" xfId="0" applyFont="1"/>
    <xf numFmtId="4" fontId="0" fillId="0" borderId="1" xfId="0" applyNumberFormat="1" applyBorder="1" applyAlignment="1">
      <alignment horizontal="center"/>
    </xf>
    <xf numFmtId="0" fontId="14" fillId="0" borderId="0" xfId="0" applyFont="1"/>
    <xf numFmtId="3" fontId="14" fillId="0" borderId="0" xfId="0" applyNumberFormat="1" applyFont="1"/>
    <xf numFmtId="4" fontId="14" fillId="0" borderId="0" xfId="0" applyNumberFormat="1" applyFont="1"/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5" fillId="0" borderId="0" xfId="0" applyFont="1"/>
    <xf numFmtId="0" fontId="18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95</xdr:row>
      <xdr:rowOff>9525</xdr:rowOff>
    </xdr:from>
    <xdr:to>
      <xdr:col>4</xdr:col>
      <xdr:colOff>228600</xdr:colOff>
      <xdr:row>96</xdr:row>
      <xdr:rowOff>190500</xdr:rowOff>
    </xdr:to>
    <xdr:sp macro="" textlink="">
      <xdr:nvSpPr>
        <xdr:cNvPr id="1028" name="AutoShape 1"/>
        <xdr:cNvSpPr>
          <a:spLocks/>
        </xdr:cNvSpPr>
      </xdr:nvSpPr>
      <xdr:spPr bwMode="auto">
        <a:xfrm>
          <a:off x="3267075" y="19869150"/>
          <a:ext cx="76200" cy="381000"/>
        </a:xfrm>
        <a:prstGeom prst="rightBrace">
          <a:avLst>
            <a:gd name="adj1" fmla="val 41667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workbookViewId="0">
      <selection activeCell="L9" sqref="L9"/>
    </sheetView>
  </sheetViews>
  <sheetFormatPr baseColWidth="10" defaultRowHeight="15.75"/>
  <cols>
    <col min="1" max="1" width="4.125" style="9" customWidth="1"/>
    <col min="2" max="2" width="13.5" customWidth="1"/>
    <col min="4" max="4" width="12.25" customWidth="1"/>
    <col min="8" max="8" width="8.625" customWidth="1"/>
    <col min="9" max="9" width="4.25" customWidth="1"/>
    <col min="10" max="10" width="4.75" customWidth="1"/>
  </cols>
  <sheetData>
    <row r="1" spans="1:9" ht="22.5">
      <c r="B1" s="10" t="s">
        <v>85</v>
      </c>
    </row>
    <row r="2" spans="1:9" s="8" customFormat="1" ht="16.5" thickBot="1">
      <c r="A2" s="13" t="s">
        <v>11</v>
      </c>
      <c r="B2" s="14"/>
      <c r="C2" s="14"/>
      <c r="D2" s="14"/>
      <c r="E2" s="14"/>
      <c r="F2" s="14"/>
      <c r="G2" s="14"/>
      <c r="H2" s="14"/>
      <c r="I2" s="14"/>
    </row>
    <row r="3" spans="1:9">
      <c r="A3" s="9" t="s">
        <v>12</v>
      </c>
      <c r="B3" t="s">
        <v>27</v>
      </c>
    </row>
    <row r="4" spans="1:9">
      <c r="B4" t="s">
        <v>22</v>
      </c>
    </row>
    <row r="5" spans="1:9">
      <c r="B5" t="s">
        <v>81</v>
      </c>
    </row>
    <row r="6" spans="1:9">
      <c r="B6" t="s">
        <v>82</v>
      </c>
    </row>
    <row r="7" spans="1:9">
      <c r="B7" t="s">
        <v>1</v>
      </c>
    </row>
    <row r="8" spans="1:9" ht="6" customHeight="1"/>
    <row r="9" spans="1:9" ht="23.25">
      <c r="B9" s="1" t="s">
        <v>10</v>
      </c>
      <c r="E9" s="15" t="s">
        <v>15</v>
      </c>
    </row>
    <row r="10" spans="1:9" ht="16.5" customHeight="1" thickBot="1">
      <c r="B10" s="38" t="s">
        <v>83</v>
      </c>
      <c r="C10" s="38"/>
      <c r="D10" s="38"/>
      <c r="E10" s="38"/>
    </row>
    <row r="11" spans="1:9" ht="16.5" thickBot="1">
      <c r="B11" s="3" t="s">
        <v>3</v>
      </c>
      <c r="C11" s="3"/>
      <c r="D11" s="3" t="s">
        <v>2</v>
      </c>
      <c r="E11" s="3"/>
    </row>
    <row r="12" spans="1:9">
      <c r="B12" t="s">
        <v>6</v>
      </c>
      <c r="C12" s="2">
        <f>E12+E13</f>
        <v>65000000</v>
      </c>
      <c r="D12" t="s">
        <v>4</v>
      </c>
      <c r="E12" s="2">
        <v>25000000</v>
      </c>
    </row>
    <row r="13" spans="1:9" ht="16.5" thickBot="1">
      <c r="B13" s="3"/>
      <c r="C13" s="3"/>
      <c r="D13" s="3" t="s">
        <v>5</v>
      </c>
      <c r="E13" s="4">
        <v>40000000</v>
      </c>
    </row>
    <row r="14" spans="1:9" ht="16.5" thickBot="1">
      <c r="B14" s="5" t="s">
        <v>7</v>
      </c>
      <c r="C14" s="6">
        <f>C12</f>
        <v>65000000</v>
      </c>
      <c r="D14" s="7" t="s">
        <v>8</v>
      </c>
      <c r="E14" s="6">
        <f>E12+E13</f>
        <v>65000000</v>
      </c>
    </row>
    <row r="16" spans="1:9" ht="16.5" thickBot="1">
      <c r="A16" s="11"/>
      <c r="B16" s="3" t="s">
        <v>9</v>
      </c>
      <c r="C16" s="3">
        <f>E12/E14</f>
        <v>0.38461538461538464</v>
      </c>
      <c r="D16" s="3">
        <f>0.09</f>
        <v>0.09</v>
      </c>
      <c r="E16" s="3">
        <f>E13/E14</f>
        <v>0.61538461538461542</v>
      </c>
      <c r="F16" s="3">
        <f>0.22</f>
        <v>0.22</v>
      </c>
      <c r="G16" s="12">
        <f>ROUND(C16*D16+E16*F16,2)</f>
        <v>0.17</v>
      </c>
      <c r="H16" s="3"/>
      <c r="I16" s="3"/>
    </row>
    <row r="18" spans="1:2">
      <c r="A18" s="9" t="s">
        <v>13</v>
      </c>
      <c r="B18" t="s">
        <v>28</v>
      </c>
    </row>
    <row r="19" spans="1:2">
      <c r="B19" t="s">
        <v>16</v>
      </c>
    </row>
    <row r="20" spans="1:2">
      <c r="B20" t="s">
        <v>17</v>
      </c>
    </row>
    <row r="21" spans="1:2">
      <c r="B21" t="s">
        <v>18</v>
      </c>
    </row>
    <row r="22" spans="1:2">
      <c r="B22" t="s">
        <v>19</v>
      </c>
    </row>
    <row r="23" spans="1:2">
      <c r="B23" t="s">
        <v>84</v>
      </c>
    </row>
    <row r="24" spans="1:2">
      <c r="B24" t="s">
        <v>10</v>
      </c>
    </row>
    <row r="27" spans="1:2">
      <c r="A27" s="9" t="s">
        <v>26</v>
      </c>
      <c r="B27" t="s">
        <v>31</v>
      </c>
    </row>
    <row r="28" spans="1:2">
      <c r="B28" t="s">
        <v>38</v>
      </c>
    </row>
    <row r="29" spans="1:2">
      <c r="B29" t="s">
        <v>39</v>
      </c>
    </row>
    <row r="30" spans="1:2">
      <c r="B30" t="s">
        <v>32</v>
      </c>
    </row>
    <row r="43" spans="2:6">
      <c r="E43" s="22" t="s">
        <v>34</v>
      </c>
      <c r="F43" s="16">
        <v>1.25</v>
      </c>
    </row>
    <row r="44" spans="2:6" ht="19.5" thickBot="1">
      <c r="B44" s="38" t="s">
        <v>23</v>
      </c>
      <c r="C44" s="38"/>
      <c r="E44" s="19" t="s">
        <v>35</v>
      </c>
      <c r="F44" s="16">
        <v>0.04</v>
      </c>
    </row>
    <row r="45" spans="2:6" ht="18.75">
      <c r="B45" s="19" t="s">
        <v>5</v>
      </c>
      <c r="C45" s="16">
        <v>195</v>
      </c>
      <c r="D45" s="21">
        <f>C45/C47</f>
        <v>0.3</v>
      </c>
      <c r="E45" s="19" t="s">
        <v>36</v>
      </c>
      <c r="F45" s="16">
        <v>8.5999999999999993E-2</v>
      </c>
    </row>
    <row r="46" spans="2:6" ht="19.5" thickBot="1">
      <c r="B46" s="20" t="s">
        <v>4</v>
      </c>
      <c r="C46" s="17">
        <v>455</v>
      </c>
      <c r="D46" s="21">
        <f>C46/C47</f>
        <v>0.7</v>
      </c>
      <c r="E46" s="19" t="s">
        <v>37</v>
      </c>
      <c r="F46" s="16">
        <v>0.08</v>
      </c>
    </row>
    <row r="47" spans="2:6" ht="18.75">
      <c r="B47" s="19" t="s">
        <v>33</v>
      </c>
      <c r="C47" s="16">
        <f>C45+C46</f>
        <v>650</v>
      </c>
      <c r="E47" s="19" t="s">
        <v>40</v>
      </c>
      <c r="F47" s="16">
        <v>0.35</v>
      </c>
    </row>
    <row r="48" spans="2:6">
      <c r="B48" s="19"/>
      <c r="C48" s="16"/>
      <c r="E48" s="19"/>
      <c r="F48" s="16"/>
    </row>
    <row r="49" spans="1:9" ht="18.75">
      <c r="B49" s="21" t="s">
        <v>41</v>
      </c>
      <c r="C49">
        <f>F44</f>
        <v>0.04</v>
      </c>
      <c r="D49" s="19">
        <f>F43</f>
        <v>1.25</v>
      </c>
      <c r="E49" s="16">
        <f>F45</f>
        <v>8.5999999999999993E-2</v>
      </c>
      <c r="F49">
        <f>C49+D49*E49</f>
        <v>0.14749999999999999</v>
      </c>
    </row>
    <row r="50" spans="1:9">
      <c r="B50" s="19"/>
      <c r="C50" s="16"/>
      <c r="E50" s="19"/>
      <c r="F50" s="16"/>
    </row>
    <row r="51" spans="1:9">
      <c r="B51" s="16" t="s">
        <v>21</v>
      </c>
      <c r="C51" s="16">
        <f>D45</f>
        <v>0.3</v>
      </c>
      <c r="D51">
        <f>F46</f>
        <v>0.08</v>
      </c>
      <c r="E51" s="19">
        <f>1-F47</f>
        <v>0.65</v>
      </c>
      <c r="F51" s="16">
        <f>D46</f>
        <v>0.7</v>
      </c>
      <c r="G51">
        <f>F49</f>
        <v>0.14749999999999999</v>
      </c>
      <c r="H51">
        <f>C51*D51*E51+F51*G51</f>
        <v>0.11885</v>
      </c>
    </row>
    <row r="52" spans="1:9">
      <c r="B52" s="9" t="s">
        <v>21</v>
      </c>
      <c r="C52" s="9">
        <f>ROUND(H51*100,1)</f>
        <v>11.9</v>
      </c>
    </row>
    <row r="53" spans="1:9" ht="16.5" thickBot="1">
      <c r="A53" s="11"/>
      <c r="B53" s="3"/>
      <c r="C53" s="3"/>
      <c r="D53" s="3"/>
      <c r="E53" s="3"/>
      <c r="F53" s="3"/>
      <c r="G53" s="3"/>
      <c r="H53" s="3"/>
      <c r="I53" s="3"/>
    </row>
    <row r="55" spans="1:9">
      <c r="A55" s="9" t="s">
        <v>42</v>
      </c>
      <c r="B55" t="s">
        <v>43</v>
      </c>
    </row>
    <row r="56" spans="1:9">
      <c r="B56" t="s">
        <v>44</v>
      </c>
    </row>
    <row r="57" spans="1:9">
      <c r="B57" t="s">
        <v>45</v>
      </c>
    </row>
    <row r="58" spans="1:9">
      <c r="B58" t="s">
        <v>57</v>
      </c>
    </row>
    <row r="59" spans="1:9">
      <c r="B59" t="s">
        <v>58</v>
      </c>
    </row>
    <row r="60" spans="1:9">
      <c r="B60" t="s">
        <v>59</v>
      </c>
    </row>
    <row r="61" spans="1:9">
      <c r="B61" t="s">
        <v>60</v>
      </c>
    </row>
    <row r="62" spans="1:9">
      <c r="B62" t="s">
        <v>61</v>
      </c>
    </row>
    <row r="64" spans="1:9" ht="16.5" thickBot="1">
      <c r="B64" s="39" t="s">
        <v>23</v>
      </c>
      <c r="C64" s="39"/>
      <c r="D64" s="39"/>
    </row>
    <row r="65" spans="1:9" ht="18.75">
      <c r="B65" t="s">
        <v>5</v>
      </c>
      <c r="C65" s="2">
        <v>1200</v>
      </c>
      <c r="D65" s="23">
        <f>C65/C67</f>
        <v>0.75</v>
      </c>
      <c r="F65" s="16" t="s">
        <v>47</v>
      </c>
      <c r="G65" s="16">
        <v>0.14000000000000001</v>
      </c>
    </row>
    <row r="66" spans="1:9" ht="19.5" thickBot="1">
      <c r="B66" s="3" t="s">
        <v>4</v>
      </c>
      <c r="C66" s="4">
        <v>400</v>
      </c>
      <c r="D66" s="25">
        <f>C66/C67</f>
        <v>0.25</v>
      </c>
      <c r="F66" s="16" t="s">
        <v>37</v>
      </c>
      <c r="G66" s="16">
        <v>0.06</v>
      </c>
    </row>
    <row r="67" spans="1:9">
      <c r="B67" s="26" t="s">
        <v>46</v>
      </c>
      <c r="C67" s="27">
        <f>C66+C65</f>
        <v>1600</v>
      </c>
      <c r="D67" s="28"/>
    </row>
    <row r="68" spans="1:9">
      <c r="B68" s="29" t="s">
        <v>48</v>
      </c>
      <c r="C68" s="23">
        <f>D66</f>
        <v>0.25</v>
      </c>
      <c r="D68" s="23">
        <f>G66</f>
        <v>0.06</v>
      </c>
      <c r="E68" s="23">
        <f>D65</f>
        <v>0.75</v>
      </c>
      <c r="F68" s="16">
        <f>G65</f>
        <v>0.14000000000000001</v>
      </c>
      <c r="G68" s="16">
        <f>C68*D68+E68*F68</f>
        <v>0.12000000000000001</v>
      </c>
    </row>
    <row r="69" spans="1:9">
      <c r="B69" t="s">
        <v>49</v>
      </c>
    </row>
    <row r="70" spans="1:9" ht="18.75">
      <c r="B70" t="s">
        <v>55</v>
      </c>
      <c r="C70">
        <v>0.5</v>
      </c>
      <c r="D70" s="16"/>
      <c r="F70" s="16" t="s">
        <v>56</v>
      </c>
      <c r="G70" s="16">
        <v>0.08</v>
      </c>
    </row>
    <row r="71" spans="1:9">
      <c r="B71" t="s">
        <v>50</v>
      </c>
    </row>
    <row r="72" spans="1:9" ht="20.25">
      <c r="B72" s="24" t="s">
        <v>52</v>
      </c>
    </row>
    <row r="73" spans="1:9">
      <c r="B73" t="s">
        <v>51</v>
      </c>
    </row>
    <row r="74" spans="1:9" ht="17.25">
      <c r="B74" s="9" t="s">
        <v>53</v>
      </c>
      <c r="C74" s="16">
        <f>G$68</f>
        <v>0.12000000000000001</v>
      </c>
      <c r="D74" s="16">
        <f>C$70</f>
        <v>0.5</v>
      </c>
      <c r="E74" s="16">
        <f>G70</f>
        <v>0.08</v>
      </c>
      <c r="F74" s="16">
        <f>C$70</f>
        <v>0.5</v>
      </c>
      <c r="G74" s="9">
        <f>(C74-D74*E74)/F74</f>
        <v>0.16000000000000003</v>
      </c>
    </row>
    <row r="75" spans="1:9">
      <c r="A75" s="30"/>
      <c r="B75" s="31"/>
      <c r="C75" s="31"/>
      <c r="D75" s="31"/>
      <c r="E75" s="31"/>
      <c r="F75" s="31"/>
      <c r="G75" s="31"/>
      <c r="H75" s="31"/>
      <c r="I75" s="31"/>
    </row>
    <row r="76" spans="1:9" ht="18.75">
      <c r="A76" s="30"/>
      <c r="B76" s="32" t="s">
        <v>63</v>
      </c>
      <c r="C76" s="31"/>
      <c r="D76" s="31"/>
      <c r="E76" s="31"/>
      <c r="F76" s="16" t="s">
        <v>62</v>
      </c>
      <c r="G76" s="33">
        <v>0.12</v>
      </c>
      <c r="H76" s="31"/>
      <c r="I76" s="31"/>
    </row>
    <row r="77" spans="1:9">
      <c r="B77" s="32" t="s">
        <v>64</v>
      </c>
    </row>
    <row r="78" spans="1:9" ht="17.25">
      <c r="B78" s="9" t="s">
        <v>53</v>
      </c>
      <c r="C78" s="16">
        <f>G$68</f>
        <v>0.12000000000000001</v>
      </c>
      <c r="D78" s="16">
        <f>C$70</f>
        <v>0.5</v>
      </c>
      <c r="E78" s="16">
        <f>G76</f>
        <v>0.12</v>
      </c>
      <c r="F78" s="16">
        <f>C$70</f>
        <v>0.5</v>
      </c>
      <c r="G78" s="9">
        <f>(C78-D78*E78)/F78</f>
        <v>0.12000000000000002</v>
      </c>
    </row>
    <row r="80" spans="1:9">
      <c r="B80" t="s">
        <v>65</v>
      </c>
    </row>
    <row r="81" spans="1:9">
      <c r="B81" t="s">
        <v>66</v>
      </c>
    </row>
    <row r="82" spans="1:9" ht="16.5" thickBot="1">
      <c r="A82" s="11"/>
      <c r="B82" s="3"/>
      <c r="C82" s="3"/>
      <c r="D82" s="3"/>
      <c r="E82" s="3"/>
      <c r="F82" s="3"/>
      <c r="G82" s="3"/>
      <c r="H82" s="3"/>
      <c r="I82" s="3"/>
    </row>
    <row r="85" spans="1:9">
      <c r="A85" s="9" t="s">
        <v>54</v>
      </c>
      <c r="B85" t="s">
        <v>78</v>
      </c>
    </row>
    <row r="86" spans="1:9">
      <c r="B86" t="s">
        <v>79</v>
      </c>
    </row>
    <row r="87" spans="1:9" ht="18">
      <c r="B87" t="s">
        <v>80</v>
      </c>
    </row>
    <row r="88" spans="1:9" ht="18">
      <c r="B88" t="s">
        <v>72</v>
      </c>
    </row>
    <row r="89" spans="1:9" ht="18">
      <c r="B89" t="s">
        <v>73</v>
      </c>
    </row>
    <row r="90" spans="1:9">
      <c r="B90" t="s">
        <v>67</v>
      </c>
    </row>
    <row r="92" spans="1:9" ht="18">
      <c r="B92" t="s">
        <v>69</v>
      </c>
    </row>
    <row r="93" spans="1:9" ht="23.25">
      <c r="B93" s="34" t="s">
        <v>68</v>
      </c>
    </row>
    <row r="95" spans="1:9" ht="18.75" thickBot="1">
      <c r="B95" t="s">
        <v>70</v>
      </c>
      <c r="C95" s="39" t="s">
        <v>23</v>
      </c>
      <c r="D95" s="39"/>
      <c r="E95" s="39"/>
      <c r="G95" s="35" t="s">
        <v>34</v>
      </c>
    </row>
    <row r="96" spans="1:9">
      <c r="C96" t="s">
        <v>4</v>
      </c>
      <c r="D96">
        <v>200</v>
      </c>
      <c r="E96">
        <f>(D96+D97)/D99</f>
        <v>0.25</v>
      </c>
      <c r="G96" s="36">
        <v>0.1</v>
      </c>
    </row>
    <row r="97" spans="1:9">
      <c r="C97" s="31" t="s">
        <v>71</v>
      </c>
      <c r="D97" s="31">
        <v>300</v>
      </c>
      <c r="E97" s="31"/>
      <c r="G97" s="16"/>
    </row>
    <row r="98" spans="1:9" ht="16.5" thickBot="1">
      <c r="C98" s="3" t="s">
        <v>5</v>
      </c>
      <c r="D98" s="3">
        <v>1500</v>
      </c>
      <c r="E98" s="3">
        <f>D98/D99</f>
        <v>0.75</v>
      </c>
      <c r="G98" s="36">
        <v>0.85</v>
      </c>
    </row>
    <row r="99" spans="1:9">
      <c r="C99" s="19" t="s">
        <v>46</v>
      </c>
      <c r="D99">
        <f>D98+D96+D97</f>
        <v>2000</v>
      </c>
      <c r="G99" s="16"/>
    </row>
    <row r="100" spans="1:9">
      <c r="G100" s="16"/>
    </row>
    <row r="101" spans="1:9" ht="23.25">
      <c r="B101" s="34" t="s">
        <v>74</v>
      </c>
      <c r="C101" s="16">
        <f>E96</f>
        <v>0.25</v>
      </c>
      <c r="D101" s="36">
        <f>G96</f>
        <v>0.1</v>
      </c>
      <c r="E101" s="16">
        <f>E98</f>
        <v>0.75</v>
      </c>
      <c r="F101" s="36">
        <f>G98</f>
        <v>0.85</v>
      </c>
      <c r="G101" s="16">
        <f>C101*D101+E101*F101</f>
        <v>0.66249999999999998</v>
      </c>
    </row>
    <row r="102" spans="1:9">
      <c r="G102" s="16"/>
    </row>
    <row r="103" spans="1:9" ht="17.25">
      <c r="B103" t="s">
        <v>76</v>
      </c>
      <c r="C103" t="s">
        <v>23</v>
      </c>
      <c r="E103" s="16">
        <f>0.5</f>
        <v>0.5</v>
      </c>
      <c r="F103" s="37" t="s">
        <v>77</v>
      </c>
      <c r="G103" s="16">
        <f>0.25</f>
        <v>0.25</v>
      </c>
    </row>
    <row r="104" spans="1:9">
      <c r="G104" s="16"/>
    </row>
    <row r="105" spans="1:9" ht="23.25">
      <c r="B105" s="34" t="s">
        <v>75</v>
      </c>
      <c r="C105" s="16">
        <f>G101</f>
        <v>0.66249999999999998</v>
      </c>
      <c r="D105" s="16">
        <f>E103</f>
        <v>0.5</v>
      </c>
      <c r="E105" s="16">
        <f>G103</f>
        <v>0.25</v>
      </c>
      <c r="F105" s="16">
        <f>E103</f>
        <v>0.5</v>
      </c>
      <c r="G105" s="16">
        <f>(C105-D105*E105)/F105</f>
        <v>1.075</v>
      </c>
    </row>
    <row r="107" spans="1:9" ht="16.5" thickBot="1">
      <c r="A107" s="11"/>
      <c r="B107" s="3"/>
      <c r="C107" s="3"/>
      <c r="D107" s="3"/>
      <c r="E107" s="3"/>
      <c r="F107" s="3"/>
      <c r="G107" s="3"/>
      <c r="H107" s="3"/>
      <c r="I107" s="3"/>
    </row>
  </sheetData>
  <mergeCells count="4">
    <mergeCell ref="B10:E10"/>
    <mergeCell ref="B44:C44"/>
    <mergeCell ref="B64:D64"/>
    <mergeCell ref="C95:E95"/>
  </mergeCells>
  <phoneticPr fontId="3" type="noConversion"/>
  <pageMargins left="0.75" right="0.41" top="0.26" bottom="0.44" header="0" footer="0"/>
  <pageSetup orientation="portrait" verticalDpi="0" r:id="rId1"/>
  <headerFooter alignWithMargins="0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topLeftCell="A27" zoomScale="123" workbookViewId="0">
      <selection activeCell="A39" sqref="A39:I39"/>
    </sheetView>
  </sheetViews>
  <sheetFormatPr baseColWidth="10" defaultRowHeight="15.75"/>
  <cols>
    <col min="1" max="1" width="5" customWidth="1"/>
    <col min="2" max="2" width="13.5" customWidth="1"/>
    <col min="4" max="4" width="12.25" customWidth="1"/>
    <col min="8" max="8" width="9.375" customWidth="1"/>
    <col min="9" max="9" width="4.25" customWidth="1"/>
  </cols>
  <sheetData>
    <row r="1" spans="1:9" ht="22.5">
      <c r="A1" s="10" t="s">
        <v>0</v>
      </c>
    </row>
    <row r="2" spans="1:9" ht="16.5" thickBot="1">
      <c r="A2" s="13" t="s">
        <v>11</v>
      </c>
      <c r="B2" s="14"/>
      <c r="C2" s="14"/>
      <c r="D2" s="14"/>
      <c r="E2" s="14"/>
      <c r="F2" s="14"/>
      <c r="G2" s="14"/>
      <c r="H2" s="14"/>
      <c r="I2" s="14"/>
    </row>
    <row r="3" spans="1:9">
      <c r="A3" s="9" t="s">
        <v>12</v>
      </c>
      <c r="B3" t="s">
        <v>27</v>
      </c>
    </row>
    <row r="4" spans="1:9">
      <c r="A4" s="9"/>
      <c r="B4" t="s">
        <v>22</v>
      </c>
    </row>
    <row r="5" spans="1:9">
      <c r="A5" s="9"/>
      <c r="B5" t="s">
        <v>14</v>
      </c>
    </row>
    <row r="6" spans="1:9">
      <c r="A6" s="9"/>
      <c r="B6" t="s">
        <v>1</v>
      </c>
    </row>
    <row r="7" spans="1:9" ht="16.5" thickBot="1">
      <c r="A7" s="3"/>
      <c r="B7" s="3"/>
      <c r="C7" s="3"/>
      <c r="D7" s="3"/>
      <c r="E7" s="3"/>
      <c r="F7" s="3"/>
      <c r="G7" s="3"/>
      <c r="H7" s="3"/>
      <c r="I7" s="3"/>
    </row>
    <row r="8" spans="1:9">
      <c r="A8" s="9" t="s">
        <v>13</v>
      </c>
      <c r="B8" t="s">
        <v>28</v>
      </c>
    </row>
    <row r="9" spans="1:9">
      <c r="A9" s="9"/>
      <c r="B9" t="s">
        <v>16</v>
      </c>
    </row>
    <row r="10" spans="1:9">
      <c r="A10" s="9"/>
      <c r="B10" t="s">
        <v>17</v>
      </c>
    </row>
    <row r="11" spans="1:9">
      <c r="A11" s="9"/>
      <c r="B11" t="s">
        <v>18</v>
      </c>
    </row>
    <row r="12" spans="1:9">
      <c r="A12" s="9"/>
      <c r="B12" t="s">
        <v>19</v>
      </c>
    </row>
    <row r="13" spans="1:9">
      <c r="A13" s="9"/>
      <c r="B13" t="s">
        <v>20</v>
      </c>
    </row>
    <row r="14" spans="1:9" ht="16.5" thickBot="1">
      <c r="A14" s="3"/>
      <c r="B14" s="3"/>
      <c r="C14" s="3"/>
      <c r="D14" s="3"/>
      <c r="E14" s="3"/>
      <c r="F14" s="3"/>
      <c r="G14" s="3"/>
      <c r="H14" s="3"/>
      <c r="I14" s="3"/>
    </row>
    <row r="15" spans="1:9" ht="18.75">
      <c r="A15" s="9" t="s">
        <v>24</v>
      </c>
      <c r="B15" t="s">
        <v>29</v>
      </c>
    </row>
    <row r="16" spans="1:9">
      <c r="A16" s="9"/>
      <c r="B16" t="s">
        <v>25</v>
      </c>
    </row>
    <row r="17" spans="1:9" ht="17.25">
      <c r="A17" s="9"/>
      <c r="B17" t="s">
        <v>30</v>
      </c>
      <c r="F17" s="18">
        <v>0.4</v>
      </c>
    </row>
    <row r="18" spans="1:9" ht="16.5" thickBot="1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9" t="s">
        <v>26</v>
      </c>
      <c r="B19" t="s">
        <v>31</v>
      </c>
    </row>
    <row r="20" spans="1:9">
      <c r="A20" s="9"/>
      <c r="B20" t="s">
        <v>38</v>
      </c>
    </row>
    <row r="21" spans="1:9">
      <c r="A21" s="9"/>
      <c r="B21" t="s">
        <v>39</v>
      </c>
    </row>
    <row r="22" spans="1:9">
      <c r="A22" s="9"/>
      <c r="B22" t="s">
        <v>32</v>
      </c>
    </row>
    <row r="23" spans="1:9" ht="16.5" thickBot="1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9" t="s">
        <v>42</v>
      </c>
      <c r="B24" t="s">
        <v>43</v>
      </c>
    </row>
    <row r="25" spans="1:9">
      <c r="A25" s="9"/>
      <c r="B25" t="s">
        <v>44</v>
      </c>
    </row>
    <row r="26" spans="1:9">
      <c r="A26" s="9"/>
      <c r="B26" t="s">
        <v>45</v>
      </c>
    </row>
    <row r="27" spans="1:9">
      <c r="A27" s="9"/>
      <c r="B27" t="s">
        <v>57</v>
      </c>
    </row>
    <row r="28" spans="1:9">
      <c r="A28" s="9"/>
      <c r="B28" t="s">
        <v>58</v>
      </c>
    </row>
    <row r="29" spans="1:9">
      <c r="A29" s="9"/>
      <c r="B29" t="s">
        <v>59</v>
      </c>
    </row>
    <row r="30" spans="1:9">
      <c r="A30" s="9"/>
      <c r="B30" t="s">
        <v>60</v>
      </c>
    </row>
    <row r="31" spans="1:9">
      <c r="A31" s="9"/>
      <c r="B31" t="s">
        <v>61</v>
      </c>
    </row>
    <row r="32" spans="1:9" ht="16.5" thickBot="1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9" t="s">
        <v>54</v>
      </c>
      <c r="B33" t="s">
        <v>78</v>
      </c>
    </row>
    <row r="34" spans="1:9">
      <c r="A34" s="9"/>
      <c r="B34" t="s">
        <v>79</v>
      </c>
    </row>
    <row r="35" spans="1:9" ht="18">
      <c r="A35" s="9"/>
      <c r="B35" t="s">
        <v>80</v>
      </c>
    </row>
    <row r="36" spans="1:9" ht="18">
      <c r="A36" s="9"/>
      <c r="B36" t="s">
        <v>72</v>
      </c>
    </row>
    <row r="37" spans="1:9" ht="18">
      <c r="A37" s="9"/>
      <c r="B37" t="s">
        <v>73</v>
      </c>
    </row>
    <row r="38" spans="1:9">
      <c r="A38" s="9"/>
      <c r="B38" t="s">
        <v>67</v>
      </c>
    </row>
    <row r="39" spans="1:9" ht="16.5" thickBot="1">
      <c r="A39" s="3"/>
      <c r="B39" s="3"/>
      <c r="C39" s="3"/>
      <c r="D39" s="3"/>
      <c r="E39" s="3"/>
      <c r="F39" s="3"/>
      <c r="G39" s="3"/>
      <c r="H39" s="3"/>
      <c r="I39" s="3"/>
    </row>
  </sheetData>
  <phoneticPr fontId="3" type="noConversion"/>
  <pageMargins left="0.62" right="0.39" top="0.47" bottom="1" header="0" footer="0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Enunciados</vt:lpstr>
      <vt:lpstr>Hoja3</vt:lpstr>
    </vt:vector>
  </TitlesOfParts>
  <Company>Universidad de Chile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</cp:lastModifiedBy>
  <cp:lastPrinted>2006-05-15T03:20:29Z</cp:lastPrinted>
  <dcterms:created xsi:type="dcterms:W3CDTF">2006-05-14T19:53:44Z</dcterms:created>
  <dcterms:modified xsi:type="dcterms:W3CDTF">2012-11-29T10:01:03Z</dcterms:modified>
</cp:coreProperties>
</file>