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5015" windowHeight="7650" activeTab="1"/>
  </bookViews>
  <sheets>
    <sheet name="Tutorial 2" sheetId="5" r:id="rId1"/>
    <sheet name="Tutorial 2 Pauta " sheetId="4" r:id="rId2"/>
  </sheets>
  <calcPr calcId="125725"/>
</workbook>
</file>

<file path=xl/calcChain.xml><?xml version="1.0" encoding="utf-8"?>
<calcChain xmlns="http://schemas.openxmlformats.org/spreadsheetml/2006/main">
  <c r="D31" i="4"/>
  <c r="D33" s="1"/>
  <c r="D35" s="1"/>
  <c r="C31"/>
  <c r="C33" s="1"/>
  <c r="C35" s="1"/>
  <c r="F30"/>
  <c r="F29"/>
  <c r="G24"/>
  <c r="F24" s="1"/>
  <c r="C22"/>
  <c r="F21"/>
  <c r="G19"/>
  <c r="G18"/>
  <c r="F18" s="1"/>
  <c r="F27" s="1"/>
  <c r="C27" s="1"/>
  <c r="C18"/>
  <c r="C26" l="1"/>
  <c r="C25" s="1"/>
  <c r="C36"/>
  <c r="C37" s="1"/>
  <c r="D36"/>
  <c r="D37" s="1"/>
  <c r="D38" l="1"/>
  <c r="D39" s="1"/>
  <c r="G26" s="1"/>
  <c r="G25" s="1"/>
  <c r="C38"/>
  <c r="C39" s="1"/>
  <c r="F26" s="1"/>
  <c r="F25" s="1"/>
  <c r="G31"/>
</calcChain>
</file>

<file path=xl/sharedStrings.xml><?xml version="1.0" encoding="utf-8"?>
<sst xmlns="http://schemas.openxmlformats.org/spreadsheetml/2006/main" count="78" uniqueCount="64">
  <si>
    <t>BALANCE 2011</t>
  </si>
  <si>
    <t>ACTIVOS</t>
  </si>
  <si>
    <t>PASIVOS</t>
  </si>
  <si>
    <t>Activos Corrientes</t>
  </si>
  <si>
    <t>Pasivos Corrientes</t>
  </si>
  <si>
    <t>Disponible</t>
  </si>
  <si>
    <t>Cuentas por cobrar</t>
  </si>
  <si>
    <t>Existencias</t>
  </si>
  <si>
    <t>Activos No Corrientes</t>
  </si>
  <si>
    <t>Propiedades, Plantas y Equipamiento</t>
  </si>
  <si>
    <t>Pasivos No Corrientes</t>
  </si>
  <si>
    <t>Activos Biológicos</t>
  </si>
  <si>
    <t>Deuda con bancos</t>
  </si>
  <si>
    <t>Otros Activos No Corrientes</t>
  </si>
  <si>
    <t>Patrimonio</t>
  </si>
  <si>
    <t>Patentes</t>
  </si>
  <si>
    <t>Capital pagado</t>
  </si>
  <si>
    <t>Utilidades retenidas</t>
  </si>
  <si>
    <t>TOTAL ACTIVOS</t>
  </si>
  <si>
    <t>TOTAL PASIVOS</t>
  </si>
  <si>
    <t>ESTADO DE RESULTADOS 2011</t>
  </si>
  <si>
    <t>Ingresos Operacionales</t>
  </si>
  <si>
    <t>Gastos Operacionales</t>
  </si>
  <si>
    <t>EBITDA (Utilidad Operacional Bruta)</t>
  </si>
  <si>
    <t>DA (Depreciación)</t>
  </si>
  <si>
    <t>EBIT (Utilidad Operacional Neta)</t>
  </si>
  <si>
    <t>Ítemes Financieros</t>
  </si>
  <si>
    <t>EBT (Utilidad antes de Impuestos)</t>
  </si>
  <si>
    <t>Impuestos (40%)</t>
  </si>
  <si>
    <t>Utilidad (Pérdida)</t>
  </si>
  <si>
    <t>Dividendos</t>
  </si>
  <si>
    <t>Utilidad Retenida</t>
  </si>
  <si>
    <t>Cuentas por pagar</t>
  </si>
  <si>
    <t>Deuda con el público (bonos)</t>
  </si>
  <si>
    <t>Obligaciones de corto plazo</t>
  </si>
  <si>
    <t>Distribución Dividendos</t>
  </si>
  <si>
    <t>ROA = Utilidad / Total Activos</t>
  </si>
  <si>
    <t>Depreciación</t>
  </si>
  <si>
    <t xml:space="preserve">Sus pasivos no corrientes están formados por la deuda de largo plazo que suma 400 millones y por </t>
  </si>
  <si>
    <t>Tasa de impuesto a la renta</t>
  </si>
  <si>
    <t>Sus activos corrientes están compuestos por 420 millones en disponible, 80 millones en cuentas por cobrar y</t>
  </si>
  <si>
    <t>Desarrollo:</t>
  </si>
  <si>
    <t>A fines de 2011 una empresa presenta la siguiente información financiera (en dólares):</t>
  </si>
  <si>
    <t>Se pide construir el balance y el estado de resultados para el año 2011.</t>
  </si>
  <si>
    <t>200 millones en bonos. Durante el año pagó intereses equivalentes al 10% de estos pasivos no corrientes.</t>
  </si>
  <si>
    <t xml:space="preserve">700 millones en existencias. Paga una tasa de impuesto a la renta del 40%. Hasta el año pasado tenía </t>
  </si>
  <si>
    <t>220 millones en utilidades retenidas. La junta de accionistas para este año decidió repartir el 40 %</t>
  </si>
  <si>
    <t>de las utilidades del ejercicio y acumular el resto. Por otra parte, la empresa calcula que su coeficiente de</t>
  </si>
  <si>
    <t xml:space="preserve">endeudamiento es 0,25; su coeficiente de liquidez corriente es 2,0 y que su ROA es el 10%. </t>
  </si>
  <si>
    <t>C.Endeuda=PNoC/(PNoC+Patri)</t>
  </si>
  <si>
    <t>C.Liquidez=ActCorr/PasCorr</t>
  </si>
  <si>
    <t>(se acepta esta interpretación)</t>
  </si>
  <si>
    <t>comprobación</t>
  </si>
  <si>
    <t></t>
  </si>
  <si>
    <t></t>
  </si>
  <si>
    <t></t>
  </si>
  <si>
    <t></t>
  </si>
  <si>
    <t></t>
  </si>
  <si>
    <t></t>
  </si>
  <si>
    <t xml:space="preserve">Sus activos no corrientes están compuestos por 900 millones en propiedades, plantas y equipamiento y </t>
  </si>
  <si>
    <t>500 millones en activos biológicos. La depreciación se calcula en 120 millones.</t>
  </si>
  <si>
    <t xml:space="preserve">Sus ingresos por ventas fueron 2.180 millones y sus gastos operacionales fueron 1.500 millones. </t>
  </si>
  <si>
    <t xml:space="preserve">FINANZAS       TUTORIAL         22 de noviembre 2012 </t>
  </si>
  <si>
    <t>PROBLEMA INFORMACION FINANCIERA DE LA EMPRESA</t>
  </si>
</sst>
</file>

<file path=xl/styles.xml><?xml version="1.0" encoding="utf-8"?>
<styleSheet xmlns="http://schemas.openxmlformats.org/spreadsheetml/2006/main">
  <numFmts count="2">
    <numFmt numFmtId="164" formatCode="#,##0;\(#,##0\)"/>
    <numFmt numFmtId="165" formatCode="0.000000000"/>
  </numFmts>
  <fonts count="10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sz val="14"/>
      <color rgb="FFFF0000"/>
      <name val="Wingdings"/>
      <charset val="2"/>
    </font>
    <font>
      <b/>
      <sz val="16"/>
      <color rgb="FFFF0000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2" xfId="0" applyFont="1" applyFill="1" applyBorder="1"/>
    <xf numFmtId="0" fontId="2" fillId="0" borderId="2" xfId="0" applyFont="1" applyFill="1" applyBorder="1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4" fillId="0" borderId="0" xfId="0" applyFont="1" applyFill="1" applyBorder="1"/>
    <xf numFmtId="0" fontId="2" fillId="0" borderId="1" xfId="0" applyFont="1" applyFill="1" applyBorder="1"/>
    <xf numFmtId="0" fontId="3" fillId="0" borderId="2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164" fontId="3" fillId="0" borderId="0" xfId="0" applyNumberFormat="1" applyFont="1" applyFill="1" applyBorder="1"/>
    <xf numFmtId="0" fontId="2" fillId="0" borderId="3" xfId="0" applyFont="1" applyFill="1" applyBorder="1"/>
    <xf numFmtId="164" fontId="2" fillId="0" borderId="3" xfId="0" applyNumberFormat="1" applyFont="1" applyFill="1" applyBorder="1"/>
    <xf numFmtId="164" fontId="2" fillId="0" borderId="0" xfId="0" applyNumberFormat="1" applyFont="1" applyFill="1" applyBorder="1"/>
    <xf numFmtId="0" fontId="4" fillId="0" borderId="3" xfId="0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2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/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6" fillId="0" borderId="0" xfId="0" applyFont="1"/>
    <xf numFmtId="3" fontId="2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Border="1"/>
    <xf numFmtId="3" fontId="2" fillId="2" borderId="0" xfId="0" applyNumberFormat="1" applyFont="1" applyFill="1" applyBorder="1"/>
    <xf numFmtId="3" fontId="4" fillId="2" borderId="0" xfId="0" applyNumberFormat="1" applyFont="1" applyFill="1" applyBorder="1"/>
    <xf numFmtId="3" fontId="1" fillId="2" borderId="0" xfId="0" applyNumberFormat="1" applyFont="1" applyFill="1" applyBorder="1"/>
    <xf numFmtId="164" fontId="2" fillId="2" borderId="3" xfId="0" applyNumberFormat="1" applyFont="1" applyFill="1" applyBorder="1"/>
    <xf numFmtId="164" fontId="3" fillId="2" borderId="0" xfId="0" applyNumberFormat="1" applyFont="1" applyFill="1" applyBorder="1"/>
    <xf numFmtId="164" fontId="2" fillId="2" borderId="0" xfId="0" applyNumberFormat="1" applyFont="1" applyFill="1" applyBorder="1"/>
    <xf numFmtId="164" fontId="3" fillId="2" borderId="1" xfId="0" applyNumberFormat="1" applyFont="1" applyFill="1" applyBorder="1"/>
    <xf numFmtId="164" fontId="3" fillId="2" borderId="2" xfId="0" applyNumberFormat="1" applyFont="1" applyFill="1" applyBorder="1"/>
    <xf numFmtId="4" fontId="2" fillId="2" borderId="0" xfId="0" applyNumberFormat="1" applyFont="1" applyFill="1" applyBorder="1"/>
    <xf numFmtId="3" fontId="2" fillId="2" borderId="1" xfId="0" applyNumberFormat="1" applyFont="1" applyFill="1" applyBorder="1"/>
    <xf numFmtId="3" fontId="3" fillId="2" borderId="2" xfId="0" applyNumberFormat="1" applyFont="1" applyFill="1" applyBorder="1"/>
    <xf numFmtId="3" fontId="3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2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23</xdr:row>
      <xdr:rowOff>47625</xdr:rowOff>
    </xdr:from>
    <xdr:to>
      <xdr:col>8</xdr:col>
      <xdr:colOff>533400</xdr:colOff>
      <xdr:row>28</xdr:row>
      <xdr:rowOff>114300</xdr:rowOff>
    </xdr:to>
    <xdr:sp macro="" textlink="">
      <xdr:nvSpPr>
        <xdr:cNvPr id="2" name="1 Forma libre"/>
        <xdr:cNvSpPr/>
      </xdr:nvSpPr>
      <xdr:spPr>
        <a:xfrm>
          <a:off x="7715250" y="4810125"/>
          <a:ext cx="828675" cy="1247775"/>
        </a:xfrm>
        <a:custGeom>
          <a:avLst/>
          <a:gdLst>
            <a:gd name="connsiteX0" fmla="*/ 9525 w 1211262"/>
            <a:gd name="connsiteY0" fmla="*/ 1057275 h 1057275"/>
            <a:gd name="connsiteX1" fmla="*/ 1209675 w 1211262"/>
            <a:gd name="connsiteY1" fmla="*/ 314325 h 1057275"/>
            <a:gd name="connsiteX2" fmla="*/ 0 w 1211262"/>
            <a:gd name="connsiteY2" fmla="*/ 0 h 1057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1262" h="1057275">
              <a:moveTo>
                <a:pt x="9525" y="1057275"/>
              </a:moveTo>
              <a:cubicBezTo>
                <a:pt x="610393" y="773906"/>
                <a:pt x="1211262" y="490537"/>
                <a:pt x="1209675" y="314325"/>
              </a:cubicBezTo>
              <a:cubicBezTo>
                <a:pt x="1208088" y="138113"/>
                <a:pt x="604044" y="69056"/>
                <a:pt x="0" y="0"/>
              </a:cubicBezTo>
            </a:path>
          </a:pathLst>
        </a:cu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66676</xdr:colOff>
      <xdr:row>24</xdr:row>
      <xdr:rowOff>152400</xdr:rowOff>
    </xdr:from>
    <xdr:to>
      <xdr:col>8</xdr:col>
      <xdr:colOff>34926</xdr:colOff>
      <xdr:row>25</xdr:row>
      <xdr:rowOff>161925</xdr:rowOff>
    </xdr:to>
    <xdr:sp macro="" textlink="">
      <xdr:nvSpPr>
        <xdr:cNvPr id="3" name="2 Forma libre"/>
        <xdr:cNvSpPr/>
      </xdr:nvSpPr>
      <xdr:spPr>
        <a:xfrm>
          <a:off x="7620001" y="5162550"/>
          <a:ext cx="425450" cy="219075"/>
        </a:xfrm>
        <a:custGeom>
          <a:avLst/>
          <a:gdLst>
            <a:gd name="connsiteX0" fmla="*/ 38100 w 215900"/>
            <a:gd name="connsiteY0" fmla="*/ 209550 h 209550"/>
            <a:gd name="connsiteX1" fmla="*/ 209550 w 215900"/>
            <a:gd name="connsiteY1" fmla="*/ 47625 h 209550"/>
            <a:gd name="connsiteX2" fmla="*/ 0 w 215900"/>
            <a:gd name="connsiteY2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5900" h="209550">
              <a:moveTo>
                <a:pt x="38100" y="209550"/>
              </a:moveTo>
              <a:cubicBezTo>
                <a:pt x="127000" y="146050"/>
                <a:pt x="215900" y="82550"/>
                <a:pt x="209550" y="47625"/>
              </a:cubicBezTo>
              <a:cubicBezTo>
                <a:pt x="203200" y="12700"/>
                <a:pt x="101600" y="6350"/>
                <a:pt x="0" y="0"/>
              </a:cubicBezTo>
            </a:path>
          </a:pathLst>
        </a:cu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123825</xdr:colOff>
      <xdr:row>23</xdr:row>
      <xdr:rowOff>161925</xdr:rowOff>
    </xdr:from>
    <xdr:to>
      <xdr:col>8</xdr:col>
      <xdr:colOff>152400</xdr:colOff>
      <xdr:row>24</xdr:row>
      <xdr:rowOff>123825</xdr:rowOff>
    </xdr:to>
    <xdr:sp macro="" textlink="">
      <xdr:nvSpPr>
        <xdr:cNvPr id="4" name="3 Forma libre"/>
        <xdr:cNvSpPr/>
      </xdr:nvSpPr>
      <xdr:spPr>
        <a:xfrm>
          <a:off x="7677150" y="4924425"/>
          <a:ext cx="485775" cy="209550"/>
        </a:xfrm>
        <a:custGeom>
          <a:avLst/>
          <a:gdLst>
            <a:gd name="connsiteX0" fmla="*/ 0 w 304800"/>
            <a:gd name="connsiteY0" fmla="*/ 0 h 161925"/>
            <a:gd name="connsiteX1" fmla="*/ 295275 w 304800"/>
            <a:gd name="connsiteY1" fmla="*/ 47625 h 161925"/>
            <a:gd name="connsiteX2" fmla="*/ 57150 w 304800"/>
            <a:gd name="connsiteY2" fmla="*/ 161925 h 161925"/>
            <a:gd name="connsiteX3" fmla="*/ 57150 w 304800"/>
            <a:gd name="connsiteY3" fmla="*/ 161925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04800" h="161925">
              <a:moveTo>
                <a:pt x="0" y="0"/>
              </a:moveTo>
              <a:cubicBezTo>
                <a:pt x="142875" y="10319"/>
                <a:pt x="285750" y="20638"/>
                <a:pt x="295275" y="47625"/>
              </a:cubicBezTo>
              <a:cubicBezTo>
                <a:pt x="304800" y="74612"/>
                <a:pt x="57150" y="161925"/>
                <a:pt x="57150" y="161925"/>
              </a:cubicBezTo>
              <a:lnTo>
                <a:pt x="57150" y="161925"/>
              </a:lnTo>
            </a:path>
          </a:pathLst>
        </a:cu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28575</xdr:colOff>
      <xdr:row>18</xdr:row>
      <xdr:rowOff>95250</xdr:rowOff>
    </xdr:from>
    <xdr:to>
      <xdr:col>7</xdr:col>
      <xdr:colOff>409575</xdr:colOff>
      <xdr:row>18</xdr:row>
      <xdr:rowOff>96838</xdr:rowOff>
    </xdr:to>
    <xdr:cxnSp macro="">
      <xdr:nvCxnSpPr>
        <xdr:cNvPr id="5" name="4 Conector recto de flecha"/>
        <xdr:cNvCxnSpPr/>
      </xdr:nvCxnSpPr>
      <xdr:spPr>
        <a:xfrm rot="10800000">
          <a:off x="7581900" y="3857625"/>
          <a:ext cx="381000" cy="158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30</xdr:row>
      <xdr:rowOff>95250</xdr:rowOff>
    </xdr:from>
    <xdr:to>
      <xdr:col>7</xdr:col>
      <xdr:colOff>400050</xdr:colOff>
      <xdr:row>30</xdr:row>
      <xdr:rowOff>96838</xdr:rowOff>
    </xdr:to>
    <xdr:cxnSp macro="">
      <xdr:nvCxnSpPr>
        <xdr:cNvPr id="6" name="5 Conector recto de flecha"/>
        <xdr:cNvCxnSpPr/>
      </xdr:nvCxnSpPr>
      <xdr:spPr>
        <a:xfrm rot="10800000">
          <a:off x="7572375" y="6438900"/>
          <a:ext cx="381000" cy="158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26</xdr:row>
      <xdr:rowOff>190500</xdr:rowOff>
    </xdr:from>
    <xdr:to>
      <xdr:col>5</xdr:col>
      <xdr:colOff>371475</xdr:colOff>
      <xdr:row>29</xdr:row>
      <xdr:rowOff>46037</xdr:rowOff>
    </xdr:to>
    <xdr:sp macro="" textlink="">
      <xdr:nvSpPr>
        <xdr:cNvPr id="7" name="6 Forma libre"/>
        <xdr:cNvSpPr/>
      </xdr:nvSpPr>
      <xdr:spPr>
        <a:xfrm>
          <a:off x="3314700" y="5667375"/>
          <a:ext cx="2990850" cy="522287"/>
        </a:xfrm>
        <a:custGeom>
          <a:avLst/>
          <a:gdLst>
            <a:gd name="connsiteX0" fmla="*/ 2990850 w 2990850"/>
            <a:gd name="connsiteY0" fmla="*/ 104775 h 474662"/>
            <a:gd name="connsiteX1" fmla="*/ 1095375 w 2990850"/>
            <a:gd name="connsiteY1" fmla="*/ 457200 h 474662"/>
            <a:gd name="connsiteX2" fmla="*/ 0 w 2990850"/>
            <a:gd name="connsiteY2" fmla="*/ 0 h 4746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990850" h="474662">
              <a:moveTo>
                <a:pt x="2990850" y="104775"/>
              </a:moveTo>
              <a:cubicBezTo>
                <a:pt x="2292350" y="289718"/>
                <a:pt x="1593850" y="474662"/>
                <a:pt x="1095375" y="457200"/>
              </a:cubicBezTo>
              <a:cubicBezTo>
                <a:pt x="596900" y="439738"/>
                <a:pt x="0" y="0"/>
                <a:pt x="0" y="0"/>
              </a:cubicBezTo>
            </a:path>
          </a:pathLst>
        </a:cu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38100</xdr:colOff>
      <xdr:row>25</xdr:row>
      <xdr:rowOff>123825</xdr:rowOff>
    </xdr:from>
    <xdr:to>
      <xdr:col>3</xdr:col>
      <xdr:colOff>300038</xdr:colOff>
      <xdr:row>26</xdr:row>
      <xdr:rowOff>133350</xdr:rowOff>
    </xdr:to>
    <xdr:sp macro="" textlink="">
      <xdr:nvSpPr>
        <xdr:cNvPr id="8" name="7 Forma libre"/>
        <xdr:cNvSpPr/>
      </xdr:nvSpPr>
      <xdr:spPr>
        <a:xfrm>
          <a:off x="3343275" y="5343525"/>
          <a:ext cx="261938" cy="266700"/>
        </a:xfrm>
        <a:custGeom>
          <a:avLst/>
          <a:gdLst>
            <a:gd name="connsiteX0" fmla="*/ 0 w 261938"/>
            <a:gd name="connsiteY0" fmla="*/ 219075 h 219075"/>
            <a:gd name="connsiteX1" fmla="*/ 257175 w 261938"/>
            <a:gd name="connsiteY1" fmla="*/ 114300 h 219075"/>
            <a:gd name="connsiteX2" fmla="*/ 28575 w 261938"/>
            <a:gd name="connsiteY2" fmla="*/ 0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61938" h="219075">
              <a:moveTo>
                <a:pt x="0" y="219075"/>
              </a:moveTo>
              <a:cubicBezTo>
                <a:pt x="126206" y="184944"/>
                <a:pt x="252413" y="150813"/>
                <a:pt x="257175" y="114300"/>
              </a:cubicBezTo>
              <a:cubicBezTo>
                <a:pt x="261938" y="77788"/>
                <a:pt x="145256" y="38894"/>
                <a:pt x="28575" y="0"/>
              </a:cubicBezTo>
            </a:path>
          </a:pathLst>
        </a:cu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4</xdr:col>
      <xdr:colOff>114300</xdr:colOff>
      <xdr:row>25</xdr:row>
      <xdr:rowOff>133350</xdr:rowOff>
    </xdr:from>
    <xdr:to>
      <xdr:col>10</xdr:col>
      <xdr:colOff>128587</xdr:colOff>
      <xdr:row>38</xdr:row>
      <xdr:rowOff>142875</xdr:rowOff>
    </xdr:to>
    <xdr:sp macro="" textlink="">
      <xdr:nvSpPr>
        <xdr:cNvPr id="9" name="8 Forma libre"/>
        <xdr:cNvSpPr/>
      </xdr:nvSpPr>
      <xdr:spPr>
        <a:xfrm>
          <a:off x="3848100" y="5353050"/>
          <a:ext cx="5815012" cy="2752725"/>
        </a:xfrm>
        <a:custGeom>
          <a:avLst/>
          <a:gdLst>
            <a:gd name="connsiteX0" fmla="*/ 0 w 5815012"/>
            <a:gd name="connsiteY0" fmla="*/ 2657475 h 2657475"/>
            <a:gd name="connsiteX1" fmla="*/ 4991100 w 5815012"/>
            <a:gd name="connsiteY1" fmla="*/ 1809750 h 2657475"/>
            <a:gd name="connsiteX2" fmla="*/ 4943475 w 5815012"/>
            <a:gd name="connsiteY2" fmla="*/ 390525 h 2657475"/>
            <a:gd name="connsiteX3" fmla="*/ 3886200 w 5815012"/>
            <a:gd name="connsiteY3" fmla="*/ 0 h 26574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815012" h="2657475">
              <a:moveTo>
                <a:pt x="0" y="2657475"/>
              </a:moveTo>
              <a:cubicBezTo>
                <a:pt x="2083594" y="2422525"/>
                <a:pt x="4167188" y="2187575"/>
                <a:pt x="4991100" y="1809750"/>
              </a:cubicBezTo>
              <a:cubicBezTo>
                <a:pt x="5815012" y="1431925"/>
                <a:pt x="5127625" y="692150"/>
                <a:pt x="4943475" y="390525"/>
              </a:cubicBezTo>
              <a:cubicBezTo>
                <a:pt x="4759325" y="88900"/>
                <a:pt x="4322762" y="44450"/>
                <a:pt x="3886200" y="0"/>
              </a:cubicBezTo>
            </a:path>
          </a:pathLst>
        </a:cu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66675</xdr:colOff>
      <xdr:row>16</xdr:row>
      <xdr:rowOff>25400</xdr:rowOff>
    </xdr:from>
    <xdr:to>
      <xdr:col>5</xdr:col>
      <xdr:colOff>609600</xdr:colOff>
      <xdr:row>17</xdr:row>
      <xdr:rowOff>104775</xdr:rowOff>
    </xdr:to>
    <xdr:sp macro="" textlink="">
      <xdr:nvSpPr>
        <xdr:cNvPr id="10" name="9 Forma libre"/>
        <xdr:cNvSpPr/>
      </xdr:nvSpPr>
      <xdr:spPr>
        <a:xfrm>
          <a:off x="3371850" y="3330575"/>
          <a:ext cx="3171825" cy="336550"/>
        </a:xfrm>
        <a:custGeom>
          <a:avLst/>
          <a:gdLst>
            <a:gd name="connsiteX0" fmla="*/ 0 w 3171825"/>
            <a:gd name="connsiteY0" fmla="*/ 288925 h 288925"/>
            <a:gd name="connsiteX1" fmla="*/ 1847850 w 3171825"/>
            <a:gd name="connsiteY1" fmla="*/ 12700 h 288925"/>
            <a:gd name="connsiteX2" fmla="*/ 3171825 w 3171825"/>
            <a:gd name="connsiteY2" fmla="*/ 212725 h 288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171825" h="288925">
              <a:moveTo>
                <a:pt x="0" y="288925"/>
              </a:moveTo>
              <a:cubicBezTo>
                <a:pt x="659606" y="157162"/>
                <a:pt x="1319213" y="25400"/>
                <a:pt x="1847850" y="12700"/>
              </a:cubicBezTo>
              <a:cubicBezTo>
                <a:pt x="2376487" y="0"/>
                <a:pt x="2774156" y="106362"/>
                <a:pt x="3171825" y="212725"/>
              </a:cubicBezTo>
            </a:path>
          </a:pathLst>
        </a:cu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314325</xdr:colOff>
      <xdr:row>20</xdr:row>
      <xdr:rowOff>95250</xdr:rowOff>
    </xdr:from>
    <xdr:to>
      <xdr:col>9</xdr:col>
      <xdr:colOff>196850</xdr:colOff>
      <xdr:row>23</xdr:row>
      <xdr:rowOff>38100</xdr:rowOff>
    </xdr:to>
    <xdr:sp macro="" textlink="">
      <xdr:nvSpPr>
        <xdr:cNvPr id="11" name="10 Forma libre"/>
        <xdr:cNvSpPr/>
      </xdr:nvSpPr>
      <xdr:spPr>
        <a:xfrm>
          <a:off x="7115175" y="4257675"/>
          <a:ext cx="1854200" cy="542925"/>
        </a:xfrm>
        <a:custGeom>
          <a:avLst/>
          <a:gdLst>
            <a:gd name="connsiteX0" fmla="*/ 0 w 1854200"/>
            <a:gd name="connsiteY0" fmla="*/ 0 h 542925"/>
            <a:gd name="connsiteX1" fmla="*/ 1714500 w 1854200"/>
            <a:gd name="connsiteY1" fmla="*/ 180975 h 542925"/>
            <a:gd name="connsiteX2" fmla="*/ 838200 w 1854200"/>
            <a:gd name="connsiteY2" fmla="*/ 542925 h 542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854200" h="542925">
              <a:moveTo>
                <a:pt x="0" y="0"/>
              </a:moveTo>
              <a:cubicBezTo>
                <a:pt x="787400" y="45244"/>
                <a:pt x="1574800" y="90488"/>
                <a:pt x="1714500" y="180975"/>
              </a:cubicBezTo>
              <a:cubicBezTo>
                <a:pt x="1854200" y="271462"/>
                <a:pt x="1346200" y="407193"/>
                <a:pt x="838200" y="542925"/>
              </a:cubicBezTo>
            </a:path>
          </a:pathLst>
        </a:cu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38100</xdr:colOff>
      <xdr:row>16</xdr:row>
      <xdr:rowOff>125413</xdr:rowOff>
    </xdr:from>
    <xdr:to>
      <xdr:col>9</xdr:col>
      <xdr:colOff>465138</xdr:colOff>
      <xdr:row>30</xdr:row>
      <xdr:rowOff>107950</xdr:rowOff>
    </xdr:to>
    <xdr:sp macro="" textlink="">
      <xdr:nvSpPr>
        <xdr:cNvPr id="12" name="11 Forma libre"/>
        <xdr:cNvSpPr/>
      </xdr:nvSpPr>
      <xdr:spPr>
        <a:xfrm>
          <a:off x="6838950" y="3430588"/>
          <a:ext cx="2398713" cy="3021012"/>
        </a:xfrm>
        <a:custGeom>
          <a:avLst/>
          <a:gdLst>
            <a:gd name="connsiteX0" fmla="*/ 0 w 2398713"/>
            <a:gd name="connsiteY0" fmla="*/ 2627312 h 2820987"/>
            <a:gd name="connsiteX1" fmla="*/ 1590675 w 2398713"/>
            <a:gd name="connsiteY1" fmla="*/ 2493962 h 2820987"/>
            <a:gd name="connsiteX2" fmla="*/ 2276475 w 2398713"/>
            <a:gd name="connsiteY2" fmla="*/ 665162 h 2820987"/>
            <a:gd name="connsiteX3" fmla="*/ 2162175 w 2398713"/>
            <a:gd name="connsiteY3" fmla="*/ 84137 h 2820987"/>
            <a:gd name="connsiteX4" fmla="*/ 857250 w 2398713"/>
            <a:gd name="connsiteY4" fmla="*/ 160337 h 28209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398713" h="2820987">
              <a:moveTo>
                <a:pt x="0" y="2627312"/>
              </a:moveTo>
              <a:cubicBezTo>
                <a:pt x="605631" y="2724149"/>
                <a:pt x="1211262" y="2820987"/>
                <a:pt x="1590675" y="2493962"/>
              </a:cubicBezTo>
              <a:cubicBezTo>
                <a:pt x="1970088" y="2166937"/>
                <a:pt x="2181225" y="1066799"/>
                <a:pt x="2276475" y="665162"/>
              </a:cubicBezTo>
              <a:cubicBezTo>
                <a:pt x="2371725" y="263525"/>
                <a:pt x="2398713" y="168275"/>
                <a:pt x="2162175" y="84137"/>
              </a:cubicBezTo>
              <a:cubicBezTo>
                <a:pt x="1925638" y="0"/>
                <a:pt x="1391444" y="80168"/>
                <a:pt x="857250" y="160337"/>
              </a:cubicBezTo>
            </a:path>
          </a:pathLst>
        </a:cu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123825</xdr:colOff>
      <xdr:row>30</xdr:row>
      <xdr:rowOff>180975</xdr:rowOff>
    </xdr:from>
    <xdr:to>
      <xdr:col>4</xdr:col>
      <xdr:colOff>19050</xdr:colOff>
      <xdr:row>39</xdr:row>
      <xdr:rowOff>28575</xdr:rowOff>
    </xdr:to>
    <xdr:cxnSp macro="">
      <xdr:nvCxnSpPr>
        <xdr:cNvPr id="14" name="13 Conector recto"/>
        <xdr:cNvCxnSpPr/>
      </xdr:nvCxnSpPr>
      <xdr:spPr>
        <a:xfrm flipH="1">
          <a:off x="3429000" y="6524625"/>
          <a:ext cx="323850" cy="1676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6"/>
  <sheetViews>
    <sheetView workbookViewId="0">
      <selection activeCell="D23" sqref="D23"/>
    </sheetView>
  </sheetViews>
  <sheetFormatPr baseColWidth="10" defaultRowHeight="15"/>
  <sheetData>
    <row r="2" spans="1:8" ht="23.25">
      <c r="A2" s="47" t="s">
        <v>62</v>
      </c>
      <c r="B2" s="47"/>
      <c r="C2" s="47"/>
      <c r="D2" s="47"/>
      <c r="E2" s="47"/>
      <c r="F2" s="47"/>
      <c r="G2" s="47"/>
      <c r="H2" s="47"/>
    </row>
    <row r="4" spans="1:8" ht="20.25">
      <c r="A4" s="48" t="s">
        <v>63</v>
      </c>
      <c r="B4" s="48"/>
      <c r="C4" s="48"/>
      <c r="D4" s="48"/>
      <c r="E4" s="48"/>
      <c r="F4" s="48"/>
      <c r="G4" s="48"/>
      <c r="H4" s="48"/>
    </row>
    <row r="5" spans="1:8" ht="15.75">
      <c r="A5" s="6" t="s">
        <v>42</v>
      </c>
      <c r="B5" s="6"/>
      <c r="C5" s="6"/>
      <c r="D5" s="6"/>
      <c r="E5" s="6"/>
    </row>
    <row r="6" spans="1:8" ht="15.75">
      <c r="A6" s="6" t="s">
        <v>59</v>
      </c>
      <c r="B6" s="6"/>
      <c r="C6" s="6"/>
      <c r="D6" s="6"/>
      <c r="E6" s="6"/>
    </row>
    <row r="7" spans="1:8" ht="15.75">
      <c r="A7" s="6" t="s">
        <v>60</v>
      </c>
      <c r="B7" s="6"/>
      <c r="C7" s="6"/>
      <c r="D7" s="6"/>
      <c r="E7" s="6"/>
    </row>
    <row r="8" spans="1:8" ht="15.75">
      <c r="A8" s="6" t="s">
        <v>61</v>
      </c>
      <c r="B8" s="6"/>
      <c r="C8" s="6"/>
      <c r="D8" s="6"/>
      <c r="E8" s="6"/>
    </row>
    <row r="9" spans="1:8" ht="15.75">
      <c r="A9" s="6" t="s">
        <v>38</v>
      </c>
      <c r="B9" s="6"/>
      <c r="C9" s="6"/>
      <c r="D9" s="6"/>
      <c r="E9" s="6"/>
    </row>
    <row r="10" spans="1:8" ht="15.75">
      <c r="A10" s="6" t="s">
        <v>44</v>
      </c>
      <c r="B10" s="6"/>
      <c r="C10" s="6"/>
      <c r="D10" s="6"/>
      <c r="E10" s="6"/>
    </row>
    <row r="11" spans="1:8" ht="15.75">
      <c r="A11" s="6" t="s">
        <v>40</v>
      </c>
      <c r="B11" s="6"/>
      <c r="C11" s="6"/>
      <c r="D11" s="6"/>
      <c r="E11" s="6"/>
    </row>
    <row r="12" spans="1:8" ht="15.75">
      <c r="A12" s="6" t="s">
        <v>45</v>
      </c>
      <c r="B12" s="6"/>
      <c r="C12" s="6"/>
      <c r="D12" s="6"/>
      <c r="E12" s="6"/>
    </row>
    <row r="13" spans="1:8" ht="15.75">
      <c r="A13" s="6" t="s">
        <v>46</v>
      </c>
      <c r="B13" s="6"/>
      <c r="C13" s="6"/>
      <c r="D13" s="6"/>
      <c r="E13" s="6"/>
    </row>
    <row r="14" spans="1:8" ht="15.75">
      <c r="A14" s="6" t="s">
        <v>47</v>
      </c>
      <c r="B14" s="6"/>
      <c r="C14" s="6"/>
      <c r="D14" s="6"/>
      <c r="E14" s="6"/>
    </row>
    <row r="15" spans="1:8" ht="15.75">
      <c r="A15" s="6" t="s">
        <v>48</v>
      </c>
      <c r="B15" s="6"/>
      <c r="C15" s="6"/>
      <c r="D15" s="6"/>
      <c r="E15" s="6"/>
    </row>
    <row r="16" spans="1:8" ht="15.75">
      <c r="A16" s="46" t="s">
        <v>43</v>
      </c>
      <c r="B16" s="6"/>
      <c r="C16" s="6"/>
      <c r="D16" s="6"/>
      <c r="E16" s="6"/>
    </row>
  </sheetData>
  <mergeCells count="2">
    <mergeCell ref="A2:H2"/>
    <mergeCell ref="A4:H4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43"/>
  <sheetViews>
    <sheetView tabSelected="1" topLeftCell="A16" workbookViewId="0">
      <selection activeCell="H7" sqref="H7"/>
    </sheetView>
  </sheetViews>
  <sheetFormatPr baseColWidth="10" defaultRowHeight="15.75"/>
  <cols>
    <col min="1" max="1" width="2.85546875" style="6" customWidth="1"/>
    <col min="2" max="2" width="37.7109375" style="6" customWidth="1"/>
    <col min="3" max="3" width="9" style="6" customWidth="1"/>
    <col min="4" max="4" width="6.42578125" style="6" customWidth="1"/>
    <col min="5" max="5" width="33" style="6" customWidth="1"/>
    <col min="6" max="6" width="13" style="6" bestFit="1" customWidth="1"/>
    <col min="7" max="7" width="11.28515625" style="6" customWidth="1"/>
    <col min="8" max="8" width="6.85546875" style="6" customWidth="1"/>
    <col min="9" max="16384" width="11.42578125" style="6"/>
  </cols>
  <sheetData>
    <row r="1" spans="2:6" ht="20.25">
      <c r="B1" s="24" t="s">
        <v>63</v>
      </c>
    </row>
    <row r="2" spans="2:6">
      <c r="B2" s="6" t="s">
        <v>42</v>
      </c>
    </row>
    <row r="3" spans="2:6">
      <c r="B3" s="6" t="s">
        <v>59</v>
      </c>
    </row>
    <row r="4" spans="2:6">
      <c r="B4" s="6" t="s">
        <v>60</v>
      </c>
    </row>
    <row r="5" spans="2:6">
      <c r="B5" s="6" t="s">
        <v>61</v>
      </c>
    </row>
    <row r="6" spans="2:6">
      <c r="B6" s="6" t="s">
        <v>38</v>
      </c>
    </row>
    <row r="7" spans="2:6">
      <c r="B7" s="6" t="s">
        <v>44</v>
      </c>
    </row>
    <row r="8" spans="2:6">
      <c r="B8" s="6" t="s">
        <v>40</v>
      </c>
    </row>
    <row r="9" spans="2:6">
      <c r="B9" s="6" t="s">
        <v>45</v>
      </c>
    </row>
    <row r="10" spans="2:6">
      <c r="B10" s="6" t="s">
        <v>46</v>
      </c>
    </row>
    <row r="11" spans="2:6">
      <c r="B11" s="6" t="s">
        <v>47</v>
      </c>
    </row>
    <row r="12" spans="2:6">
      <c r="B12" s="6" t="s">
        <v>48</v>
      </c>
    </row>
    <row r="13" spans="2:6">
      <c r="B13" s="6" t="s">
        <v>43</v>
      </c>
    </row>
    <row r="15" spans="2:6" ht="18.75">
      <c r="B15" s="21" t="s">
        <v>41</v>
      </c>
    </row>
    <row r="16" spans="2:6" ht="16.5" thickBot="1">
      <c r="B16" s="49" t="s">
        <v>0</v>
      </c>
      <c r="C16" s="49"/>
      <c r="D16" s="49"/>
      <c r="E16" s="49"/>
      <c r="F16" s="49"/>
    </row>
    <row r="17" spans="2:9" ht="20.25" thickBot="1">
      <c r="B17" s="1" t="s">
        <v>1</v>
      </c>
      <c r="C17" s="1"/>
      <c r="D17" s="2"/>
      <c r="E17" s="1" t="s">
        <v>2</v>
      </c>
      <c r="F17" s="1"/>
      <c r="G17" s="42" t="s">
        <v>53</v>
      </c>
    </row>
    <row r="18" spans="2:9">
      <c r="B18" s="3" t="s">
        <v>3</v>
      </c>
      <c r="C18" s="30">
        <f>SUM(C19:C21)</f>
        <v>1200</v>
      </c>
      <c r="D18" s="4"/>
      <c r="E18" s="3" t="s">
        <v>4</v>
      </c>
      <c r="F18" s="30">
        <f>G18</f>
        <v>600</v>
      </c>
      <c r="G18" s="6">
        <f>C18/F30</f>
        <v>600</v>
      </c>
    </row>
    <row r="19" spans="2:9">
      <c r="B19" s="5" t="s">
        <v>5</v>
      </c>
      <c r="C19" s="28">
        <v>420</v>
      </c>
      <c r="D19" s="4"/>
      <c r="E19" s="5" t="s">
        <v>34</v>
      </c>
      <c r="F19" s="28">
        <v>300</v>
      </c>
      <c r="G19" s="25">
        <f>F19+F20</f>
        <v>600</v>
      </c>
      <c r="I19" s="6" t="s">
        <v>52</v>
      </c>
    </row>
    <row r="20" spans="2:9">
      <c r="B20" s="5" t="s">
        <v>6</v>
      </c>
      <c r="C20" s="28">
        <v>80</v>
      </c>
      <c r="D20" s="4"/>
      <c r="E20" s="5" t="s">
        <v>32</v>
      </c>
      <c r="F20" s="28">
        <v>300</v>
      </c>
    </row>
    <row r="21" spans="2:9">
      <c r="B21" s="4" t="s">
        <v>7</v>
      </c>
      <c r="C21" s="28">
        <v>700</v>
      </c>
      <c r="D21" s="4"/>
      <c r="E21" s="3" t="s">
        <v>10</v>
      </c>
      <c r="F21" s="30">
        <f>F22+F23</f>
        <v>600</v>
      </c>
    </row>
    <row r="22" spans="2:9">
      <c r="B22" s="3" t="s">
        <v>8</v>
      </c>
      <c r="C22" s="30">
        <f>C23+C24</f>
        <v>1400</v>
      </c>
      <c r="D22" s="4"/>
      <c r="E22" s="5" t="s">
        <v>12</v>
      </c>
      <c r="F22" s="28">
        <v>400</v>
      </c>
    </row>
    <row r="23" spans="2:9">
      <c r="B23" s="5" t="s">
        <v>9</v>
      </c>
      <c r="C23" s="28">
        <v>900</v>
      </c>
      <c r="D23" s="4"/>
      <c r="E23" s="5" t="s">
        <v>33</v>
      </c>
      <c r="F23" s="28">
        <v>200</v>
      </c>
    </row>
    <row r="24" spans="2:9" ht="19.5">
      <c r="B24" s="5" t="s">
        <v>11</v>
      </c>
      <c r="C24" s="29">
        <v>500</v>
      </c>
      <c r="D24" s="4"/>
      <c r="E24" s="3" t="s">
        <v>14</v>
      </c>
      <c r="F24" s="30">
        <f>G24</f>
        <v>1800</v>
      </c>
      <c r="G24" s="40">
        <f>3*F21</f>
        <v>1800</v>
      </c>
      <c r="I24" s="42" t="s">
        <v>54</v>
      </c>
    </row>
    <row r="25" spans="2:9" ht="16.5" thickBot="1">
      <c r="B25" s="3" t="s">
        <v>13</v>
      </c>
      <c r="C25" s="39">
        <f>C26</f>
        <v>400</v>
      </c>
      <c r="D25" s="4"/>
      <c r="E25" s="7" t="s">
        <v>16</v>
      </c>
      <c r="F25" s="29">
        <f>F24-F26</f>
        <v>1400</v>
      </c>
      <c r="G25" s="29">
        <f>G24-G26</f>
        <v>1385.6</v>
      </c>
    </row>
    <row r="26" spans="2:9" ht="20.25" thickBot="1">
      <c r="B26" s="5" t="s">
        <v>15</v>
      </c>
      <c r="C26" s="28">
        <f>C27-C22-C18</f>
        <v>400</v>
      </c>
      <c r="D26" s="44" t="s">
        <v>57</v>
      </c>
      <c r="E26" s="8" t="s">
        <v>17</v>
      </c>
      <c r="F26" s="37">
        <f>220+C39</f>
        <v>400</v>
      </c>
      <c r="G26" s="41">
        <f>220+D39</f>
        <v>414.4</v>
      </c>
      <c r="H26" s="22"/>
      <c r="I26" s="45" t="s">
        <v>58</v>
      </c>
    </row>
    <row r="27" spans="2:9" ht="20.25" thickBot="1">
      <c r="B27" s="9" t="s">
        <v>18</v>
      </c>
      <c r="C27" s="38">
        <f>F27</f>
        <v>3000</v>
      </c>
      <c r="D27" s="44" t="s">
        <v>56</v>
      </c>
      <c r="E27" s="9" t="s">
        <v>19</v>
      </c>
      <c r="F27" s="38">
        <f>F18+F21+F24</f>
        <v>3000</v>
      </c>
      <c r="G27" s="43" t="s">
        <v>55</v>
      </c>
    </row>
    <row r="28" spans="2:9" ht="16.5" thickBot="1">
      <c r="B28" s="49" t="s">
        <v>20</v>
      </c>
      <c r="C28" s="49"/>
      <c r="D28" s="5"/>
      <c r="E28" s="10"/>
      <c r="F28" s="5"/>
    </row>
    <row r="29" spans="2:9">
      <c r="B29" s="11" t="s">
        <v>21</v>
      </c>
      <c r="C29" s="32">
        <v>2180</v>
      </c>
      <c r="D29" s="5"/>
      <c r="E29" s="5" t="s">
        <v>49</v>
      </c>
      <c r="F29" s="36">
        <f>0.25</f>
        <v>0.25</v>
      </c>
    </row>
    <row r="30" spans="2:9">
      <c r="B30" s="13" t="s">
        <v>22</v>
      </c>
      <c r="C30" s="31">
        <v>-1500</v>
      </c>
      <c r="D30" s="5"/>
      <c r="E30" s="5" t="s">
        <v>50</v>
      </c>
      <c r="F30" s="36">
        <f>2</f>
        <v>2</v>
      </c>
    </row>
    <row r="31" spans="2:9">
      <c r="B31" s="11" t="s">
        <v>23</v>
      </c>
      <c r="C31" s="32">
        <f>C29+C30</f>
        <v>680</v>
      </c>
      <c r="D31" s="12">
        <f>C31</f>
        <v>680</v>
      </c>
      <c r="E31" s="5" t="s">
        <v>36</v>
      </c>
      <c r="F31" s="36">
        <v>0.1</v>
      </c>
      <c r="G31" s="6">
        <f>C37/C27</f>
        <v>0.1</v>
      </c>
      <c r="I31" s="6" t="s">
        <v>52</v>
      </c>
    </row>
    <row r="32" spans="2:9">
      <c r="B32" s="13" t="s">
        <v>24</v>
      </c>
      <c r="C32" s="31">
        <v>-120</v>
      </c>
      <c r="D32" s="14">
        <v>-80</v>
      </c>
      <c r="E32" s="4"/>
      <c r="F32" s="4"/>
    </row>
    <row r="33" spans="2:6">
      <c r="B33" s="5" t="s">
        <v>25</v>
      </c>
      <c r="C33" s="33">
        <f>C31+C32</f>
        <v>560</v>
      </c>
      <c r="D33" s="15">
        <f>D31+D32</f>
        <v>600</v>
      </c>
      <c r="E33" s="5" t="s">
        <v>35</v>
      </c>
      <c r="F33" s="27">
        <v>0.4</v>
      </c>
    </row>
    <row r="34" spans="2:6">
      <c r="B34" s="16" t="s">
        <v>26</v>
      </c>
      <c r="C34" s="31">
        <v>-60</v>
      </c>
      <c r="D34" s="14">
        <v>-60</v>
      </c>
      <c r="E34" s="5" t="s">
        <v>37</v>
      </c>
      <c r="F34" s="27">
        <v>0.1</v>
      </c>
    </row>
    <row r="35" spans="2:6">
      <c r="B35" s="5" t="s">
        <v>27</v>
      </c>
      <c r="C35" s="33">
        <f>C33+C34</f>
        <v>500</v>
      </c>
      <c r="D35" s="15">
        <f>D33+D34</f>
        <v>540</v>
      </c>
      <c r="E35" s="4" t="s">
        <v>39</v>
      </c>
      <c r="F35" s="27">
        <v>0.4</v>
      </c>
    </row>
    <row r="36" spans="2:6" ht="16.5" thickBot="1">
      <c r="B36" s="17" t="s">
        <v>28</v>
      </c>
      <c r="C36" s="34">
        <f>-0.4*C35</f>
        <v>-200</v>
      </c>
      <c r="D36" s="18">
        <f>-0.4*D35</f>
        <v>-216</v>
      </c>
      <c r="E36" s="4"/>
      <c r="F36" s="26"/>
    </row>
    <row r="37" spans="2:6" ht="16.5" thickBot="1">
      <c r="B37" s="9" t="s">
        <v>29</v>
      </c>
      <c r="C37" s="35">
        <f>C35+C36</f>
        <v>300</v>
      </c>
      <c r="D37" s="19">
        <f>D35+D36</f>
        <v>324</v>
      </c>
      <c r="E37" s="6" t="s">
        <v>51</v>
      </c>
    </row>
    <row r="38" spans="2:6">
      <c r="B38" s="4" t="s">
        <v>30</v>
      </c>
      <c r="C38" s="15">
        <f>C37*F33</f>
        <v>120</v>
      </c>
      <c r="D38" s="15">
        <f>D37*F33</f>
        <v>129.6</v>
      </c>
      <c r="E38" s="4"/>
      <c r="F38" s="20"/>
    </row>
    <row r="39" spans="2:6" ht="16.5" thickBot="1">
      <c r="B39" s="8" t="s">
        <v>31</v>
      </c>
      <c r="C39" s="23">
        <f>C37-C38</f>
        <v>180</v>
      </c>
      <c r="D39" s="23">
        <f>D37-D38</f>
        <v>194.4</v>
      </c>
      <c r="E39" s="4"/>
      <c r="F39" s="20"/>
    </row>
    <row r="40" spans="2:6">
      <c r="B40" s="4"/>
      <c r="C40" s="4"/>
      <c r="D40" s="4"/>
      <c r="E40" s="4"/>
      <c r="F40" s="4"/>
    </row>
    <row r="41" spans="2:6">
      <c r="B41" s="4"/>
      <c r="C41" s="4"/>
      <c r="D41" s="4"/>
      <c r="E41" s="4"/>
      <c r="F41" s="4"/>
    </row>
    <row r="42" spans="2:6">
      <c r="B42" s="4"/>
      <c r="C42" s="4"/>
      <c r="D42" s="4"/>
      <c r="E42" s="4"/>
      <c r="F42" s="4"/>
    </row>
    <row r="43" spans="2:6">
      <c r="B43" s="4"/>
      <c r="C43" s="4"/>
      <c r="D43" s="4"/>
      <c r="E43" s="4"/>
      <c r="F43" s="4"/>
    </row>
  </sheetData>
  <mergeCells count="2">
    <mergeCell ref="B16:F16"/>
    <mergeCell ref="B28:C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Tutorial 2</vt:lpstr>
      <vt:lpstr>Tutorial 2 Pauta 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</cp:lastModifiedBy>
  <cp:lastPrinted>2012-11-22T14:53:28Z</cp:lastPrinted>
  <dcterms:created xsi:type="dcterms:W3CDTF">2012-05-25T05:49:56Z</dcterms:created>
  <dcterms:modified xsi:type="dcterms:W3CDTF">2012-11-29T09:43:00Z</dcterms:modified>
</cp:coreProperties>
</file>