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elixm/Documents/GDP22/sem3/"/>
    </mc:Choice>
  </mc:AlternateContent>
  <xr:revisionPtr revIDLastSave="0" documentId="8_{FDAA774E-B9D9-714B-97B5-668784A4CA69}" xr6:coauthVersionLast="47" xr6:coauthVersionMax="47" xr10:uidLastSave="{00000000-0000-0000-0000-000000000000}"/>
  <bookViews>
    <workbookView xWindow="300" yWindow="1840" windowWidth="27580" windowHeight="15820" xr2:uid="{00000000-000D-0000-FFFF-FFFF00000000}"/>
  </bookViews>
  <sheets>
    <sheet name="Presupuesto y Flujo de Caja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6" i="2"/>
  <c r="D7" i="2"/>
  <c r="D4" i="2"/>
  <c r="E5" i="2"/>
  <c r="E6" i="2"/>
  <c r="E7" i="2"/>
  <c r="E4" i="2"/>
  <c r="F5" i="2"/>
  <c r="F6" i="2"/>
  <c r="F7" i="2"/>
  <c r="F4" i="2"/>
  <c r="G5" i="2"/>
  <c r="G6" i="2"/>
  <c r="G7" i="2"/>
  <c r="G4" i="2"/>
  <c r="H5" i="2"/>
  <c r="H6" i="2"/>
  <c r="H7" i="2"/>
  <c r="H4" i="2"/>
  <c r="C5" i="2"/>
  <c r="I5" i="2"/>
  <c r="C6" i="2"/>
  <c r="I6" i="2"/>
  <c r="C7" i="2"/>
  <c r="I7" i="2"/>
  <c r="I4" i="2"/>
  <c r="C4" i="2"/>
  <c r="M18" i="2"/>
  <c r="D22" i="2"/>
  <c r="D9" i="2"/>
  <c r="D10" i="2"/>
  <c r="D11" i="2"/>
  <c r="D12" i="2"/>
  <c r="D8" i="2"/>
  <c r="D18" i="2"/>
  <c r="D17" i="2"/>
  <c r="D16" i="2"/>
  <c r="D14" i="2"/>
  <c r="D15" i="2"/>
  <c r="D13" i="2"/>
  <c r="D20" i="2"/>
  <c r="D24" i="2"/>
  <c r="E9" i="2"/>
  <c r="E11" i="2"/>
  <c r="E12" i="2"/>
  <c r="E8" i="2"/>
  <c r="E18" i="2"/>
  <c r="E16" i="2"/>
  <c r="E14" i="2"/>
  <c r="E15" i="2"/>
  <c r="E13" i="2"/>
  <c r="E20" i="2"/>
  <c r="E24" i="2"/>
  <c r="F22" i="2"/>
  <c r="F9" i="2"/>
  <c r="F11" i="2"/>
  <c r="F12" i="2"/>
  <c r="F8" i="2"/>
  <c r="F18" i="2"/>
  <c r="F16" i="2"/>
  <c r="F14" i="2"/>
  <c r="F15" i="2"/>
  <c r="F13" i="2"/>
  <c r="F20" i="2"/>
  <c r="F24" i="2"/>
  <c r="G9" i="2"/>
  <c r="G11" i="2"/>
  <c r="G12" i="2"/>
  <c r="G8" i="2"/>
  <c r="G18" i="2"/>
  <c r="G16" i="2"/>
  <c r="G14" i="2"/>
  <c r="G15" i="2"/>
  <c r="G13" i="2"/>
  <c r="G20" i="2"/>
  <c r="G24" i="2"/>
  <c r="H22" i="2"/>
  <c r="H9" i="2"/>
  <c r="H11" i="2"/>
  <c r="H12" i="2"/>
  <c r="H8" i="2"/>
  <c r="H18" i="2"/>
  <c r="H14" i="2"/>
  <c r="H15" i="2"/>
  <c r="H13" i="2"/>
  <c r="H20" i="2"/>
  <c r="H24" i="2"/>
  <c r="I20" i="2"/>
  <c r="C17" i="2"/>
  <c r="C16" i="2"/>
  <c r="C18" i="2"/>
  <c r="C14" i="2"/>
  <c r="C15" i="2"/>
  <c r="C13" i="2"/>
  <c r="C9" i="2"/>
  <c r="C10" i="2"/>
  <c r="C11" i="2"/>
  <c r="C12" i="2"/>
  <c r="C8" i="2"/>
  <c r="C20" i="2"/>
  <c r="C22" i="2"/>
  <c r="C28" i="2"/>
  <c r="I8" i="2"/>
  <c r="I9" i="2"/>
  <c r="I10" i="2"/>
  <c r="I11" i="2"/>
  <c r="I12" i="2"/>
  <c r="I13" i="2"/>
  <c r="I14" i="2"/>
  <c r="I15" i="2"/>
  <c r="I16" i="2"/>
  <c r="I17" i="2"/>
  <c r="I18" i="2"/>
  <c r="I19" i="2"/>
  <c r="E25" i="2"/>
  <c r="E26" i="2"/>
  <c r="F25" i="2"/>
  <c r="F26" i="2"/>
  <c r="G25" i="2"/>
  <c r="G26" i="2"/>
  <c r="H25" i="2"/>
  <c r="H26" i="2"/>
  <c r="J12" i="2"/>
  <c r="J7" i="2"/>
  <c r="J17" i="2"/>
  <c r="J10" i="2"/>
  <c r="J9" i="2"/>
  <c r="J5" i="2"/>
  <c r="J15" i="2"/>
  <c r="J14" i="2"/>
  <c r="J11" i="2"/>
  <c r="J6" i="2"/>
  <c r="J4" i="2"/>
  <c r="J16" i="2"/>
  <c r="J8" i="2"/>
  <c r="J20" i="2"/>
  <c r="J18" i="2"/>
</calcChain>
</file>

<file path=xl/sharedStrings.xml><?xml version="1.0" encoding="utf-8"?>
<sst xmlns="http://schemas.openxmlformats.org/spreadsheetml/2006/main" count="84" uniqueCount="55">
  <si>
    <t>Honorarios</t>
  </si>
  <si>
    <t>Gastos de Operación</t>
  </si>
  <si>
    <t>Arriendo Equipos</t>
  </si>
  <si>
    <t>Difusión</t>
  </si>
  <si>
    <t>Inversión</t>
  </si>
  <si>
    <t>Imprevistos (10%)</t>
  </si>
  <si>
    <t>Total</t>
  </si>
  <si>
    <t>ITEM</t>
  </si>
  <si>
    <t>MONTO</t>
  </si>
  <si>
    <t>FLUJO DE CAJA</t>
  </si>
  <si>
    <t>SALDO</t>
  </si>
  <si>
    <t>GASTO     REAL</t>
  </si>
  <si>
    <t>Factores</t>
  </si>
  <si>
    <t>Valor hora trabajo diseñador</t>
  </si>
  <si>
    <t>Período 
1</t>
  </si>
  <si>
    <t>Período 
2</t>
  </si>
  <si>
    <t>Período 
3</t>
  </si>
  <si>
    <t>Período 
4</t>
  </si>
  <si>
    <t>Período 
5</t>
  </si>
  <si>
    <t>Jefe de Proyecto</t>
  </si>
  <si>
    <t>Asistente administrativo</t>
  </si>
  <si>
    <t xml:space="preserve">Diseñador </t>
  </si>
  <si>
    <t>Impresiones</t>
  </si>
  <si>
    <t>Remuneraciones</t>
  </si>
  <si>
    <t>Valor hora Jefe de Proyectos</t>
  </si>
  <si>
    <t>Freecuencia</t>
  </si>
  <si>
    <t>Valor UF</t>
  </si>
  <si>
    <t>N° Horas</t>
  </si>
  <si>
    <t xml:space="preserve">Valor </t>
  </si>
  <si>
    <t>UF</t>
  </si>
  <si>
    <t>Pesos</t>
  </si>
  <si>
    <t>%</t>
  </si>
  <si>
    <t>Asignación Traslados</t>
  </si>
  <si>
    <t>N/A</t>
  </si>
  <si>
    <t>Valor hora Asistente Adm.</t>
  </si>
  <si>
    <t>Traslados</t>
  </si>
  <si>
    <t>Por una vez</t>
  </si>
  <si>
    <t>Unidad</t>
  </si>
  <si>
    <t>Arriendo Oficinas</t>
  </si>
  <si>
    <t>Gastos de Adm.</t>
  </si>
  <si>
    <t>Periódico</t>
  </si>
  <si>
    <t>Precio del Proyecto</t>
  </si>
  <si>
    <t>Forma de pago</t>
  </si>
  <si>
    <t>30% al Período 1</t>
  </si>
  <si>
    <t>30% al Período 3</t>
  </si>
  <si>
    <t>40% al Período 5</t>
  </si>
  <si>
    <t>Ingresos</t>
  </si>
  <si>
    <t>Imprevistos sobre gastos operación</t>
  </si>
  <si>
    <t xml:space="preserve"> Remuneraciones</t>
  </si>
  <si>
    <t>Flujo Mes</t>
  </si>
  <si>
    <t>Saldo Anterior</t>
  </si>
  <si>
    <t>Flujo Acumulado</t>
  </si>
  <si>
    <t>Utilidad /Pérdida</t>
  </si>
  <si>
    <t>Cámarás,  Accesorios y Software</t>
  </si>
  <si>
    <t>(25.ago.22)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</si>
</sst>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 &quot;$&quot;* #,##0_ ;_ &quot;$&quot;* \-#,##0_ ;_ &quot;$&quot;* &quot;-&quot;_ ;_ @_ "/>
    <numFmt numFmtId="165" formatCode="_ * #,##0_ ;_ * \-#,##0_ ;_ * &quot;-&quot;_ ;_ @_ "/>
    <numFmt numFmtId="166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C00000"/>
      <name val="Helvetica Neue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0">
    <xf numFmtId="0" fontId="0" fillId="0" borderId="0" xfId="0"/>
    <xf numFmtId="166" fontId="3" fillId="0" borderId="1" xfId="1" applyNumberFormat="1" applyFont="1" applyBorder="1"/>
    <xf numFmtId="0" fontId="0" fillId="0" borderId="1" xfId="0" applyBorder="1"/>
    <xf numFmtId="166" fontId="3" fillId="2" borderId="1" xfId="1" applyNumberFormat="1" applyFont="1" applyFill="1" applyBorder="1"/>
    <xf numFmtId="0" fontId="0" fillId="0" borderId="0" xfId="0" applyNumberFormat="1"/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/>
    </xf>
    <xf numFmtId="165" fontId="3" fillId="0" borderId="1" xfId="2" applyFont="1" applyBorder="1" applyAlignment="1">
      <alignment vertical="top"/>
    </xf>
    <xf numFmtId="0" fontId="3" fillId="0" borderId="1" xfId="0" applyFont="1" applyFill="1" applyBorder="1" applyAlignment="1">
      <alignment vertical="top"/>
    </xf>
    <xf numFmtId="165" fontId="0" fillId="0" borderId="1" xfId="2" applyFont="1" applyBorder="1"/>
    <xf numFmtId="0" fontId="2" fillId="4" borderId="1" xfId="0" applyFont="1" applyFill="1" applyBorder="1"/>
    <xf numFmtId="0" fontId="6" fillId="0" borderId="1" xfId="0" applyFont="1" applyBorder="1" applyAlignment="1">
      <alignment vertical="top"/>
    </xf>
    <xf numFmtId="0" fontId="6" fillId="0" borderId="1" xfId="0" applyFont="1" applyFill="1" applyBorder="1" applyAlignment="1">
      <alignment vertical="top"/>
    </xf>
    <xf numFmtId="166" fontId="5" fillId="4" borderId="1" xfId="1" applyNumberFormat="1" applyFont="1" applyFill="1" applyBorder="1"/>
    <xf numFmtId="0" fontId="0" fillId="3" borderId="1" xfId="0" applyFill="1" applyBorder="1"/>
    <xf numFmtId="0" fontId="4" fillId="3" borderId="1" xfId="0" applyFont="1" applyFill="1" applyBorder="1"/>
    <xf numFmtId="164" fontId="0" fillId="0" borderId="1" xfId="3" applyFont="1" applyBorder="1"/>
    <xf numFmtId="0" fontId="6" fillId="0" borderId="0" xfId="0" applyFont="1"/>
    <xf numFmtId="165" fontId="0" fillId="0" borderId="0" xfId="0" applyNumberFormat="1"/>
    <xf numFmtId="9" fontId="4" fillId="4" borderId="1" xfId="0" applyNumberFormat="1" applyFont="1" applyFill="1" applyBorder="1"/>
    <xf numFmtId="165" fontId="5" fillId="4" borderId="1" xfId="2" applyFont="1" applyFill="1" applyBorder="1"/>
    <xf numFmtId="0" fontId="4" fillId="4" borderId="1" xfId="0" applyNumberFormat="1" applyFont="1" applyFill="1" applyBorder="1"/>
    <xf numFmtId="164" fontId="4" fillId="0" borderId="1" xfId="3" applyFont="1" applyBorder="1"/>
    <xf numFmtId="0" fontId="0" fillId="0" borderId="0" xfId="0" applyFill="1" applyBorder="1"/>
    <xf numFmtId="164" fontId="0" fillId="0" borderId="0" xfId="0" applyNumberFormat="1" applyFill="1" applyBorder="1"/>
    <xf numFmtId="0" fontId="3" fillId="0" borderId="0" xfId="0" applyFont="1" applyFill="1" applyBorder="1" applyAlignment="1">
      <alignment vertical="top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4" fontId="7" fillId="0" borderId="1" xfId="0" applyNumberFormat="1" applyFont="1" applyBorder="1"/>
  </cellXfs>
  <cellStyles count="4">
    <cellStyle name="Millares" xfId="1" builtinId="3"/>
    <cellStyle name="Millares [0]" xfId="2" builtinId="6"/>
    <cellStyle name="Moneda [0]" xfId="3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P32"/>
  <sheetViews>
    <sheetView tabSelected="1" zoomScale="69" workbookViewId="0">
      <selection activeCell="B2" sqref="B2:J28"/>
    </sheetView>
  </sheetViews>
  <sheetFormatPr baseColWidth="10" defaultRowHeight="15" x14ac:dyDescent="0.2"/>
  <cols>
    <col min="1" max="1" width="1.33203125" customWidth="1"/>
    <col min="2" max="2" width="27.33203125" customWidth="1"/>
    <col min="3" max="3" width="12.6640625" customWidth="1"/>
    <col min="4" max="4" width="10.1640625" customWidth="1"/>
    <col min="5" max="5" width="10.6640625" customWidth="1"/>
    <col min="6" max="8" width="10.83203125" customWidth="1"/>
    <col min="10" max="10" width="9" customWidth="1"/>
    <col min="11" max="11" width="2.5" customWidth="1"/>
    <col min="12" max="12" width="26.5" customWidth="1"/>
    <col min="13" max="13" width="12.33203125" customWidth="1"/>
    <col min="14" max="14" width="9.6640625" customWidth="1"/>
    <col min="15" max="15" width="8.5" customWidth="1"/>
  </cols>
  <sheetData>
    <row r="2" spans="2:16" ht="19.5" customHeight="1" x14ac:dyDescent="0.2">
      <c r="B2" s="28" t="s">
        <v>7</v>
      </c>
      <c r="C2" s="28" t="s">
        <v>8</v>
      </c>
      <c r="D2" s="28" t="s">
        <v>9</v>
      </c>
      <c r="E2" s="28"/>
      <c r="F2" s="28"/>
      <c r="G2" s="28"/>
      <c r="H2" s="28"/>
      <c r="I2" s="28" t="s">
        <v>11</v>
      </c>
      <c r="J2" s="28" t="s">
        <v>10</v>
      </c>
      <c r="L2" s="5" t="s">
        <v>12</v>
      </c>
      <c r="M2" s="5" t="s">
        <v>28</v>
      </c>
      <c r="N2" s="5" t="s">
        <v>37</v>
      </c>
      <c r="O2" s="5" t="s">
        <v>27</v>
      </c>
      <c r="P2" s="5" t="s">
        <v>25</v>
      </c>
    </row>
    <row r="3" spans="2:16" ht="32" x14ac:dyDescent="0.2">
      <c r="B3" s="28"/>
      <c r="C3" s="28"/>
      <c r="D3" s="5" t="s">
        <v>14</v>
      </c>
      <c r="E3" s="5" t="s">
        <v>15</v>
      </c>
      <c r="F3" s="5" t="s">
        <v>16</v>
      </c>
      <c r="G3" s="5" t="s">
        <v>17</v>
      </c>
      <c r="H3" s="5" t="s">
        <v>18</v>
      </c>
      <c r="I3" s="28"/>
      <c r="J3" s="28"/>
      <c r="L3" s="11" t="s">
        <v>24</v>
      </c>
      <c r="M3" s="6">
        <v>0.9</v>
      </c>
      <c r="N3" s="6" t="s">
        <v>29</v>
      </c>
      <c r="O3" s="6">
        <v>40</v>
      </c>
      <c r="P3" s="6" t="s">
        <v>40</v>
      </c>
    </row>
    <row r="4" spans="2:16" ht="19" x14ac:dyDescent="0.25">
      <c r="B4" s="10" t="s">
        <v>0</v>
      </c>
      <c r="C4" s="13">
        <f>SUM(C5:C7)</f>
        <v>10456439.5</v>
      </c>
      <c r="D4" s="13">
        <f t="shared" ref="D4:I4" si="0">SUM(D5:D7)</f>
        <v>2091287.9</v>
      </c>
      <c r="E4" s="13">
        <f t="shared" si="0"/>
        <v>2091287.9</v>
      </c>
      <c r="F4" s="13">
        <f t="shared" si="0"/>
        <v>2091287.9</v>
      </c>
      <c r="G4" s="13">
        <f t="shared" si="0"/>
        <v>2091287.9</v>
      </c>
      <c r="H4" s="13">
        <f t="shared" si="0"/>
        <v>2091287.9</v>
      </c>
      <c r="I4" s="13">
        <f t="shared" si="0"/>
        <v>10456439.5</v>
      </c>
      <c r="J4" s="13">
        <f t="shared" ref="J4:J12" si="1">I4-C4</f>
        <v>0</v>
      </c>
      <c r="L4" s="11" t="s">
        <v>13</v>
      </c>
      <c r="M4" s="6">
        <v>0.7</v>
      </c>
      <c r="N4" s="6" t="s">
        <v>29</v>
      </c>
      <c r="O4" s="6">
        <v>20</v>
      </c>
      <c r="P4" s="6" t="s">
        <v>40</v>
      </c>
    </row>
    <row r="5" spans="2:16" x14ac:dyDescent="0.2">
      <c r="B5" s="2" t="s">
        <v>19</v>
      </c>
      <c r="C5" s="1">
        <f>SUM(D5:H5)</f>
        <v>6071481</v>
      </c>
      <c r="D5" s="1">
        <f>M3*O3*M15</f>
        <v>1214296.2</v>
      </c>
      <c r="E5" s="1">
        <f>D5</f>
        <v>1214296.2</v>
      </c>
      <c r="F5" s="1">
        <f>D5</f>
        <v>1214296.2</v>
      </c>
      <c r="G5" s="1">
        <f>D5</f>
        <v>1214296.2</v>
      </c>
      <c r="H5" s="1">
        <f>D5</f>
        <v>1214296.2</v>
      </c>
      <c r="I5" s="13">
        <f t="shared" ref="I5:I19" si="2">C5</f>
        <v>6071481</v>
      </c>
      <c r="J5" s="3">
        <f t="shared" si="1"/>
        <v>0</v>
      </c>
      <c r="L5" s="11" t="s">
        <v>34</v>
      </c>
      <c r="M5" s="6">
        <v>0.3</v>
      </c>
      <c r="N5" s="6" t="s">
        <v>29</v>
      </c>
      <c r="O5" s="6">
        <v>40</v>
      </c>
      <c r="P5" s="6" t="s">
        <v>40</v>
      </c>
    </row>
    <row r="6" spans="2:16" x14ac:dyDescent="0.2">
      <c r="B6" s="2" t="s">
        <v>21</v>
      </c>
      <c r="C6" s="1">
        <f t="shared" ref="C6:C7" si="3">SUM(D6:H6)</f>
        <v>2361131.4999999995</v>
      </c>
      <c r="D6" s="1">
        <f>M4*O4*M15</f>
        <v>472226.29999999993</v>
      </c>
      <c r="E6" s="1">
        <f>D6</f>
        <v>472226.29999999993</v>
      </c>
      <c r="F6" s="1">
        <f>D6</f>
        <v>472226.29999999993</v>
      </c>
      <c r="G6" s="1">
        <f>D6</f>
        <v>472226.29999999993</v>
      </c>
      <c r="H6" s="1">
        <f>D6</f>
        <v>472226.29999999993</v>
      </c>
      <c r="I6" s="13">
        <f t="shared" si="2"/>
        <v>2361131.4999999995</v>
      </c>
      <c r="J6" s="3">
        <f t="shared" si="1"/>
        <v>0</v>
      </c>
      <c r="L6" s="11" t="s">
        <v>32</v>
      </c>
      <c r="M6" s="7">
        <v>50000</v>
      </c>
      <c r="N6" s="6" t="s">
        <v>30</v>
      </c>
      <c r="O6" s="6" t="s">
        <v>33</v>
      </c>
      <c r="P6" s="6" t="s">
        <v>40</v>
      </c>
    </row>
    <row r="7" spans="2:16" x14ac:dyDescent="0.2">
      <c r="B7" s="2" t="s">
        <v>20</v>
      </c>
      <c r="C7" s="1">
        <f t="shared" si="3"/>
        <v>2023826.9999999998</v>
      </c>
      <c r="D7" s="1">
        <f>M5*O5*M15</f>
        <v>404765.39999999997</v>
      </c>
      <c r="E7" s="1">
        <f>D7</f>
        <v>404765.39999999997</v>
      </c>
      <c r="F7" s="1">
        <f>D7</f>
        <v>404765.39999999997</v>
      </c>
      <c r="G7" s="1">
        <f>D7</f>
        <v>404765.39999999997</v>
      </c>
      <c r="H7" s="1">
        <f>D7</f>
        <v>404765.39999999997</v>
      </c>
      <c r="I7" s="13">
        <f t="shared" si="2"/>
        <v>2023826.9999999998</v>
      </c>
      <c r="J7" s="3">
        <f t="shared" si="1"/>
        <v>0</v>
      </c>
      <c r="L7" s="11" t="s">
        <v>3</v>
      </c>
      <c r="M7" s="7">
        <v>300000</v>
      </c>
      <c r="N7" s="6" t="s">
        <v>30</v>
      </c>
      <c r="O7" s="6" t="s">
        <v>33</v>
      </c>
      <c r="P7" s="6" t="s">
        <v>36</v>
      </c>
    </row>
    <row r="8" spans="2:16" ht="19" x14ac:dyDescent="0.25">
      <c r="B8" s="10" t="s">
        <v>1</v>
      </c>
      <c r="C8" s="13">
        <f>SUM(C9:C12)</f>
        <v>1200000</v>
      </c>
      <c r="D8" s="13">
        <f t="shared" ref="D8:H8" si="4">SUM(D9:D12)</f>
        <v>480000</v>
      </c>
      <c r="E8" s="13">
        <f t="shared" si="4"/>
        <v>180000</v>
      </c>
      <c r="F8" s="13">
        <f t="shared" si="4"/>
        <v>180000</v>
      </c>
      <c r="G8" s="13">
        <f t="shared" si="4"/>
        <v>180000</v>
      </c>
      <c r="H8" s="13">
        <f t="shared" si="4"/>
        <v>180000</v>
      </c>
      <c r="I8" s="13">
        <f t="shared" si="2"/>
        <v>1200000</v>
      </c>
      <c r="J8" s="13">
        <f t="shared" si="1"/>
        <v>0</v>
      </c>
      <c r="L8" s="11" t="s">
        <v>2</v>
      </c>
      <c r="M8" s="7">
        <v>100000</v>
      </c>
      <c r="N8" s="6" t="s">
        <v>30</v>
      </c>
      <c r="O8" s="6" t="s">
        <v>33</v>
      </c>
      <c r="P8" s="6" t="s">
        <v>40</v>
      </c>
    </row>
    <row r="9" spans="2:16" x14ac:dyDescent="0.2">
      <c r="B9" s="2" t="s">
        <v>35</v>
      </c>
      <c r="C9" s="1">
        <f>SUM(D9:H9)</f>
        <v>250000</v>
      </c>
      <c r="D9" s="1">
        <f>M6</f>
        <v>50000</v>
      </c>
      <c r="E9" s="1">
        <f>D9</f>
        <v>50000</v>
      </c>
      <c r="F9" s="1">
        <f>D9</f>
        <v>50000</v>
      </c>
      <c r="G9" s="1">
        <f>D9</f>
        <v>50000</v>
      </c>
      <c r="H9" s="1">
        <f>D9</f>
        <v>50000</v>
      </c>
      <c r="I9" s="13">
        <f t="shared" si="2"/>
        <v>250000</v>
      </c>
      <c r="J9" s="3">
        <f t="shared" si="1"/>
        <v>0</v>
      </c>
      <c r="L9" s="11" t="s">
        <v>22</v>
      </c>
      <c r="M9" s="7">
        <v>30000</v>
      </c>
      <c r="N9" s="6" t="s">
        <v>30</v>
      </c>
      <c r="O9" s="6" t="s">
        <v>33</v>
      </c>
      <c r="P9" s="6" t="s">
        <v>40</v>
      </c>
    </row>
    <row r="10" spans="2:16" x14ac:dyDescent="0.2">
      <c r="B10" s="2" t="s">
        <v>3</v>
      </c>
      <c r="C10" s="1">
        <f t="shared" ref="C10:C12" si="5">SUM(D10:H10)</f>
        <v>300000</v>
      </c>
      <c r="D10" s="1">
        <f>M7</f>
        <v>300000</v>
      </c>
      <c r="E10" s="1">
        <v>0</v>
      </c>
      <c r="F10" s="1">
        <v>0</v>
      </c>
      <c r="G10" s="1">
        <v>0</v>
      </c>
      <c r="H10" s="1">
        <v>0</v>
      </c>
      <c r="I10" s="13">
        <f t="shared" si="2"/>
        <v>300000</v>
      </c>
      <c r="J10" s="3">
        <f t="shared" si="1"/>
        <v>0</v>
      </c>
      <c r="L10" s="11" t="s">
        <v>38</v>
      </c>
      <c r="M10" s="7">
        <v>300000</v>
      </c>
      <c r="N10" s="6" t="s">
        <v>30</v>
      </c>
      <c r="O10" s="6" t="s">
        <v>33</v>
      </c>
      <c r="P10" s="6" t="s">
        <v>40</v>
      </c>
    </row>
    <row r="11" spans="2:16" x14ac:dyDescent="0.2">
      <c r="B11" s="2" t="s">
        <v>2</v>
      </c>
      <c r="C11" s="1">
        <f t="shared" si="5"/>
        <v>500000</v>
      </c>
      <c r="D11" s="1">
        <f>M8</f>
        <v>100000</v>
      </c>
      <c r="E11" s="1">
        <f>D11</f>
        <v>100000</v>
      </c>
      <c r="F11" s="1">
        <f>D11</f>
        <v>100000</v>
      </c>
      <c r="G11" s="1">
        <f>D11</f>
        <v>100000</v>
      </c>
      <c r="H11" s="1">
        <f>D11</f>
        <v>100000</v>
      </c>
      <c r="I11" s="13">
        <f t="shared" si="2"/>
        <v>500000</v>
      </c>
      <c r="J11" s="3">
        <f t="shared" si="1"/>
        <v>0</v>
      </c>
      <c r="L11" s="11" t="s">
        <v>48</v>
      </c>
      <c r="M11" s="7">
        <v>1000000</v>
      </c>
      <c r="N11" s="6" t="s">
        <v>30</v>
      </c>
      <c r="O11" s="6" t="s">
        <v>33</v>
      </c>
      <c r="P11" s="6" t="s">
        <v>40</v>
      </c>
    </row>
    <row r="12" spans="2:16" x14ac:dyDescent="0.2">
      <c r="B12" s="2" t="s">
        <v>22</v>
      </c>
      <c r="C12" s="1">
        <f t="shared" si="5"/>
        <v>150000</v>
      </c>
      <c r="D12" s="1">
        <f>M9</f>
        <v>30000</v>
      </c>
      <c r="E12" s="1">
        <f>D12</f>
        <v>30000</v>
      </c>
      <c r="F12" s="1">
        <f>D12</f>
        <v>30000</v>
      </c>
      <c r="G12" s="1">
        <f>D12</f>
        <v>30000</v>
      </c>
      <c r="H12" s="1">
        <f>D12</f>
        <v>30000</v>
      </c>
      <c r="I12" s="13">
        <f t="shared" si="2"/>
        <v>150000</v>
      </c>
      <c r="J12" s="3">
        <f t="shared" si="1"/>
        <v>0</v>
      </c>
      <c r="L12" s="12" t="s">
        <v>4</v>
      </c>
      <c r="M12" s="9">
        <v>500000</v>
      </c>
      <c r="N12" s="8" t="s">
        <v>30</v>
      </c>
      <c r="O12" s="6" t="s">
        <v>33</v>
      </c>
      <c r="P12" s="6" t="s">
        <v>36</v>
      </c>
    </row>
    <row r="13" spans="2:16" ht="19" x14ac:dyDescent="0.25">
      <c r="B13" s="10" t="s">
        <v>39</v>
      </c>
      <c r="C13" s="13">
        <f t="shared" ref="C13:H13" si="6">SUM(C14:C15)</f>
        <v>6500000</v>
      </c>
      <c r="D13" s="13">
        <f t="shared" si="6"/>
        <v>1300000</v>
      </c>
      <c r="E13" s="13">
        <f t="shared" si="6"/>
        <v>1300000</v>
      </c>
      <c r="F13" s="13">
        <f t="shared" si="6"/>
        <v>1300000</v>
      </c>
      <c r="G13" s="13">
        <f t="shared" si="6"/>
        <v>1300000</v>
      </c>
      <c r="H13" s="13">
        <f t="shared" si="6"/>
        <v>1300000</v>
      </c>
      <c r="I13" s="13">
        <f t="shared" si="2"/>
        <v>6500000</v>
      </c>
      <c r="J13" s="13"/>
      <c r="L13" s="12" t="s">
        <v>47</v>
      </c>
      <c r="M13" s="8">
        <v>10</v>
      </c>
      <c r="N13" s="8" t="s">
        <v>31</v>
      </c>
      <c r="O13" s="6" t="s">
        <v>33</v>
      </c>
      <c r="P13" s="6" t="s">
        <v>40</v>
      </c>
    </row>
    <row r="14" spans="2:16" x14ac:dyDescent="0.2">
      <c r="B14" s="2" t="s">
        <v>38</v>
      </c>
      <c r="C14" s="1">
        <f>SUM(D14:H14)</f>
        <v>1500000</v>
      </c>
      <c r="D14" s="1">
        <f>M10</f>
        <v>300000</v>
      </c>
      <c r="E14" s="1">
        <f>M10</f>
        <v>300000</v>
      </c>
      <c r="F14" s="1">
        <f>M10</f>
        <v>300000</v>
      </c>
      <c r="G14" s="1">
        <f>M10</f>
        <v>300000</v>
      </c>
      <c r="H14" s="1">
        <f>D14</f>
        <v>300000</v>
      </c>
      <c r="I14" s="13">
        <f t="shared" si="2"/>
        <v>1500000</v>
      </c>
      <c r="J14" s="3">
        <f>I14-C14</f>
        <v>0</v>
      </c>
    </row>
    <row r="15" spans="2:16" x14ac:dyDescent="0.2">
      <c r="B15" s="2" t="s">
        <v>23</v>
      </c>
      <c r="C15" s="1">
        <f>SUM(D15:H15)</f>
        <v>5000000</v>
      </c>
      <c r="D15" s="1">
        <f>M11</f>
        <v>1000000</v>
      </c>
      <c r="E15" s="1">
        <f>D15</f>
        <v>1000000</v>
      </c>
      <c r="F15" s="1">
        <f>D15</f>
        <v>1000000</v>
      </c>
      <c r="G15" s="1">
        <f>D15</f>
        <v>1000000</v>
      </c>
      <c r="H15" s="1">
        <f>D15</f>
        <v>1000000</v>
      </c>
      <c r="I15" s="13">
        <f t="shared" si="2"/>
        <v>5000000</v>
      </c>
      <c r="J15" s="3">
        <f>I15-C15</f>
        <v>0</v>
      </c>
      <c r="L15" s="15" t="s">
        <v>26</v>
      </c>
      <c r="M15" s="29">
        <v>33730.449999999997</v>
      </c>
      <c r="N15" s="25" t="s">
        <v>54</v>
      </c>
    </row>
    <row r="16" spans="2:16" ht="19" x14ac:dyDescent="0.25">
      <c r="B16" s="10" t="s">
        <v>4</v>
      </c>
      <c r="C16" s="13">
        <f>SUM(D16:H16)</f>
        <v>500000</v>
      </c>
      <c r="D16" s="13">
        <f t="shared" ref="D16:G16" si="7">SUM(D17)</f>
        <v>500000</v>
      </c>
      <c r="E16" s="13">
        <f t="shared" si="7"/>
        <v>0</v>
      </c>
      <c r="F16" s="13">
        <f t="shared" si="7"/>
        <v>0</v>
      </c>
      <c r="G16" s="13">
        <f t="shared" si="7"/>
        <v>0</v>
      </c>
      <c r="H16" s="13"/>
      <c r="I16" s="13">
        <f t="shared" si="2"/>
        <v>500000</v>
      </c>
      <c r="J16" s="13">
        <f>I16-C16</f>
        <v>0</v>
      </c>
    </row>
    <row r="17" spans="2:16" x14ac:dyDescent="0.2">
      <c r="B17" s="2" t="s">
        <v>53</v>
      </c>
      <c r="C17" s="1">
        <f>SUM(D17:H17)</f>
        <v>500000</v>
      </c>
      <c r="D17" s="1">
        <f>M12</f>
        <v>500000</v>
      </c>
      <c r="E17" s="1"/>
      <c r="F17" s="1"/>
      <c r="G17" s="1"/>
      <c r="H17" s="1"/>
      <c r="I17" s="13">
        <f t="shared" si="2"/>
        <v>500000</v>
      </c>
      <c r="J17" s="3">
        <f>I17-C17</f>
        <v>0</v>
      </c>
      <c r="L17" s="23"/>
      <c r="M17" s="23"/>
      <c r="N17" s="24"/>
    </row>
    <row r="18" spans="2:16" ht="19" x14ac:dyDescent="0.25">
      <c r="B18" s="10" t="s">
        <v>5</v>
      </c>
      <c r="C18" s="13">
        <f>SUM(D18:H18)</f>
        <v>120000</v>
      </c>
      <c r="D18" s="13">
        <f>0.1*D8</f>
        <v>48000</v>
      </c>
      <c r="E18" s="13">
        <f t="shared" ref="E18:H18" si="8">0.1*E8</f>
        <v>18000</v>
      </c>
      <c r="F18" s="13">
        <f t="shared" si="8"/>
        <v>18000</v>
      </c>
      <c r="G18" s="13">
        <f t="shared" si="8"/>
        <v>18000</v>
      </c>
      <c r="H18" s="13">
        <f t="shared" si="8"/>
        <v>18000</v>
      </c>
      <c r="I18" s="13">
        <f t="shared" si="2"/>
        <v>120000</v>
      </c>
      <c r="J18" s="13">
        <f>I18-C18</f>
        <v>0</v>
      </c>
      <c r="L18" s="14" t="s">
        <v>41</v>
      </c>
      <c r="M18" s="16">
        <f>590*M15</f>
        <v>19900965.5</v>
      </c>
    </row>
    <row r="19" spans="2:16" ht="6" customHeight="1" x14ac:dyDescent="0.2">
      <c r="B19" s="2"/>
      <c r="C19" s="1"/>
      <c r="D19" s="1"/>
      <c r="E19" s="1"/>
      <c r="F19" s="1"/>
      <c r="G19" s="1"/>
      <c r="H19" s="1"/>
      <c r="I19" s="13">
        <f t="shared" si="2"/>
        <v>0</v>
      </c>
      <c r="J19" s="3"/>
    </row>
    <row r="20" spans="2:16" ht="19" x14ac:dyDescent="0.25">
      <c r="B20" s="10" t="s">
        <v>6</v>
      </c>
      <c r="C20" s="13">
        <f>C18+C16+C13+C8+C4</f>
        <v>18776439.5</v>
      </c>
      <c r="D20" s="13">
        <f t="shared" ref="D20:H20" si="9">D18+D16+D13+D8+D4</f>
        <v>4419287.9000000004</v>
      </c>
      <c r="E20" s="13">
        <f t="shared" si="9"/>
        <v>3589287.9</v>
      </c>
      <c r="F20" s="13">
        <f t="shared" si="9"/>
        <v>3589287.9</v>
      </c>
      <c r="G20" s="13">
        <f t="shared" si="9"/>
        <v>3589287.9</v>
      </c>
      <c r="H20" s="13">
        <f t="shared" si="9"/>
        <v>3589287.9</v>
      </c>
      <c r="I20" s="13">
        <f>SUM(D20:H20)</f>
        <v>18776439.5</v>
      </c>
      <c r="J20" s="13">
        <f>I20-C20</f>
        <v>0</v>
      </c>
      <c r="L20" s="27" t="s">
        <v>42</v>
      </c>
      <c r="M20" s="26" t="s">
        <v>43</v>
      </c>
      <c r="N20" s="26"/>
      <c r="O20" s="26"/>
      <c r="P20" s="26"/>
    </row>
    <row r="21" spans="2:16" x14ac:dyDescent="0.2">
      <c r="L21" s="27"/>
      <c r="M21" s="26" t="s">
        <v>44</v>
      </c>
      <c r="N21" s="26"/>
      <c r="O21" s="26"/>
      <c r="P21" s="26"/>
    </row>
    <row r="22" spans="2:16" ht="19" x14ac:dyDescent="0.25">
      <c r="B22" s="10" t="s">
        <v>46</v>
      </c>
      <c r="C22" s="20">
        <f>SUM(D22:H22)</f>
        <v>19900965.5</v>
      </c>
      <c r="D22" s="20">
        <f>M18*0.3</f>
        <v>5970289.6499999994</v>
      </c>
      <c r="E22" s="20">
        <v>0</v>
      </c>
      <c r="F22" s="20">
        <f>D22</f>
        <v>5970289.6499999994</v>
      </c>
      <c r="G22" s="20">
        <v>0</v>
      </c>
      <c r="H22" s="20">
        <f>M18*0.4</f>
        <v>7960386.2000000002</v>
      </c>
      <c r="I22" s="17"/>
      <c r="J22" s="17"/>
      <c r="L22" s="27"/>
      <c r="M22" s="26" t="s">
        <v>45</v>
      </c>
      <c r="N22" s="26"/>
      <c r="O22" s="26"/>
      <c r="P22" s="26"/>
    </row>
    <row r="24" spans="2:16" ht="19" x14ac:dyDescent="0.25">
      <c r="B24" s="10" t="s">
        <v>49</v>
      </c>
      <c r="C24" s="19"/>
      <c r="D24" s="20">
        <f>D22-D20</f>
        <v>1551001.7499999991</v>
      </c>
      <c r="E24" s="20">
        <f>E22-E20</f>
        <v>-3589287.9</v>
      </c>
      <c r="F24" s="20">
        <f>F22-F20</f>
        <v>2381001.7499999995</v>
      </c>
      <c r="G24" s="20">
        <f>G22-G20</f>
        <v>-3589287.9</v>
      </c>
      <c r="H24" s="20">
        <f>H22-H20</f>
        <v>4371098.3000000007</v>
      </c>
      <c r="I24" s="18"/>
    </row>
    <row r="25" spans="2:16" ht="19" x14ac:dyDescent="0.25">
      <c r="B25" s="10" t="s">
        <v>50</v>
      </c>
      <c r="C25" s="21"/>
      <c r="D25" s="20">
        <v>0</v>
      </c>
      <c r="E25" s="20">
        <f>D24</f>
        <v>1551001.7499999991</v>
      </c>
      <c r="F25" s="20">
        <f>E26</f>
        <v>-2038286.1500000008</v>
      </c>
      <c r="G25" s="20">
        <f>F26</f>
        <v>342715.5999999987</v>
      </c>
      <c r="H25" s="20">
        <f>G26</f>
        <v>-3246572.3000000012</v>
      </c>
      <c r="I25" s="4"/>
    </row>
    <row r="26" spans="2:16" ht="19" x14ac:dyDescent="0.25">
      <c r="B26" s="10" t="s">
        <v>51</v>
      </c>
      <c r="C26" s="21"/>
      <c r="D26" s="20"/>
      <c r="E26" s="20">
        <f>E24+E25</f>
        <v>-2038286.1500000008</v>
      </c>
      <c r="F26" s="20">
        <f t="shared" ref="F26:H26" si="10">F24+F25</f>
        <v>342715.5999999987</v>
      </c>
      <c r="G26" s="20">
        <f t="shared" si="10"/>
        <v>-3246572.3000000012</v>
      </c>
      <c r="H26" s="20">
        <f t="shared" si="10"/>
        <v>1124525.9999999995</v>
      </c>
      <c r="I26" s="4"/>
    </row>
    <row r="27" spans="2:16" ht="5" customHeight="1" x14ac:dyDescent="0.2"/>
    <row r="28" spans="2:16" ht="19" x14ac:dyDescent="0.25">
      <c r="B28" s="10" t="s">
        <v>52</v>
      </c>
      <c r="C28" s="22">
        <f>C22-C20</f>
        <v>1124526</v>
      </c>
    </row>
    <row r="32" spans="2:16" x14ac:dyDescent="0.2">
      <c r="D32" s="18"/>
    </row>
  </sheetData>
  <mergeCells count="9">
    <mergeCell ref="M20:P20"/>
    <mergeCell ref="M21:P21"/>
    <mergeCell ref="M22:P22"/>
    <mergeCell ref="L20:L22"/>
    <mergeCell ref="B2:B3"/>
    <mergeCell ref="C2:C3"/>
    <mergeCell ref="I2:I3"/>
    <mergeCell ref="J2:J3"/>
    <mergeCell ref="D2:H2"/>
  </mergeCells>
  <pageMargins left="0.7" right="0.7" top="0.75" bottom="0.75" header="0.3" footer="0.3"/>
  <pageSetup orientation="portrait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y Flujo de Caja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</dc:creator>
  <cp:lastModifiedBy>Microsoft Office User</cp:lastModifiedBy>
  <dcterms:created xsi:type="dcterms:W3CDTF">2013-04-15T15:18:41Z</dcterms:created>
  <dcterms:modified xsi:type="dcterms:W3CDTF">2022-08-25T17:36:34Z</dcterms:modified>
</cp:coreProperties>
</file>