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2.xml" ContentType="application/vnd.openxmlformats-officedocument.drawing+xml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drawings/drawing3.xml" ContentType="application/vnd.openxmlformats-officedocument.drawing+xml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drawings/drawing4.xml" ContentType="application/vnd.openxmlformats-officedocument.drawing+xml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drawings/drawing5.xml" ContentType="application/vnd.openxmlformats-officedocument.drawing+xml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drawings/drawing6.xml" ContentType="application/vnd.openxmlformats-officedocument.drawing+xml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1790" windowHeight="5520" firstSheet="2" activeTab="5"/>
  </bookViews>
  <sheets>
    <sheet name="P1" sheetId="6" r:id="rId1"/>
    <sheet name="P2Caso N=7,DM=0.85" sheetId="8" r:id="rId2"/>
    <sheet name="P2Caso N=8,DM=0.85" sheetId="1" r:id="rId3"/>
    <sheet name="P2Caso N=8,DM=0.8" sheetId="7" r:id="rId4"/>
    <sheet name="Caso N=9,DM=0.85" sheetId="4" r:id="rId5"/>
    <sheet name="Caso N=9,DM=0.8" sheetId="5" r:id="rId6"/>
  </sheets>
  <definedNames>
    <definedName name="_GoBack" localSheetId="5">'Caso N=9,DM=0.8'!$D$11</definedName>
    <definedName name="_GoBack" localSheetId="4">'Caso N=9,DM=0.85'!$D$11</definedName>
    <definedName name="_GoBack" localSheetId="0">'P1'!$D$11</definedName>
    <definedName name="_GoBack" localSheetId="1">'P2Caso N=7,DM=0.85'!$D$11</definedName>
    <definedName name="_GoBack" localSheetId="3">'P2Caso N=8,DM=0.8'!$D$11</definedName>
    <definedName name="_GoBack" localSheetId="2">'P2Caso N=8,DM=0.85'!$D$11</definedName>
    <definedName name="solver_adj" localSheetId="5" hidden="1">'Caso N=9,DM=0.8'!$C$51</definedName>
    <definedName name="solver_adj" localSheetId="4" hidden="1">'Caso N=9,DM=0.85'!$C$51</definedName>
    <definedName name="solver_adj" localSheetId="0" hidden="1">'P1'!#REF!</definedName>
    <definedName name="solver_adj" localSheetId="1" hidden="1">'P2Caso N=7,DM=0.85'!$C$51</definedName>
    <definedName name="solver_adj" localSheetId="3" hidden="1">'P2Caso N=8,DM=0.8'!$C$51</definedName>
    <definedName name="solver_adj" localSheetId="2" hidden="1">'P2Caso N=8,DM=0.85'!$C$51</definedName>
    <definedName name="solver_cvg" localSheetId="5" hidden="1">0.0001</definedName>
    <definedName name="solver_cvg" localSheetId="4" hidden="1">0.0001</definedName>
    <definedName name="solver_cvg" localSheetId="0" hidden="1">0.0001</definedName>
    <definedName name="solver_cvg" localSheetId="1" hidden="1">0.0001</definedName>
    <definedName name="solver_cvg" localSheetId="3" hidden="1">0.0001</definedName>
    <definedName name="solver_cvg" localSheetId="2" hidden="1">0.0001</definedName>
    <definedName name="solver_drv" localSheetId="5" hidden="1">1</definedName>
    <definedName name="solver_drv" localSheetId="4" hidden="1">1</definedName>
    <definedName name="solver_drv" localSheetId="0" hidden="1">1</definedName>
    <definedName name="solver_drv" localSheetId="1" hidden="1">1</definedName>
    <definedName name="solver_drv" localSheetId="3" hidden="1">1</definedName>
    <definedName name="solver_drv" localSheetId="2" hidden="1">1</definedName>
    <definedName name="solver_est" localSheetId="5" hidden="1">1</definedName>
    <definedName name="solver_est" localSheetId="4" hidden="1">1</definedName>
    <definedName name="solver_est" localSheetId="0" hidden="1">1</definedName>
    <definedName name="solver_est" localSheetId="1" hidden="1">1</definedName>
    <definedName name="solver_est" localSheetId="3" hidden="1">1</definedName>
    <definedName name="solver_est" localSheetId="2" hidden="1">1</definedName>
    <definedName name="solver_itr" localSheetId="5" hidden="1">100</definedName>
    <definedName name="solver_itr" localSheetId="4" hidden="1">100</definedName>
    <definedName name="solver_itr" localSheetId="0" hidden="1">100</definedName>
    <definedName name="solver_itr" localSheetId="1" hidden="1">100</definedName>
    <definedName name="solver_itr" localSheetId="3" hidden="1">100</definedName>
    <definedName name="solver_itr" localSheetId="2" hidden="1">100</definedName>
    <definedName name="solver_lin" localSheetId="5" hidden="1">2</definedName>
    <definedName name="solver_lin" localSheetId="4" hidden="1">2</definedName>
    <definedName name="solver_lin" localSheetId="0" hidden="1">2</definedName>
    <definedName name="solver_lin" localSheetId="1" hidden="1">2</definedName>
    <definedName name="solver_lin" localSheetId="3" hidden="1">2</definedName>
    <definedName name="solver_lin" localSheetId="2" hidden="1">2</definedName>
    <definedName name="solver_neg" localSheetId="5" hidden="1">2</definedName>
    <definedName name="solver_neg" localSheetId="4" hidden="1">2</definedName>
    <definedName name="solver_neg" localSheetId="0" hidden="1">2</definedName>
    <definedName name="solver_neg" localSheetId="1" hidden="1">2</definedName>
    <definedName name="solver_neg" localSheetId="3" hidden="1">2</definedName>
    <definedName name="solver_neg" localSheetId="2" hidden="1">2</definedName>
    <definedName name="solver_num" localSheetId="5" hidden="1">0</definedName>
    <definedName name="solver_num" localSheetId="4" hidden="1">0</definedName>
    <definedName name="solver_num" localSheetId="0" hidden="1">0</definedName>
    <definedName name="solver_num" localSheetId="1" hidden="1">0</definedName>
    <definedName name="solver_num" localSheetId="3" hidden="1">0</definedName>
    <definedName name="solver_num" localSheetId="2" hidden="1">0</definedName>
    <definedName name="solver_nwt" localSheetId="5" hidden="1">1</definedName>
    <definedName name="solver_nwt" localSheetId="4" hidden="1">1</definedName>
    <definedName name="solver_nwt" localSheetId="0" hidden="1">1</definedName>
    <definedName name="solver_nwt" localSheetId="1" hidden="1">1</definedName>
    <definedName name="solver_nwt" localSheetId="3" hidden="1">1</definedName>
    <definedName name="solver_nwt" localSheetId="2" hidden="1">1</definedName>
    <definedName name="solver_opt" localSheetId="5" hidden="1">'Caso N=9,DM=0.8'!$G$66</definedName>
    <definedName name="solver_opt" localSheetId="4" hidden="1">'Caso N=9,DM=0.85'!$G$66</definedName>
    <definedName name="solver_opt" localSheetId="0" hidden="1">'P1'!$G$43</definedName>
    <definedName name="solver_opt" localSheetId="1" hidden="1">'P2Caso N=7,DM=0.85'!$G$66</definedName>
    <definedName name="solver_opt" localSheetId="3" hidden="1">'P2Caso N=8,DM=0.8'!$G$66</definedName>
    <definedName name="solver_opt" localSheetId="2" hidden="1">'P2Caso N=8,DM=0.85'!$G$66</definedName>
    <definedName name="solver_pre" localSheetId="5" hidden="1">0.000001</definedName>
    <definedName name="solver_pre" localSheetId="4" hidden="1">0.000001</definedName>
    <definedName name="solver_pre" localSheetId="0" hidden="1">0.000001</definedName>
    <definedName name="solver_pre" localSheetId="1" hidden="1">0.000001</definedName>
    <definedName name="solver_pre" localSheetId="3" hidden="1">0.000001</definedName>
    <definedName name="solver_pre" localSheetId="2" hidden="1">0.000001</definedName>
    <definedName name="solver_scl" localSheetId="5" hidden="1">2</definedName>
    <definedName name="solver_scl" localSheetId="4" hidden="1">2</definedName>
    <definedName name="solver_scl" localSheetId="0" hidden="1">2</definedName>
    <definedName name="solver_scl" localSheetId="1" hidden="1">2</definedName>
    <definedName name="solver_scl" localSheetId="3" hidden="1">2</definedName>
    <definedName name="solver_scl" localSheetId="2" hidden="1">2</definedName>
    <definedName name="solver_sho" localSheetId="5" hidden="1">2</definedName>
    <definedName name="solver_sho" localSheetId="4" hidden="1">2</definedName>
    <definedName name="solver_sho" localSheetId="0" hidden="1">2</definedName>
    <definedName name="solver_sho" localSheetId="1" hidden="1">2</definedName>
    <definedName name="solver_sho" localSheetId="3" hidden="1">2</definedName>
    <definedName name="solver_sho" localSheetId="2" hidden="1">2</definedName>
    <definedName name="solver_tim" localSheetId="5" hidden="1">100</definedName>
    <definedName name="solver_tim" localSheetId="4" hidden="1">100</definedName>
    <definedName name="solver_tim" localSheetId="0" hidden="1">100</definedName>
    <definedName name="solver_tim" localSheetId="1" hidden="1">100</definedName>
    <definedName name="solver_tim" localSheetId="3" hidden="1">100</definedName>
    <definedName name="solver_tim" localSheetId="2" hidden="1">100</definedName>
    <definedName name="solver_tol" localSheetId="5" hidden="1">0.05</definedName>
    <definedName name="solver_tol" localSheetId="4" hidden="1">0.05</definedName>
    <definedName name="solver_tol" localSheetId="0" hidden="1">0.05</definedName>
    <definedName name="solver_tol" localSheetId="1" hidden="1">0.05</definedName>
    <definedName name="solver_tol" localSheetId="3" hidden="1">0.05</definedName>
    <definedName name="solver_tol" localSheetId="2" hidden="1">0.05</definedName>
    <definedName name="solver_typ" localSheetId="5" hidden="1">3</definedName>
    <definedName name="solver_typ" localSheetId="4" hidden="1">3</definedName>
    <definedName name="solver_typ" localSheetId="0" hidden="1">3</definedName>
    <definedName name="solver_typ" localSheetId="1" hidden="1">3</definedName>
    <definedName name="solver_typ" localSheetId="3" hidden="1">3</definedName>
    <definedName name="solver_typ" localSheetId="2" hidden="1">3</definedName>
    <definedName name="solver_val" localSheetId="5" hidden="1">0.9</definedName>
    <definedName name="solver_val" localSheetId="4" hidden="1">0.9</definedName>
    <definedName name="solver_val" localSheetId="0" hidden="1">0.9</definedName>
    <definedName name="solver_val" localSheetId="1" hidden="1">0.9</definedName>
    <definedName name="solver_val" localSheetId="3" hidden="1">0.9</definedName>
    <definedName name="solver_val" localSheetId="2" hidden="1">0.9</definedName>
  </definedNames>
  <calcPr calcId="145621"/>
</workbook>
</file>

<file path=xl/calcChain.xml><?xml version="1.0" encoding="utf-8"?>
<calcChain xmlns="http://schemas.openxmlformats.org/spreadsheetml/2006/main">
  <c r="J43" i="5" l="1"/>
  <c r="I43" i="5"/>
  <c r="J40" i="5"/>
  <c r="I40" i="5"/>
  <c r="J43" i="4"/>
  <c r="J40" i="4"/>
  <c r="I43" i="4"/>
  <c r="I40" i="4"/>
  <c r="G40" i="4"/>
  <c r="C50" i="8" l="1"/>
  <c r="C43" i="8"/>
  <c r="C42" i="8"/>
  <c r="G41" i="8"/>
  <c r="H41" i="8" s="1"/>
  <c r="F41" i="8"/>
  <c r="C41" i="8"/>
  <c r="G40" i="8"/>
  <c r="H40" i="8" s="1"/>
  <c r="C40" i="8"/>
  <c r="C39" i="8"/>
  <c r="C36" i="8"/>
  <c r="C35" i="8"/>
  <c r="C25" i="8"/>
  <c r="C24" i="8"/>
  <c r="C23" i="8"/>
  <c r="C22" i="8"/>
  <c r="C21" i="8"/>
  <c r="C18" i="8"/>
  <c r="C17" i="8"/>
  <c r="C20" i="8" s="1"/>
  <c r="C27" i="8" s="1"/>
  <c r="C29" i="8" s="1"/>
  <c r="C31" i="8" s="1"/>
  <c r="C50" i="7"/>
  <c r="H40" i="7" s="1"/>
  <c r="C43" i="7"/>
  <c r="C42" i="7"/>
  <c r="F41" i="7"/>
  <c r="F42" i="7" s="1"/>
  <c r="C41" i="7"/>
  <c r="G40" i="7"/>
  <c r="C40" i="7"/>
  <c r="C39" i="7"/>
  <c r="C38" i="7"/>
  <c r="C36" i="7"/>
  <c r="C35" i="7"/>
  <c r="C25" i="7"/>
  <c r="C24" i="7"/>
  <c r="C23" i="7"/>
  <c r="C22" i="7"/>
  <c r="C21" i="7"/>
  <c r="C20" i="7"/>
  <c r="C17" i="7"/>
  <c r="C18" i="7" s="1"/>
  <c r="C25" i="6"/>
  <c r="C24" i="6"/>
  <c r="C23" i="6"/>
  <c r="C22" i="6"/>
  <c r="C21" i="6"/>
  <c r="C20" i="6"/>
  <c r="C27" i="6" s="1"/>
  <c r="C18" i="6"/>
  <c r="C17" i="6"/>
  <c r="C50" i="5"/>
  <c r="G43" i="5"/>
  <c r="C43" i="5"/>
  <c r="C42" i="5"/>
  <c r="F41" i="5"/>
  <c r="C41" i="5"/>
  <c r="G40" i="5"/>
  <c r="C40" i="5"/>
  <c r="C39" i="5"/>
  <c r="C36" i="5"/>
  <c r="C35" i="5"/>
  <c r="C25" i="5"/>
  <c r="C24" i="5"/>
  <c r="C23" i="5"/>
  <c r="C22" i="5"/>
  <c r="C21" i="5"/>
  <c r="C18" i="5"/>
  <c r="C17" i="5"/>
  <c r="C38" i="5" s="1"/>
  <c r="C45" i="5" s="1"/>
  <c r="C47" i="5" s="1"/>
  <c r="H43" i="4"/>
  <c r="G43" i="4"/>
  <c r="C50" i="4"/>
  <c r="C43" i="4"/>
  <c r="G41" i="4"/>
  <c r="H41" i="4" s="1"/>
  <c r="F41" i="4"/>
  <c r="C42" i="4"/>
  <c r="H40" i="4"/>
  <c r="C41" i="4"/>
  <c r="C40" i="4"/>
  <c r="C39" i="4"/>
  <c r="C38" i="4"/>
  <c r="C45" i="4" s="1"/>
  <c r="C47" i="4" s="1"/>
  <c r="C36" i="4"/>
  <c r="C35" i="4"/>
  <c r="C25" i="4"/>
  <c r="C24" i="4"/>
  <c r="C23" i="4"/>
  <c r="C22" i="4"/>
  <c r="C21" i="4"/>
  <c r="C20" i="4"/>
  <c r="C27" i="4" s="1"/>
  <c r="C29" i="4" s="1"/>
  <c r="C31" i="4" s="1"/>
  <c r="C18" i="4"/>
  <c r="C17" i="4"/>
  <c r="G40" i="1"/>
  <c r="C27" i="7" l="1"/>
  <c r="C29" i="7" s="1"/>
  <c r="C31" i="7" s="1"/>
  <c r="C45" i="7"/>
  <c r="C47" i="7" s="1"/>
  <c r="K43" i="4"/>
  <c r="K41" i="4"/>
  <c r="K40" i="4"/>
  <c r="H43" i="5"/>
  <c r="K43" i="5"/>
  <c r="C38" i="8"/>
  <c r="C45" i="8" s="1"/>
  <c r="C47" i="8" s="1"/>
  <c r="C29" i="6"/>
  <c r="C31" i="6" s="1"/>
  <c r="E29" i="6"/>
  <c r="F42" i="4"/>
  <c r="J41" i="4"/>
  <c r="I41" i="4"/>
  <c r="H41" i="5"/>
  <c r="J41" i="5"/>
  <c r="I41" i="5"/>
  <c r="H40" i="5"/>
  <c r="K40" i="5"/>
  <c r="G41" i="5"/>
  <c r="K41" i="5" s="1"/>
  <c r="G42" i="7"/>
  <c r="H42" i="7" s="1"/>
  <c r="G41" i="7"/>
  <c r="H41" i="7" s="1"/>
  <c r="F42" i="5"/>
  <c r="C20" i="5"/>
  <c r="C27" i="5" s="1"/>
  <c r="C29" i="5" s="1"/>
  <c r="C31" i="5" s="1"/>
  <c r="F41" i="1"/>
  <c r="G41" i="1" s="1"/>
  <c r="C25" i="1"/>
  <c r="C24" i="1"/>
  <c r="C23" i="1"/>
  <c r="G42" i="4" l="1"/>
  <c r="J42" i="4"/>
  <c r="I42" i="4"/>
  <c r="I42" i="5"/>
  <c r="J42" i="5"/>
  <c r="H43" i="7"/>
  <c r="H42" i="5"/>
  <c r="H44" i="5" s="1"/>
  <c r="G42" i="5"/>
  <c r="K42" i="5" s="1"/>
  <c r="F42" i="1"/>
  <c r="G42" i="1" s="1"/>
  <c r="C50" i="1"/>
  <c r="H40" i="1" s="1"/>
  <c r="C43" i="1"/>
  <c r="C42" i="1"/>
  <c r="C41" i="1"/>
  <c r="C40" i="1"/>
  <c r="C22" i="1"/>
  <c r="C39" i="1"/>
  <c r="C21" i="1"/>
  <c r="C36" i="1"/>
  <c r="C18" i="1"/>
  <c r="C35" i="1"/>
  <c r="C17" i="1"/>
  <c r="C20" i="1" s="1"/>
  <c r="H41" i="1" l="1"/>
  <c r="K42" i="4"/>
  <c r="H42" i="4"/>
  <c r="H44" i="4" s="1"/>
  <c r="H42" i="1"/>
  <c r="H43" i="1" s="1"/>
  <c r="C27" i="1"/>
  <c r="C29" i="1" s="1"/>
  <c r="C31" i="1" s="1"/>
  <c r="C38" i="1"/>
  <c r="C45" i="1" l="1"/>
  <c r="C47" i="1" s="1"/>
  <c r="H42" i="8"/>
</calcChain>
</file>

<file path=xl/sharedStrings.xml><?xml version="1.0" encoding="utf-8"?>
<sst xmlns="http://schemas.openxmlformats.org/spreadsheetml/2006/main" count="455" uniqueCount="48">
  <si>
    <t>Tiempo ciclo pala</t>
  </si>
  <si>
    <t>Tiempo posicionamiento carguío</t>
  </si>
  <si>
    <t xml:space="preserve"> Tiempo posicionamiento descarga</t>
  </si>
  <si>
    <t>Tiempo vaciado</t>
  </si>
  <si>
    <t>Capacidad eq. Transporte</t>
  </si>
  <si>
    <t xml:space="preserve">Distancia viaje </t>
  </si>
  <si>
    <t>Velocidad equipo cargado</t>
  </si>
  <si>
    <t>Velocidad equipo vacio</t>
  </si>
  <si>
    <t>ton</t>
  </si>
  <si>
    <t>min</t>
  </si>
  <si>
    <t>km/hr</t>
  </si>
  <si>
    <t xml:space="preserve">Capacidad equipo carguío </t>
  </si>
  <si>
    <t>Datos</t>
  </si>
  <si>
    <t>Objetivos</t>
  </si>
  <si>
    <t>&gt; Determine el tiempo medio de espera de camiones</t>
  </si>
  <si>
    <t>&gt; Calcule el número de camiones requeridos para saturar a la pala</t>
  </si>
  <si>
    <t xml:space="preserve">km </t>
  </si>
  <si>
    <t>Solución</t>
  </si>
  <si>
    <t>Formulas</t>
  </si>
  <si>
    <t>Camion</t>
  </si>
  <si>
    <t>Palas</t>
  </si>
  <si>
    <t>Rendimiento de una pala</t>
  </si>
  <si>
    <t>Tiempo de carga de 1 camión</t>
  </si>
  <si>
    <t>ton/min</t>
  </si>
  <si>
    <t>Tiempo de viaje cargado, camión</t>
  </si>
  <si>
    <t>Tiempo de viaje descargado, camión</t>
  </si>
  <si>
    <t>Tiempo de ciclo caminón</t>
  </si>
  <si>
    <t>Sin probabilidad</t>
  </si>
  <si>
    <t>Número de caminones para saturar la pala</t>
  </si>
  <si>
    <t>Tiempo posicionamiento descarga</t>
  </si>
  <si>
    <t>Tiempo cargado de camión</t>
  </si>
  <si>
    <t>Camiones por pala</t>
  </si>
  <si>
    <t>Con probabilidad</t>
  </si>
  <si>
    <t>Probabilidad de n camiones disponibles (disponibilidad)</t>
  </si>
  <si>
    <t>Probabilidad de N-n camiones NO disponibles</t>
  </si>
  <si>
    <t>Pa</t>
  </si>
  <si>
    <t>Pna</t>
  </si>
  <si>
    <t>Número de camiones necesarios, N</t>
  </si>
  <si>
    <t>N</t>
  </si>
  <si>
    <t>x</t>
  </si>
  <si>
    <t>Tiempo medio de espera de camiones</t>
  </si>
  <si>
    <t>Tiempo descarga</t>
  </si>
  <si>
    <t>Px,N</t>
  </si>
  <si>
    <t>N-x</t>
  </si>
  <si>
    <t>Probabilidad</t>
  </si>
  <si>
    <t>Comb</t>
  </si>
  <si>
    <t>p^x</t>
  </si>
  <si>
    <t>(1-p)^N-x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</si>
</sst>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3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1" xfId="0" applyFill="1" applyBorder="1" applyAlignment="1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2" borderId="1" xfId="0" applyFill="1" applyBorder="1"/>
    <xf numFmtId="0" fontId="0" fillId="2" borderId="8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67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20</xdr:row>
      <xdr:rowOff>28020</xdr:rowOff>
    </xdr:from>
    <xdr:to>
      <xdr:col>13</xdr:col>
      <xdr:colOff>447674</xdr:colOff>
      <xdr:row>23</xdr:row>
      <xdr:rowOff>95249</xdr:rowOff>
    </xdr:to>
    <xdr:pic>
      <xdr:nvPicPr>
        <xdr:cNvPr id="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91675" y="3838020"/>
          <a:ext cx="3305174" cy="638729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4</xdr:col>
      <xdr:colOff>714375</xdr:colOff>
      <xdr:row>23</xdr:row>
      <xdr:rowOff>98431</xdr:rowOff>
    </xdr:from>
    <xdr:to>
      <xdr:col>11</xdr:col>
      <xdr:colOff>733424</xdr:colOff>
      <xdr:row>26</xdr:row>
      <xdr:rowOff>95249</xdr:rowOff>
    </xdr:to>
    <xdr:pic>
      <xdr:nvPicPr>
        <xdr:cNvPr id="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781675" y="4670431"/>
          <a:ext cx="5876924" cy="568318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10</xdr:row>
          <xdr:rowOff>47625</xdr:rowOff>
        </xdr:from>
        <xdr:to>
          <xdr:col>8</xdr:col>
          <xdr:colOff>466725</xdr:colOff>
          <xdr:row>13</xdr:row>
          <xdr:rowOff>19050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32</xdr:row>
          <xdr:rowOff>133350</xdr:rowOff>
        </xdr:from>
        <xdr:to>
          <xdr:col>8</xdr:col>
          <xdr:colOff>257175</xdr:colOff>
          <xdr:row>35</xdr:row>
          <xdr:rowOff>123825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</xdr:row>
          <xdr:rowOff>123825</xdr:rowOff>
        </xdr:from>
        <xdr:to>
          <xdr:col>9</xdr:col>
          <xdr:colOff>476250</xdr:colOff>
          <xdr:row>16</xdr:row>
          <xdr:rowOff>85725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28575</xdr:rowOff>
        </xdr:from>
        <xdr:to>
          <xdr:col>9</xdr:col>
          <xdr:colOff>466725</xdr:colOff>
          <xdr:row>19</xdr:row>
          <xdr:rowOff>114300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20</xdr:row>
          <xdr:rowOff>57150</xdr:rowOff>
        </xdr:from>
        <xdr:to>
          <xdr:col>9</xdr:col>
          <xdr:colOff>190500</xdr:colOff>
          <xdr:row>23</xdr:row>
          <xdr:rowOff>142875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26</xdr:row>
          <xdr:rowOff>171450</xdr:rowOff>
        </xdr:from>
        <xdr:to>
          <xdr:col>7</xdr:col>
          <xdr:colOff>561975</xdr:colOff>
          <xdr:row>29</xdr:row>
          <xdr:rowOff>161925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20</xdr:row>
      <xdr:rowOff>28020</xdr:rowOff>
    </xdr:from>
    <xdr:to>
      <xdr:col>13</xdr:col>
      <xdr:colOff>447674</xdr:colOff>
      <xdr:row>23</xdr:row>
      <xdr:rowOff>95249</xdr:rowOff>
    </xdr:to>
    <xdr:pic>
      <xdr:nvPicPr>
        <xdr:cNvPr id="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91675" y="3838020"/>
          <a:ext cx="3305174" cy="638729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4</xdr:col>
      <xdr:colOff>714375</xdr:colOff>
      <xdr:row>23</xdr:row>
      <xdr:rowOff>98431</xdr:rowOff>
    </xdr:from>
    <xdr:to>
      <xdr:col>11</xdr:col>
      <xdr:colOff>733424</xdr:colOff>
      <xdr:row>26</xdr:row>
      <xdr:rowOff>95249</xdr:rowOff>
    </xdr:to>
    <xdr:pic>
      <xdr:nvPicPr>
        <xdr:cNvPr id="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781675" y="4670431"/>
          <a:ext cx="5876924" cy="568318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10</xdr:row>
          <xdr:rowOff>47625</xdr:rowOff>
        </xdr:from>
        <xdr:to>
          <xdr:col>8</xdr:col>
          <xdr:colOff>466725</xdr:colOff>
          <xdr:row>13</xdr:row>
          <xdr:rowOff>19050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32</xdr:row>
          <xdr:rowOff>133350</xdr:rowOff>
        </xdr:from>
        <xdr:to>
          <xdr:col>8</xdr:col>
          <xdr:colOff>257175</xdr:colOff>
          <xdr:row>35</xdr:row>
          <xdr:rowOff>123825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</xdr:row>
          <xdr:rowOff>123825</xdr:rowOff>
        </xdr:from>
        <xdr:to>
          <xdr:col>9</xdr:col>
          <xdr:colOff>476250</xdr:colOff>
          <xdr:row>16</xdr:row>
          <xdr:rowOff>85725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28575</xdr:rowOff>
        </xdr:from>
        <xdr:to>
          <xdr:col>9</xdr:col>
          <xdr:colOff>466725</xdr:colOff>
          <xdr:row>19</xdr:row>
          <xdr:rowOff>123825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20</xdr:row>
          <xdr:rowOff>57150</xdr:rowOff>
        </xdr:from>
        <xdr:to>
          <xdr:col>9</xdr:col>
          <xdr:colOff>190500</xdr:colOff>
          <xdr:row>23</xdr:row>
          <xdr:rowOff>142875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26</xdr:row>
          <xdr:rowOff>171450</xdr:rowOff>
        </xdr:from>
        <xdr:to>
          <xdr:col>7</xdr:col>
          <xdr:colOff>561975</xdr:colOff>
          <xdr:row>29</xdr:row>
          <xdr:rowOff>161925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20</xdr:row>
      <xdr:rowOff>28020</xdr:rowOff>
    </xdr:from>
    <xdr:to>
      <xdr:col>13</xdr:col>
      <xdr:colOff>447674</xdr:colOff>
      <xdr:row>22</xdr:row>
      <xdr:rowOff>95249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48800" y="3838020"/>
          <a:ext cx="3305174" cy="638729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4</xdr:col>
      <xdr:colOff>714375</xdr:colOff>
      <xdr:row>23</xdr:row>
      <xdr:rowOff>98431</xdr:rowOff>
    </xdr:from>
    <xdr:to>
      <xdr:col>11</xdr:col>
      <xdr:colOff>733424</xdr:colOff>
      <xdr:row>26</xdr:row>
      <xdr:rowOff>95249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638800" y="4670431"/>
          <a:ext cx="5876924" cy="568318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10</xdr:row>
          <xdr:rowOff>47625</xdr:rowOff>
        </xdr:from>
        <xdr:to>
          <xdr:col>8</xdr:col>
          <xdr:colOff>466725</xdr:colOff>
          <xdr:row>13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32</xdr:row>
          <xdr:rowOff>133350</xdr:rowOff>
        </xdr:from>
        <xdr:to>
          <xdr:col>8</xdr:col>
          <xdr:colOff>257175</xdr:colOff>
          <xdr:row>35</xdr:row>
          <xdr:rowOff>123825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</xdr:row>
          <xdr:rowOff>123825</xdr:rowOff>
        </xdr:from>
        <xdr:to>
          <xdr:col>9</xdr:col>
          <xdr:colOff>476250</xdr:colOff>
          <xdr:row>16</xdr:row>
          <xdr:rowOff>85725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28575</xdr:rowOff>
        </xdr:from>
        <xdr:to>
          <xdr:col>9</xdr:col>
          <xdr:colOff>466725</xdr:colOff>
          <xdr:row>19</xdr:row>
          <xdr:rowOff>123825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20</xdr:row>
          <xdr:rowOff>57150</xdr:rowOff>
        </xdr:from>
        <xdr:to>
          <xdr:col>9</xdr:col>
          <xdr:colOff>190500</xdr:colOff>
          <xdr:row>22</xdr:row>
          <xdr:rowOff>142875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26</xdr:row>
          <xdr:rowOff>171450</xdr:rowOff>
        </xdr:from>
        <xdr:to>
          <xdr:col>7</xdr:col>
          <xdr:colOff>561975</xdr:colOff>
          <xdr:row>29</xdr:row>
          <xdr:rowOff>161925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20</xdr:row>
      <xdr:rowOff>28020</xdr:rowOff>
    </xdr:from>
    <xdr:to>
      <xdr:col>13</xdr:col>
      <xdr:colOff>447674</xdr:colOff>
      <xdr:row>23</xdr:row>
      <xdr:rowOff>95249</xdr:rowOff>
    </xdr:to>
    <xdr:pic>
      <xdr:nvPicPr>
        <xdr:cNvPr id="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91675" y="3838020"/>
          <a:ext cx="3305174" cy="638729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4</xdr:col>
      <xdr:colOff>714375</xdr:colOff>
      <xdr:row>23</xdr:row>
      <xdr:rowOff>98431</xdr:rowOff>
    </xdr:from>
    <xdr:to>
      <xdr:col>11</xdr:col>
      <xdr:colOff>733424</xdr:colOff>
      <xdr:row>26</xdr:row>
      <xdr:rowOff>95249</xdr:rowOff>
    </xdr:to>
    <xdr:pic>
      <xdr:nvPicPr>
        <xdr:cNvPr id="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781675" y="4670431"/>
          <a:ext cx="5876924" cy="568318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10</xdr:row>
          <xdr:rowOff>47625</xdr:rowOff>
        </xdr:from>
        <xdr:to>
          <xdr:col>8</xdr:col>
          <xdr:colOff>466725</xdr:colOff>
          <xdr:row>13</xdr:row>
          <xdr:rowOff>19050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32</xdr:row>
          <xdr:rowOff>133350</xdr:rowOff>
        </xdr:from>
        <xdr:to>
          <xdr:col>8</xdr:col>
          <xdr:colOff>257175</xdr:colOff>
          <xdr:row>35</xdr:row>
          <xdr:rowOff>123825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</xdr:row>
          <xdr:rowOff>123825</xdr:rowOff>
        </xdr:from>
        <xdr:to>
          <xdr:col>9</xdr:col>
          <xdr:colOff>476250</xdr:colOff>
          <xdr:row>16</xdr:row>
          <xdr:rowOff>85725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28575</xdr:rowOff>
        </xdr:from>
        <xdr:to>
          <xdr:col>9</xdr:col>
          <xdr:colOff>466725</xdr:colOff>
          <xdr:row>19</xdr:row>
          <xdr:rowOff>123825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20</xdr:row>
          <xdr:rowOff>57150</xdr:rowOff>
        </xdr:from>
        <xdr:to>
          <xdr:col>9</xdr:col>
          <xdr:colOff>190500</xdr:colOff>
          <xdr:row>23</xdr:row>
          <xdr:rowOff>142875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26</xdr:row>
          <xdr:rowOff>171450</xdr:rowOff>
        </xdr:from>
        <xdr:to>
          <xdr:col>7</xdr:col>
          <xdr:colOff>561975</xdr:colOff>
          <xdr:row>29</xdr:row>
          <xdr:rowOff>161925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20</xdr:row>
      <xdr:rowOff>28020</xdr:rowOff>
    </xdr:from>
    <xdr:to>
      <xdr:col>13</xdr:col>
      <xdr:colOff>447674</xdr:colOff>
      <xdr:row>23</xdr:row>
      <xdr:rowOff>95249</xdr:rowOff>
    </xdr:to>
    <xdr:pic>
      <xdr:nvPicPr>
        <xdr:cNvPr id="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91675" y="3838020"/>
          <a:ext cx="3305174" cy="638729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4</xdr:col>
      <xdr:colOff>714375</xdr:colOff>
      <xdr:row>23</xdr:row>
      <xdr:rowOff>98431</xdr:rowOff>
    </xdr:from>
    <xdr:to>
      <xdr:col>11</xdr:col>
      <xdr:colOff>733424</xdr:colOff>
      <xdr:row>26</xdr:row>
      <xdr:rowOff>95249</xdr:rowOff>
    </xdr:to>
    <xdr:pic>
      <xdr:nvPicPr>
        <xdr:cNvPr id="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781675" y="4670431"/>
          <a:ext cx="5876924" cy="568318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10</xdr:row>
          <xdr:rowOff>47625</xdr:rowOff>
        </xdr:from>
        <xdr:to>
          <xdr:col>8</xdr:col>
          <xdr:colOff>466725</xdr:colOff>
          <xdr:row>13</xdr:row>
          <xdr:rowOff>19050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32</xdr:row>
          <xdr:rowOff>133350</xdr:rowOff>
        </xdr:from>
        <xdr:to>
          <xdr:col>8</xdr:col>
          <xdr:colOff>257175</xdr:colOff>
          <xdr:row>35</xdr:row>
          <xdr:rowOff>123825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</xdr:row>
          <xdr:rowOff>123825</xdr:rowOff>
        </xdr:from>
        <xdr:to>
          <xdr:col>9</xdr:col>
          <xdr:colOff>476250</xdr:colOff>
          <xdr:row>16</xdr:row>
          <xdr:rowOff>85725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28575</xdr:rowOff>
        </xdr:from>
        <xdr:to>
          <xdr:col>9</xdr:col>
          <xdr:colOff>466725</xdr:colOff>
          <xdr:row>19</xdr:row>
          <xdr:rowOff>123825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20</xdr:row>
          <xdr:rowOff>57150</xdr:rowOff>
        </xdr:from>
        <xdr:to>
          <xdr:col>9</xdr:col>
          <xdr:colOff>190500</xdr:colOff>
          <xdr:row>23</xdr:row>
          <xdr:rowOff>142875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26</xdr:row>
          <xdr:rowOff>171450</xdr:rowOff>
        </xdr:from>
        <xdr:to>
          <xdr:col>7</xdr:col>
          <xdr:colOff>561975</xdr:colOff>
          <xdr:row>29</xdr:row>
          <xdr:rowOff>161925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476250</xdr:colOff>
      <xdr:row>20</xdr:row>
      <xdr:rowOff>28020</xdr:rowOff>
    </xdr:from>
    <xdr:to>
      <xdr:col>13</xdr:col>
      <xdr:colOff>447674</xdr:colOff>
      <xdr:row>23</xdr:row>
      <xdr:rowOff>95249</xdr:rowOff>
    </xdr:to>
    <xdr:pic>
      <xdr:nvPicPr>
        <xdr:cNvPr id="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91675" y="3838020"/>
          <a:ext cx="3305174" cy="638729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4</xdr:col>
      <xdr:colOff>714375</xdr:colOff>
      <xdr:row>23</xdr:row>
      <xdr:rowOff>98431</xdr:rowOff>
    </xdr:from>
    <xdr:to>
      <xdr:col>11</xdr:col>
      <xdr:colOff>733424</xdr:colOff>
      <xdr:row>26</xdr:row>
      <xdr:rowOff>95249</xdr:rowOff>
    </xdr:to>
    <xdr:pic>
      <xdr:nvPicPr>
        <xdr:cNvPr id="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781675" y="4479931"/>
          <a:ext cx="5876924" cy="568318"/>
        </a:xfrm>
        <a:prstGeom prst="rect">
          <a:avLst/>
        </a:prstGeom>
        <a:noFill/>
        <a:ln w="1">
          <a:solidFill>
            <a:schemeClr val="tx1"/>
          </a:solidFill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10</xdr:row>
          <xdr:rowOff>47625</xdr:rowOff>
        </xdr:from>
        <xdr:to>
          <xdr:col>8</xdr:col>
          <xdr:colOff>466725</xdr:colOff>
          <xdr:row>13</xdr:row>
          <xdr:rowOff>19050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32</xdr:row>
          <xdr:rowOff>133350</xdr:rowOff>
        </xdr:from>
        <xdr:to>
          <xdr:col>8</xdr:col>
          <xdr:colOff>257175</xdr:colOff>
          <xdr:row>35</xdr:row>
          <xdr:rowOff>123825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</xdr:row>
          <xdr:rowOff>123825</xdr:rowOff>
        </xdr:from>
        <xdr:to>
          <xdr:col>9</xdr:col>
          <xdr:colOff>476250</xdr:colOff>
          <xdr:row>16</xdr:row>
          <xdr:rowOff>85725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28575</xdr:rowOff>
        </xdr:from>
        <xdr:to>
          <xdr:col>9</xdr:col>
          <xdr:colOff>466725</xdr:colOff>
          <xdr:row>19</xdr:row>
          <xdr:rowOff>123825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20</xdr:row>
          <xdr:rowOff>57150</xdr:rowOff>
        </xdr:from>
        <xdr:to>
          <xdr:col>9</xdr:col>
          <xdr:colOff>190500</xdr:colOff>
          <xdr:row>23</xdr:row>
          <xdr:rowOff>142875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26</xdr:row>
          <xdr:rowOff>171450</xdr:rowOff>
        </xdr:from>
        <xdr:to>
          <xdr:col>7</xdr:col>
          <xdr:colOff>561975</xdr:colOff>
          <xdr:row>29</xdr:row>
          <xdr:rowOff>161925</xdr:rowOff>
        </xdr:to>
        <xdr:sp macro="" textlink="">
          <xdr:nvSpPr>
            <xdr:cNvPr id="3078" name="Object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9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11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8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10.bin"/><Relationship Id="rId4" Type="http://schemas.openxmlformats.org/officeDocument/2006/relationships/oleObject" Target="../embeddings/oleObject7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5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17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4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16.bin"/><Relationship Id="rId4" Type="http://schemas.openxmlformats.org/officeDocument/2006/relationships/oleObject" Target="../embeddings/oleObject13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1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1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23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20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22.bin"/><Relationship Id="rId4" Type="http://schemas.openxmlformats.org/officeDocument/2006/relationships/oleObject" Target="../embeddings/oleObject19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2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7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5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29.bin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6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28.bin"/><Relationship Id="rId4" Type="http://schemas.openxmlformats.org/officeDocument/2006/relationships/oleObject" Target="../embeddings/oleObject25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30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6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35.bin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oleObject3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34.bin"/><Relationship Id="rId4" Type="http://schemas.openxmlformats.org/officeDocument/2006/relationships/oleObject" Target="../embeddings/oleObject3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3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K47"/>
  <sheetViews>
    <sheetView topLeftCell="A18" workbookViewId="0">
      <selection activeCell="C31" sqref="C31"/>
    </sheetView>
  </sheetViews>
  <sheetFormatPr baseColWidth="10" defaultRowHeight="15" x14ac:dyDescent="0.25"/>
  <cols>
    <col min="2" max="2" width="35.140625" bestFit="1" customWidth="1"/>
    <col min="3" max="3" width="12" customWidth="1"/>
    <col min="4" max="4" width="17.42578125" bestFit="1" customWidth="1"/>
    <col min="6" max="6" width="12.42578125" customWidth="1"/>
    <col min="8" max="8" width="14.5703125" customWidth="1"/>
    <col min="9" max="9" width="10.85546875" bestFit="1" customWidth="1"/>
    <col min="10" max="10" width="13.5703125" bestFit="1" customWidth="1"/>
    <col min="11" max="11" width="13.5703125" customWidth="1"/>
  </cols>
  <sheetData>
    <row r="2" spans="2:10" x14ac:dyDescent="0.25">
      <c r="B2" s="52" t="s">
        <v>12</v>
      </c>
      <c r="C2" s="52"/>
      <c r="D2" s="52"/>
      <c r="F2" s="52" t="s">
        <v>13</v>
      </c>
      <c r="G2" s="52"/>
      <c r="H2" s="52"/>
      <c r="I2" s="52"/>
      <c r="J2" s="52"/>
    </row>
    <row r="3" spans="2:10" x14ac:dyDescent="0.25">
      <c r="B3" s="2" t="s">
        <v>11</v>
      </c>
      <c r="C3" s="1">
        <v>50</v>
      </c>
      <c r="D3" s="4" t="s">
        <v>8</v>
      </c>
      <c r="F3" s="53" t="s">
        <v>15</v>
      </c>
      <c r="G3" s="54"/>
      <c r="H3" s="54"/>
      <c r="I3" s="54"/>
      <c r="J3" s="55"/>
    </row>
    <row r="4" spans="2:10" x14ac:dyDescent="0.25">
      <c r="B4" s="2" t="s">
        <v>0</v>
      </c>
      <c r="C4" s="7">
        <v>0.5</v>
      </c>
      <c r="D4" s="4" t="s">
        <v>9</v>
      </c>
      <c r="F4" s="56" t="s">
        <v>14</v>
      </c>
      <c r="G4" s="57"/>
      <c r="H4" s="57"/>
      <c r="I4" s="57"/>
      <c r="J4" s="58"/>
    </row>
    <row r="5" spans="2:10" x14ac:dyDescent="0.25">
      <c r="B5" s="2" t="s">
        <v>1</v>
      </c>
      <c r="C5" s="7">
        <v>0.2</v>
      </c>
      <c r="D5" s="4" t="s">
        <v>9</v>
      </c>
    </row>
    <row r="6" spans="2:10" x14ac:dyDescent="0.25">
      <c r="B6" s="2" t="s">
        <v>2</v>
      </c>
      <c r="C6" s="7">
        <v>0.2</v>
      </c>
      <c r="D6" s="4" t="s">
        <v>9</v>
      </c>
    </row>
    <row r="7" spans="2:10" x14ac:dyDescent="0.25">
      <c r="B7" s="2" t="s">
        <v>3</v>
      </c>
      <c r="C7" s="8">
        <v>0.35</v>
      </c>
      <c r="D7" s="4" t="s">
        <v>9</v>
      </c>
      <c r="F7" s="9" t="s">
        <v>18</v>
      </c>
    </row>
    <row r="8" spans="2:10" x14ac:dyDescent="0.25">
      <c r="B8" s="2" t="s">
        <v>4</v>
      </c>
      <c r="C8" s="1">
        <v>300</v>
      </c>
      <c r="D8" s="4" t="s">
        <v>8</v>
      </c>
    </row>
    <row r="9" spans="2:10" x14ac:dyDescent="0.25">
      <c r="B9" s="2" t="s">
        <v>5</v>
      </c>
      <c r="C9" s="1">
        <v>5</v>
      </c>
      <c r="D9" s="4" t="s">
        <v>16</v>
      </c>
      <c r="F9" s="10" t="s">
        <v>19</v>
      </c>
    </row>
    <row r="10" spans="2:10" x14ac:dyDescent="0.25">
      <c r="B10" s="2" t="s">
        <v>6</v>
      </c>
      <c r="C10" s="1">
        <v>36</v>
      </c>
      <c r="D10" s="4" t="s">
        <v>10</v>
      </c>
    </row>
    <row r="11" spans="2:10" x14ac:dyDescent="0.25">
      <c r="B11" s="2" t="s">
        <v>7</v>
      </c>
      <c r="C11" s="1">
        <v>45</v>
      </c>
      <c r="D11" s="4" t="s">
        <v>10</v>
      </c>
    </row>
    <row r="14" spans="2:10" x14ac:dyDescent="0.25">
      <c r="B14" s="5" t="s">
        <v>17</v>
      </c>
    </row>
    <row r="16" spans="2:10" x14ac:dyDescent="0.25">
      <c r="B16" s="11" t="s">
        <v>27</v>
      </c>
    </row>
    <row r="17" spans="2:6" x14ac:dyDescent="0.25">
      <c r="B17" s="12" t="s">
        <v>21</v>
      </c>
      <c r="C17" s="12">
        <f>C3/C4</f>
        <v>100</v>
      </c>
      <c r="D17" s="12" t="s">
        <v>23</v>
      </c>
    </row>
    <row r="18" spans="2:6" ht="15.75" x14ac:dyDescent="0.25">
      <c r="B18" s="19" t="s">
        <v>30</v>
      </c>
      <c r="C18" s="51">
        <f>C8/(C3/C4)</f>
        <v>3</v>
      </c>
      <c r="D18" s="12" t="s">
        <v>9</v>
      </c>
    </row>
    <row r="19" spans="2:6" x14ac:dyDescent="0.25">
      <c r="B19" s="3"/>
      <c r="C19" s="3"/>
      <c r="D19" s="3"/>
    </row>
    <row r="20" spans="2:6" x14ac:dyDescent="0.25">
      <c r="B20" s="12" t="s">
        <v>22</v>
      </c>
      <c r="C20" s="12">
        <f>C8/C17</f>
        <v>3</v>
      </c>
      <c r="D20" s="12" t="s">
        <v>9</v>
      </c>
    </row>
    <row r="21" spans="2:6" x14ac:dyDescent="0.25">
      <c r="B21" s="12" t="s">
        <v>24</v>
      </c>
      <c r="C21" s="13">
        <f>60*C9/C10</f>
        <v>8.3333333333333339</v>
      </c>
      <c r="D21" s="12" t="s">
        <v>9</v>
      </c>
    </row>
    <row r="22" spans="2:6" x14ac:dyDescent="0.25">
      <c r="B22" s="16" t="s">
        <v>25</v>
      </c>
      <c r="C22" s="13">
        <f>60*C9/C11</f>
        <v>6.666666666666667</v>
      </c>
      <c r="D22" s="12" t="s">
        <v>9</v>
      </c>
    </row>
    <row r="23" spans="2:6" x14ac:dyDescent="0.25">
      <c r="B23" s="12" t="s">
        <v>41</v>
      </c>
      <c r="C23" s="14">
        <f>C7</f>
        <v>0.35</v>
      </c>
      <c r="D23" s="12" t="s">
        <v>9</v>
      </c>
    </row>
    <row r="24" spans="2:6" x14ac:dyDescent="0.25">
      <c r="B24" s="12" t="s">
        <v>1</v>
      </c>
      <c r="C24" s="14">
        <f>C5</f>
        <v>0.2</v>
      </c>
      <c r="D24" s="19" t="s">
        <v>9</v>
      </c>
    </row>
    <row r="25" spans="2:6" x14ac:dyDescent="0.25">
      <c r="B25" s="12" t="s">
        <v>29</v>
      </c>
      <c r="C25" s="14">
        <f>C6</f>
        <v>0.2</v>
      </c>
      <c r="D25" s="19" t="s">
        <v>9</v>
      </c>
    </row>
    <row r="26" spans="2:6" x14ac:dyDescent="0.25">
      <c r="B26" s="3"/>
      <c r="C26" s="3"/>
      <c r="D26" s="3"/>
    </row>
    <row r="27" spans="2:6" x14ac:dyDescent="0.25">
      <c r="B27" s="12" t="s">
        <v>26</v>
      </c>
      <c r="C27" s="12">
        <f>SUM(C20:C25)</f>
        <v>18.75</v>
      </c>
      <c r="D27" s="12" t="s">
        <v>9</v>
      </c>
    </row>
    <row r="28" spans="2:6" x14ac:dyDescent="0.25">
      <c r="B28" s="3"/>
      <c r="C28" s="3"/>
      <c r="D28" s="3"/>
    </row>
    <row r="29" spans="2:6" ht="30" x14ac:dyDescent="0.25">
      <c r="B29" s="20" t="s">
        <v>28</v>
      </c>
      <c r="C29" s="17">
        <f>ROUNDUP(C27/(C20+C24),0)</f>
        <v>6</v>
      </c>
      <c r="D29" s="15" t="s">
        <v>31</v>
      </c>
      <c r="E29">
        <f>C27/(C20+C24)</f>
        <v>5.859375</v>
      </c>
    </row>
    <row r="30" spans="2:6" x14ac:dyDescent="0.25">
      <c r="B30" s="3"/>
      <c r="C30" s="3"/>
      <c r="D30" s="3"/>
    </row>
    <row r="31" spans="2:6" x14ac:dyDescent="0.25">
      <c r="B31" s="12" t="s">
        <v>40</v>
      </c>
      <c r="C31" s="12">
        <f>C29*(C20+C24)-C27</f>
        <v>0.45000000000000284</v>
      </c>
      <c r="D31" s="12" t="s">
        <v>9</v>
      </c>
    </row>
    <row r="32" spans="2:6" x14ac:dyDescent="0.25">
      <c r="F32" s="10" t="s">
        <v>20</v>
      </c>
    </row>
    <row r="34" spans="2:11" x14ac:dyDescent="0.25">
      <c r="B34" s="6"/>
      <c r="F34" s="35"/>
      <c r="G34" s="37"/>
      <c r="H34" s="37"/>
      <c r="I34" s="35"/>
      <c r="J34" s="40"/>
      <c r="K34" s="34"/>
    </row>
    <row r="35" spans="2:11" x14ac:dyDescent="0.25">
      <c r="B35" s="6"/>
      <c r="F35" s="35"/>
      <c r="G35" s="37"/>
      <c r="H35" s="37"/>
      <c r="I35" s="35"/>
      <c r="J35" s="40"/>
      <c r="K35" s="34"/>
    </row>
    <row r="36" spans="2:11" x14ac:dyDescent="0.25">
      <c r="F36" s="35"/>
      <c r="G36" s="37"/>
      <c r="H36" s="37"/>
      <c r="I36" s="35"/>
      <c r="J36" s="40"/>
      <c r="K36" s="34"/>
    </row>
    <row r="37" spans="2:11" x14ac:dyDescent="0.25">
      <c r="F37" s="35"/>
      <c r="G37" s="37"/>
      <c r="H37" s="37"/>
      <c r="I37" s="35"/>
      <c r="J37" s="40"/>
      <c r="K37" s="34"/>
    </row>
    <row r="38" spans="2:11" x14ac:dyDescent="0.25">
      <c r="F38" s="35"/>
      <c r="G38" s="37"/>
      <c r="H38" s="37"/>
      <c r="I38" s="35"/>
      <c r="J38" s="40"/>
      <c r="K38" s="34"/>
    </row>
    <row r="39" spans="2:11" x14ac:dyDescent="0.25">
      <c r="F39" s="35"/>
      <c r="G39" s="37"/>
      <c r="H39" s="37"/>
      <c r="I39" s="35"/>
      <c r="J39" s="40"/>
      <c r="K39" s="34"/>
    </row>
    <row r="40" spans="2:11" x14ac:dyDescent="0.25">
      <c r="F40" s="35"/>
      <c r="G40" s="37"/>
      <c r="H40" s="37"/>
      <c r="I40" s="35"/>
      <c r="J40" s="40"/>
      <c r="K40" s="34"/>
    </row>
    <row r="41" spans="2:11" x14ac:dyDescent="0.25">
      <c r="F41" s="35"/>
      <c r="G41" s="37"/>
      <c r="H41" s="37"/>
      <c r="I41" s="35"/>
      <c r="J41" s="38"/>
      <c r="K41" s="34"/>
    </row>
    <row r="42" spans="2:11" x14ac:dyDescent="0.25">
      <c r="F42" s="35"/>
      <c r="G42" s="37"/>
      <c r="H42" s="37"/>
      <c r="I42" s="35"/>
      <c r="J42" s="38"/>
      <c r="K42" s="34"/>
    </row>
    <row r="43" spans="2:11" x14ac:dyDescent="0.25">
      <c r="F43" s="36"/>
      <c r="G43" s="37"/>
      <c r="H43" s="35"/>
      <c r="I43" s="34"/>
      <c r="J43" s="34"/>
      <c r="K43" s="34"/>
    </row>
    <row r="44" spans="2:11" x14ac:dyDescent="0.25">
      <c r="F44" s="34"/>
      <c r="G44" s="34"/>
      <c r="H44" s="34"/>
      <c r="I44" s="34"/>
      <c r="J44" s="34"/>
      <c r="K44" s="34"/>
    </row>
    <row r="45" spans="2:11" x14ac:dyDescent="0.25">
      <c r="F45" s="34"/>
      <c r="G45" s="34"/>
      <c r="H45" s="34"/>
      <c r="I45" s="34"/>
      <c r="J45" s="34"/>
      <c r="K45" s="34"/>
    </row>
    <row r="46" spans="2:11" x14ac:dyDescent="0.25">
      <c r="F46" s="34"/>
      <c r="G46" s="34"/>
      <c r="H46" s="34"/>
      <c r="I46" s="34"/>
      <c r="J46" s="34"/>
      <c r="K46" s="34"/>
    </row>
    <row r="47" spans="2:11" x14ac:dyDescent="0.25">
      <c r="F47" s="34"/>
      <c r="G47" s="34"/>
      <c r="H47" s="34"/>
      <c r="I47" s="34"/>
      <c r="J47" s="34"/>
      <c r="K47" s="34"/>
    </row>
  </sheetData>
  <mergeCells count="4">
    <mergeCell ref="B2:D2"/>
    <mergeCell ref="F2:J2"/>
    <mergeCell ref="F3:J3"/>
    <mergeCell ref="F4:J4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4097" r:id="rId4">
          <objectPr defaultSize="0" autoPict="0" r:id="rId5">
            <anchor moveWithCells="1">
              <from>
                <xdr:col>5</xdr:col>
                <xdr:colOff>19050</xdr:colOff>
                <xdr:row>10</xdr:row>
                <xdr:rowOff>47625</xdr:rowOff>
              </from>
              <to>
                <xdr:col>8</xdr:col>
                <xdr:colOff>466725</xdr:colOff>
                <xdr:row>13</xdr:row>
                <xdr:rowOff>19050</xdr:rowOff>
              </to>
            </anchor>
          </objectPr>
        </oleObject>
      </mc:Choice>
      <mc:Fallback>
        <oleObject progId="Equation.DSMT4" shapeId="4097" r:id="rId4"/>
      </mc:Fallback>
    </mc:AlternateContent>
    <mc:AlternateContent xmlns:mc="http://schemas.openxmlformats.org/markup-compatibility/2006">
      <mc:Choice Requires="x14">
        <oleObject progId="Equation.DSMT4" shapeId="4098" r:id="rId6">
          <objectPr defaultSize="0" autoPict="0" r:id="rId7">
            <anchor moveWithCells="1">
              <from>
                <xdr:col>5</xdr:col>
                <xdr:colOff>9525</xdr:colOff>
                <xdr:row>32</xdr:row>
                <xdr:rowOff>133350</xdr:rowOff>
              </from>
              <to>
                <xdr:col>8</xdr:col>
                <xdr:colOff>257175</xdr:colOff>
                <xdr:row>35</xdr:row>
                <xdr:rowOff>123825</xdr:rowOff>
              </to>
            </anchor>
          </objectPr>
        </oleObject>
      </mc:Choice>
      <mc:Fallback>
        <oleObject progId="Equation.DSMT4" shapeId="4098" r:id="rId6"/>
      </mc:Fallback>
    </mc:AlternateContent>
    <mc:AlternateContent xmlns:mc="http://schemas.openxmlformats.org/markup-compatibility/2006">
      <mc:Choice Requires="x14">
        <oleObject progId="Equation.DSMT4" shapeId="4099" r:id="rId8">
          <objectPr defaultSize="0" autoPict="0" r:id="rId9">
            <anchor moveWithCells="1">
              <from>
                <xdr:col>5</xdr:col>
                <xdr:colOff>9525</xdr:colOff>
                <xdr:row>13</xdr:row>
                <xdr:rowOff>123825</xdr:rowOff>
              </from>
              <to>
                <xdr:col>9</xdr:col>
                <xdr:colOff>476250</xdr:colOff>
                <xdr:row>16</xdr:row>
                <xdr:rowOff>85725</xdr:rowOff>
              </to>
            </anchor>
          </objectPr>
        </oleObject>
      </mc:Choice>
      <mc:Fallback>
        <oleObject progId="Equation.DSMT4" shapeId="4099" r:id="rId8"/>
      </mc:Fallback>
    </mc:AlternateContent>
    <mc:AlternateContent xmlns:mc="http://schemas.openxmlformats.org/markup-compatibility/2006">
      <mc:Choice Requires="x14">
        <oleObject progId="Equation.DSMT4" shapeId="4100" r:id="rId10">
          <objectPr defaultSize="0" autoPict="0" r:id="rId11">
            <anchor moveWithCells="1">
              <from>
                <xdr:col>5</xdr:col>
                <xdr:colOff>19050</xdr:colOff>
                <xdr:row>17</xdr:row>
                <xdr:rowOff>28575</xdr:rowOff>
              </from>
              <to>
                <xdr:col>9</xdr:col>
                <xdr:colOff>466725</xdr:colOff>
                <xdr:row>19</xdr:row>
                <xdr:rowOff>114300</xdr:rowOff>
              </to>
            </anchor>
          </objectPr>
        </oleObject>
      </mc:Choice>
      <mc:Fallback>
        <oleObject progId="Equation.DSMT4" shapeId="4100" r:id="rId10"/>
      </mc:Fallback>
    </mc:AlternateContent>
    <mc:AlternateContent xmlns:mc="http://schemas.openxmlformats.org/markup-compatibility/2006">
      <mc:Choice Requires="x14">
        <oleObject progId="Equation.DSMT4" shapeId="4101" r:id="rId12">
          <objectPr defaultSize="0" autoPict="0" r:id="rId13">
            <anchor moveWithCells="1">
              <from>
                <xdr:col>5</xdr:col>
                <xdr:colOff>19050</xdr:colOff>
                <xdr:row>20</xdr:row>
                <xdr:rowOff>57150</xdr:rowOff>
              </from>
              <to>
                <xdr:col>9</xdr:col>
                <xdr:colOff>190500</xdr:colOff>
                <xdr:row>23</xdr:row>
                <xdr:rowOff>142875</xdr:rowOff>
              </to>
            </anchor>
          </objectPr>
        </oleObject>
      </mc:Choice>
      <mc:Fallback>
        <oleObject progId="Equation.DSMT4" shapeId="4101" r:id="rId12"/>
      </mc:Fallback>
    </mc:AlternateContent>
    <mc:AlternateContent xmlns:mc="http://schemas.openxmlformats.org/markup-compatibility/2006">
      <mc:Choice Requires="x14">
        <oleObject progId="Equation.DSMT4" shapeId="4102" r:id="rId14">
          <objectPr defaultSize="0" autoPict="0" r:id="rId15">
            <anchor moveWithCells="1">
              <from>
                <xdr:col>4</xdr:col>
                <xdr:colOff>752475</xdr:colOff>
                <xdr:row>26</xdr:row>
                <xdr:rowOff>171450</xdr:rowOff>
              </from>
              <to>
                <xdr:col>7</xdr:col>
                <xdr:colOff>561975</xdr:colOff>
                <xdr:row>29</xdr:row>
                <xdr:rowOff>161925</xdr:rowOff>
              </to>
            </anchor>
          </objectPr>
        </oleObject>
      </mc:Choice>
      <mc:Fallback>
        <oleObject progId="Equation.DSMT4" shapeId="4102" r:id="rId1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70"/>
  <sheetViews>
    <sheetView topLeftCell="D34" workbookViewId="0">
      <selection activeCell="H40" sqref="H40"/>
    </sheetView>
  </sheetViews>
  <sheetFormatPr baseColWidth="10" defaultRowHeight="15" x14ac:dyDescent="0.25"/>
  <cols>
    <col min="2" max="2" width="35.140625" bestFit="1" customWidth="1"/>
    <col min="3" max="3" width="12" customWidth="1"/>
    <col min="4" max="4" width="17.42578125" bestFit="1" customWidth="1"/>
    <col min="6" max="6" width="12.42578125" customWidth="1"/>
    <col min="8" max="8" width="14.5703125" customWidth="1"/>
    <col min="9" max="9" width="10.85546875" bestFit="1" customWidth="1"/>
    <col min="10" max="10" width="13.5703125" bestFit="1" customWidth="1"/>
    <col min="11" max="11" width="13.5703125" customWidth="1"/>
  </cols>
  <sheetData>
    <row r="2" spans="2:10" x14ac:dyDescent="0.25">
      <c r="B2" s="52" t="s">
        <v>12</v>
      </c>
      <c r="C2" s="52"/>
      <c r="D2" s="52"/>
      <c r="F2" s="52" t="s">
        <v>13</v>
      </c>
      <c r="G2" s="52"/>
      <c r="H2" s="52"/>
      <c r="I2" s="52"/>
      <c r="J2" s="52"/>
    </row>
    <row r="3" spans="2:10" x14ac:dyDescent="0.25">
      <c r="B3" s="2" t="s">
        <v>11</v>
      </c>
      <c r="C3" s="1">
        <v>50</v>
      </c>
      <c r="D3" s="4" t="s">
        <v>8</v>
      </c>
      <c r="F3" s="53" t="s">
        <v>15</v>
      </c>
      <c r="G3" s="54"/>
      <c r="H3" s="54"/>
      <c r="I3" s="54"/>
      <c r="J3" s="55"/>
    </row>
    <row r="4" spans="2:10" x14ac:dyDescent="0.25">
      <c r="B4" s="2" t="s">
        <v>0</v>
      </c>
      <c r="C4" s="7">
        <v>0.5</v>
      </c>
      <c r="D4" s="4" t="s">
        <v>9</v>
      </c>
      <c r="F4" s="56" t="s">
        <v>14</v>
      </c>
      <c r="G4" s="57"/>
      <c r="H4" s="57"/>
      <c r="I4" s="57"/>
      <c r="J4" s="58"/>
    </row>
    <row r="5" spans="2:10" x14ac:dyDescent="0.25">
      <c r="B5" s="2" t="s">
        <v>1</v>
      </c>
      <c r="C5" s="7">
        <v>0.2</v>
      </c>
      <c r="D5" s="4" t="s">
        <v>9</v>
      </c>
    </row>
    <row r="6" spans="2:10" x14ac:dyDescent="0.25">
      <c r="B6" s="2" t="s">
        <v>2</v>
      </c>
      <c r="C6" s="7">
        <v>0.2</v>
      </c>
      <c r="D6" s="4" t="s">
        <v>9</v>
      </c>
    </row>
    <row r="7" spans="2:10" x14ac:dyDescent="0.25">
      <c r="B7" s="2" t="s">
        <v>3</v>
      </c>
      <c r="C7" s="8">
        <v>0.35</v>
      </c>
      <c r="D7" s="4" t="s">
        <v>9</v>
      </c>
      <c r="F7" s="9" t="s">
        <v>18</v>
      </c>
    </row>
    <row r="8" spans="2:10" x14ac:dyDescent="0.25">
      <c r="B8" s="2" t="s">
        <v>4</v>
      </c>
      <c r="C8" s="1">
        <v>300</v>
      </c>
      <c r="D8" s="4" t="s">
        <v>8</v>
      </c>
    </row>
    <row r="9" spans="2:10" x14ac:dyDescent="0.25">
      <c r="B9" s="2" t="s">
        <v>5</v>
      </c>
      <c r="C9" s="1">
        <v>5</v>
      </c>
      <c r="D9" s="4" t="s">
        <v>16</v>
      </c>
      <c r="F9" s="10" t="s">
        <v>19</v>
      </c>
    </row>
    <row r="10" spans="2:10" x14ac:dyDescent="0.25">
      <c r="B10" s="2" t="s">
        <v>6</v>
      </c>
      <c r="C10" s="1">
        <v>36</v>
      </c>
      <c r="D10" s="4" t="s">
        <v>10</v>
      </c>
    </row>
    <row r="11" spans="2:10" x14ac:dyDescent="0.25">
      <c r="B11" s="2" t="s">
        <v>7</v>
      </c>
      <c r="C11" s="1">
        <v>45</v>
      </c>
      <c r="D11" s="4" t="s">
        <v>10</v>
      </c>
    </row>
    <row r="14" spans="2:10" x14ac:dyDescent="0.25">
      <c r="B14" s="5" t="s">
        <v>17</v>
      </c>
    </row>
    <row r="16" spans="2:10" x14ac:dyDescent="0.25">
      <c r="B16" s="11" t="s">
        <v>27</v>
      </c>
    </row>
    <row r="17" spans="2:6" x14ac:dyDescent="0.25">
      <c r="B17" s="12" t="s">
        <v>21</v>
      </c>
      <c r="C17" s="12">
        <f>C3/C4</f>
        <v>100</v>
      </c>
      <c r="D17" s="12" t="s">
        <v>23</v>
      </c>
    </row>
    <row r="18" spans="2:6" x14ac:dyDescent="0.25">
      <c r="B18" s="19" t="s">
        <v>30</v>
      </c>
      <c r="C18" s="12">
        <f>C8/(C3/C4)</f>
        <v>3</v>
      </c>
      <c r="D18" s="12" t="s">
        <v>9</v>
      </c>
    </row>
    <row r="19" spans="2:6" x14ac:dyDescent="0.25">
      <c r="B19" s="3"/>
      <c r="C19" s="3"/>
      <c r="D19" s="3"/>
    </row>
    <row r="20" spans="2:6" x14ac:dyDescent="0.25">
      <c r="B20" s="12" t="s">
        <v>22</v>
      </c>
      <c r="C20" s="12">
        <f>C8/C17</f>
        <v>3</v>
      </c>
      <c r="D20" s="12" t="s">
        <v>9</v>
      </c>
    </row>
    <row r="21" spans="2:6" x14ac:dyDescent="0.25">
      <c r="B21" s="12" t="s">
        <v>24</v>
      </c>
      <c r="C21" s="13">
        <f>60*C9/C10</f>
        <v>8.3333333333333339</v>
      </c>
      <c r="D21" s="12" t="s">
        <v>9</v>
      </c>
    </row>
    <row r="22" spans="2:6" x14ac:dyDescent="0.25">
      <c r="B22" s="16" t="s">
        <v>25</v>
      </c>
      <c r="C22" s="13">
        <f>60*C9/C11</f>
        <v>6.666666666666667</v>
      </c>
      <c r="D22" s="12" t="s">
        <v>9</v>
      </c>
    </row>
    <row r="23" spans="2:6" x14ac:dyDescent="0.25">
      <c r="B23" s="12" t="s">
        <v>41</v>
      </c>
      <c r="C23" s="14">
        <f>C7</f>
        <v>0.35</v>
      </c>
      <c r="D23" s="12" t="s">
        <v>9</v>
      </c>
    </row>
    <row r="24" spans="2:6" x14ac:dyDescent="0.25">
      <c r="B24" s="12" t="s">
        <v>1</v>
      </c>
      <c r="C24" s="14">
        <f>C5</f>
        <v>0.2</v>
      </c>
      <c r="D24" s="19" t="s">
        <v>9</v>
      </c>
    </row>
    <row r="25" spans="2:6" x14ac:dyDescent="0.25">
      <c r="B25" s="12" t="s">
        <v>29</v>
      </c>
      <c r="C25" s="14">
        <f>C6</f>
        <v>0.2</v>
      </c>
      <c r="D25" s="19" t="s">
        <v>9</v>
      </c>
    </row>
    <row r="26" spans="2:6" x14ac:dyDescent="0.25">
      <c r="B26" s="3"/>
      <c r="C26" s="3"/>
      <c r="D26" s="3"/>
    </row>
    <row r="27" spans="2:6" x14ac:dyDescent="0.25">
      <c r="B27" s="12" t="s">
        <v>26</v>
      </c>
      <c r="C27" s="12">
        <f>SUM(C20:C25)</f>
        <v>18.75</v>
      </c>
      <c r="D27" s="12" t="s">
        <v>9</v>
      </c>
    </row>
    <row r="28" spans="2:6" x14ac:dyDescent="0.25">
      <c r="B28" s="3"/>
      <c r="C28" s="3"/>
      <c r="D28" s="3"/>
    </row>
    <row r="29" spans="2:6" ht="30" x14ac:dyDescent="0.25">
      <c r="B29" s="20" t="s">
        <v>28</v>
      </c>
      <c r="C29" s="17">
        <f>ROUNDUP(C27/(C20+C24),0)</f>
        <v>6</v>
      </c>
      <c r="D29" s="15" t="s">
        <v>31</v>
      </c>
    </row>
    <row r="30" spans="2:6" x14ac:dyDescent="0.25">
      <c r="B30" s="3"/>
      <c r="C30" s="3"/>
      <c r="D30" s="3"/>
    </row>
    <row r="31" spans="2:6" x14ac:dyDescent="0.25">
      <c r="B31" s="12" t="s">
        <v>40</v>
      </c>
      <c r="C31" s="12">
        <f>C29*(C20+C24)-C27</f>
        <v>0.45000000000000284</v>
      </c>
      <c r="D31" s="12" t="s">
        <v>9</v>
      </c>
    </row>
    <row r="32" spans="2:6" x14ac:dyDescent="0.25">
      <c r="F32" s="10" t="s">
        <v>20</v>
      </c>
    </row>
    <row r="34" spans="2:12" x14ac:dyDescent="0.25">
      <c r="B34" s="11" t="s">
        <v>32</v>
      </c>
    </row>
    <row r="35" spans="2:12" x14ac:dyDescent="0.25">
      <c r="B35" s="18" t="s">
        <v>21</v>
      </c>
      <c r="C35" s="15">
        <f>C3/C4</f>
        <v>100</v>
      </c>
      <c r="D35" s="18" t="s">
        <v>23</v>
      </c>
    </row>
    <row r="36" spans="2:12" x14ac:dyDescent="0.25">
      <c r="B36" s="21" t="s">
        <v>30</v>
      </c>
      <c r="C36" s="15">
        <f>C8/(C3/C4)</f>
        <v>3</v>
      </c>
      <c r="D36" s="18" t="s">
        <v>9</v>
      </c>
    </row>
    <row r="37" spans="2:12" x14ac:dyDescent="0.25">
      <c r="B37" s="22"/>
      <c r="C37" s="23"/>
      <c r="D37" s="22"/>
    </row>
    <row r="38" spans="2:12" x14ac:dyDescent="0.25">
      <c r="B38" s="24" t="s">
        <v>22</v>
      </c>
      <c r="C38" s="15">
        <f>C8/C17</f>
        <v>3</v>
      </c>
      <c r="D38" s="18" t="s">
        <v>9</v>
      </c>
      <c r="F38" s="59"/>
      <c r="G38" s="59"/>
      <c r="H38" s="59"/>
      <c r="I38" s="34"/>
      <c r="J38" s="34"/>
      <c r="K38" s="34"/>
    </row>
    <row r="39" spans="2:12" x14ac:dyDescent="0.25">
      <c r="B39" s="24" t="s">
        <v>24</v>
      </c>
      <c r="C39" s="25">
        <f>60*C9/C10</f>
        <v>8.3333333333333339</v>
      </c>
      <c r="D39" s="18" t="s">
        <v>9</v>
      </c>
      <c r="F39" s="42" t="s">
        <v>39</v>
      </c>
      <c r="G39" s="12" t="s">
        <v>43</v>
      </c>
      <c r="H39" s="19" t="s">
        <v>42</v>
      </c>
      <c r="K39" s="34"/>
      <c r="L39" s="39"/>
    </row>
    <row r="40" spans="2:12" ht="30" customHeight="1" x14ac:dyDescent="0.25">
      <c r="B40" s="26" t="s">
        <v>25</v>
      </c>
      <c r="C40" s="25">
        <f>60*C9/C11</f>
        <v>6.666666666666667</v>
      </c>
      <c r="D40" s="18" t="s">
        <v>9</v>
      </c>
      <c r="F40" s="29">
        <v>6</v>
      </c>
      <c r="G40" s="12">
        <f>$C$51-F40</f>
        <v>1</v>
      </c>
      <c r="H40" s="49">
        <f>COMBIN($C$51,F40)*$C$49^F40*$C$50^G40</f>
        <v>0.39600699140624995</v>
      </c>
      <c r="K40" s="38"/>
      <c r="L40" s="36"/>
    </row>
    <row r="41" spans="2:12" x14ac:dyDescent="0.25">
      <c r="B41" s="24" t="s">
        <v>3</v>
      </c>
      <c r="C41" s="27">
        <f>C7</f>
        <v>0.35</v>
      </c>
      <c r="D41" s="18" t="s">
        <v>9</v>
      </c>
      <c r="F41" s="29">
        <f>F40+1</f>
        <v>7</v>
      </c>
      <c r="G41" s="12">
        <f>$C$51-F41</f>
        <v>0</v>
      </c>
      <c r="H41" s="49">
        <f>COMBIN($C$51,F41)*$C$49^F41*$C$50^G41</f>
        <v>0.32057708828124987</v>
      </c>
      <c r="K41" s="38"/>
      <c r="L41" s="38"/>
    </row>
    <row r="42" spans="2:12" x14ac:dyDescent="0.25">
      <c r="B42" s="24" t="s">
        <v>1</v>
      </c>
      <c r="C42" s="27">
        <f>C5</f>
        <v>0.2</v>
      </c>
      <c r="D42" s="21" t="s">
        <v>9</v>
      </c>
      <c r="F42" s="44" t="s">
        <v>44</v>
      </c>
      <c r="G42" s="12"/>
      <c r="H42" s="45">
        <f ca="1">SUM(H40:H42)</f>
        <v>0.71658407968749982</v>
      </c>
      <c r="K42" s="38"/>
      <c r="L42" s="38"/>
    </row>
    <row r="43" spans="2:12" x14ac:dyDescent="0.25">
      <c r="B43" s="24" t="s">
        <v>29</v>
      </c>
      <c r="C43" s="27">
        <f>C6</f>
        <v>0.2</v>
      </c>
      <c r="D43" s="21" t="s">
        <v>9</v>
      </c>
      <c r="K43" s="38"/>
      <c r="L43" s="38"/>
    </row>
    <row r="44" spans="2:12" x14ac:dyDescent="0.25">
      <c r="B44" s="22"/>
      <c r="C44" s="23"/>
      <c r="D44" s="22"/>
      <c r="K44" s="38"/>
      <c r="L44" s="35"/>
    </row>
    <row r="45" spans="2:12" x14ac:dyDescent="0.25">
      <c r="B45" s="24" t="s">
        <v>26</v>
      </c>
      <c r="C45" s="15">
        <f>SUM(C38:C43)</f>
        <v>18.75</v>
      </c>
      <c r="D45" s="18" t="s">
        <v>9</v>
      </c>
      <c r="F45" s="35"/>
      <c r="J45" s="40"/>
      <c r="L45" s="35"/>
    </row>
    <row r="46" spans="2:12" x14ac:dyDescent="0.25">
      <c r="B46" s="22"/>
      <c r="C46" s="23"/>
      <c r="D46" s="22"/>
      <c r="F46" s="35"/>
      <c r="J46" s="40"/>
      <c r="K46" s="38"/>
      <c r="L46" s="35"/>
    </row>
    <row r="47" spans="2:12" ht="30" x14ac:dyDescent="0.25">
      <c r="B47" s="28" t="s">
        <v>28</v>
      </c>
      <c r="C47" s="15">
        <f>ROUNDUP(C45/(C38+C42),0)</f>
        <v>6</v>
      </c>
      <c r="D47" s="18" t="s">
        <v>31</v>
      </c>
      <c r="F47" s="35"/>
      <c r="J47" s="40"/>
      <c r="K47" s="38"/>
      <c r="L47" s="38"/>
    </row>
    <row r="48" spans="2:12" x14ac:dyDescent="0.25">
      <c r="C48" s="3"/>
      <c r="F48" s="35"/>
      <c r="J48" s="40"/>
      <c r="K48" s="38"/>
      <c r="L48" s="35"/>
    </row>
    <row r="49" spans="2:12" ht="30" x14ac:dyDescent="0.25">
      <c r="B49" s="17" t="s">
        <v>33</v>
      </c>
      <c r="C49" s="15">
        <v>0.85</v>
      </c>
      <c r="D49" s="15" t="s">
        <v>35</v>
      </c>
      <c r="F49" s="35"/>
      <c r="J49" s="40"/>
      <c r="K49" s="38"/>
      <c r="L49" s="38"/>
    </row>
    <row r="50" spans="2:12" ht="30" x14ac:dyDescent="0.25">
      <c r="B50" s="17" t="s">
        <v>34</v>
      </c>
      <c r="C50" s="15">
        <f>1-C49</f>
        <v>0.15000000000000002</v>
      </c>
      <c r="D50" s="29" t="s">
        <v>36</v>
      </c>
      <c r="F50" s="35"/>
      <c r="G50" s="37"/>
      <c r="H50" s="37"/>
      <c r="I50" s="35"/>
      <c r="J50" s="40"/>
      <c r="K50" s="38"/>
    </row>
    <row r="51" spans="2:12" x14ac:dyDescent="0.25">
      <c r="B51" s="15" t="s">
        <v>37</v>
      </c>
      <c r="C51" s="15">
        <v>7</v>
      </c>
      <c r="D51" s="15" t="s">
        <v>38</v>
      </c>
      <c r="F51" s="35"/>
      <c r="G51" s="37"/>
      <c r="H51" s="37"/>
      <c r="I51" s="35"/>
      <c r="J51" s="40"/>
      <c r="K51" s="34"/>
    </row>
    <row r="52" spans="2:12" x14ac:dyDescent="0.25">
      <c r="F52" s="35"/>
      <c r="G52" s="37"/>
      <c r="H52" s="37"/>
      <c r="I52" s="35"/>
      <c r="J52" s="40"/>
      <c r="K52" s="34"/>
    </row>
    <row r="53" spans="2:12" x14ac:dyDescent="0.25">
      <c r="B53" s="23"/>
      <c r="C53" s="23"/>
      <c r="D53" s="23"/>
      <c r="F53" s="35"/>
      <c r="G53" s="37"/>
      <c r="H53" s="37"/>
      <c r="I53" s="35"/>
      <c r="J53" s="40"/>
      <c r="K53" s="34"/>
    </row>
    <row r="54" spans="2:12" x14ac:dyDescent="0.25">
      <c r="B54" s="30"/>
      <c r="C54" s="31"/>
      <c r="D54" s="30"/>
      <c r="E54" s="32"/>
      <c r="F54" s="35"/>
      <c r="G54" s="37"/>
      <c r="H54" s="37"/>
      <c r="I54" s="35"/>
      <c r="J54" s="40"/>
      <c r="K54" s="34"/>
    </row>
    <row r="55" spans="2:12" x14ac:dyDescent="0.25">
      <c r="B55" s="32"/>
      <c r="C55" s="33"/>
      <c r="D55" s="32"/>
      <c r="E55" s="32"/>
      <c r="F55" s="35"/>
      <c r="G55" s="37"/>
      <c r="H55" s="37"/>
      <c r="I55" s="35"/>
      <c r="J55" s="40"/>
      <c r="K55" s="34"/>
    </row>
    <row r="56" spans="2:12" x14ac:dyDescent="0.25">
      <c r="B56" s="6"/>
      <c r="F56" s="35"/>
      <c r="G56" s="37"/>
      <c r="H56" s="37"/>
      <c r="I56" s="35"/>
      <c r="J56" s="40"/>
      <c r="K56" s="34"/>
    </row>
    <row r="57" spans="2:12" x14ac:dyDescent="0.25">
      <c r="B57" s="6"/>
      <c r="F57" s="35"/>
      <c r="G57" s="37"/>
      <c r="H57" s="37"/>
      <c r="I57" s="35"/>
      <c r="J57" s="40"/>
      <c r="K57" s="34"/>
    </row>
    <row r="58" spans="2:12" x14ac:dyDescent="0.25">
      <c r="B58" s="6"/>
      <c r="F58" s="35"/>
      <c r="G58" s="37"/>
      <c r="H58" s="37"/>
      <c r="I58" s="35"/>
      <c r="J58" s="40"/>
      <c r="K58" s="34"/>
    </row>
    <row r="59" spans="2:12" x14ac:dyDescent="0.25">
      <c r="F59" s="35"/>
      <c r="G59" s="37"/>
      <c r="H59" s="37"/>
      <c r="I59" s="35"/>
      <c r="J59" s="40"/>
      <c r="K59" s="34"/>
    </row>
    <row r="60" spans="2:12" x14ac:dyDescent="0.25">
      <c r="F60" s="35"/>
      <c r="G60" s="37"/>
      <c r="H60" s="37"/>
      <c r="I60" s="35"/>
      <c r="J60" s="40"/>
      <c r="K60" s="34"/>
    </row>
    <row r="61" spans="2:12" x14ac:dyDescent="0.25">
      <c r="F61" s="35"/>
      <c r="G61" s="37"/>
      <c r="H61" s="37"/>
      <c r="I61" s="35"/>
      <c r="J61" s="40"/>
      <c r="K61" s="34"/>
    </row>
    <row r="62" spans="2:12" x14ac:dyDescent="0.25">
      <c r="F62" s="35"/>
      <c r="G62" s="37"/>
      <c r="H62" s="37"/>
      <c r="I62" s="35"/>
      <c r="J62" s="40"/>
      <c r="K62" s="34"/>
    </row>
    <row r="63" spans="2:12" x14ac:dyDescent="0.25">
      <c r="F63" s="35"/>
      <c r="G63" s="37"/>
      <c r="H63" s="37"/>
      <c r="I63" s="35"/>
      <c r="J63" s="40"/>
      <c r="K63" s="34"/>
    </row>
    <row r="64" spans="2:12" x14ac:dyDescent="0.25">
      <c r="F64" s="35"/>
      <c r="G64" s="37"/>
      <c r="H64" s="37"/>
      <c r="I64" s="35"/>
      <c r="J64" s="38"/>
      <c r="K64" s="34"/>
    </row>
    <row r="65" spans="6:11" x14ac:dyDescent="0.25">
      <c r="F65" s="35"/>
      <c r="G65" s="37"/>
      <c r="H65" s="37"/>
      <c r="I65" s="35"/>
      <c r="J65" s="38"/>
      <c r="K65" s="34"/>
    </row>
    <row r="66" spans="6:11" x14ac:dyDescent="0.25">
      <c r="F66" s="36"/>
      <c r="G66" s="37"/>
      <c r="H66" s="35"/>
      <c r="I66" s="34"/>
      <c r="J66" s="34"/>
      <c r="K66" s="34"/>
    </row>
    <row r="67" spans="6:11" x14ac:dyDescent="0.25">
      <c r="F67" s="34"/>
      <c r="G67" s="34"/>
      <c r="H67" s="34"/>
      <c r="I67" s="34"/>
      <c r="J67" s="34"/>
      <c r="K67" s="34"/>
    </row>
    <row r="68" spans="6:11" x14ac:dyDescent="0.25">
      <c r="F68" s="34"/>
      <c r="G68" s="34"/>
      <c r="H68" s="34"/>
      <c r="I68" s="34"/>
      <c r="J68" s="34"/>
      <c r="K68" s="34"/>
    </row>
    <row r="69" spans="6:11" x14ac:dyDescent="0.25">
      <c r="F69" s="34"/>
      <c r="G69" s="34"/>
      <c r="H69" s="34"/>
      <c r="I69" s="34"/>
      <c r="J69" s="34"/>
      <c r="K69" s="34"/>
    </row>
    <row r="70" spans="6:11" x14ac:dyDescent="0.25">
      <c r="F70" s="34"/>
      <c r="G70" s="34"/>
      <c r="H70" s="34"/>
      <c r="I70" s="34"/>
      <c r="J70" s="34"/>
      <c r="K70" s="34"/>
    </row>
  </sheetData>
  <mergeCells count="5">
    <mergeCell ref="B2:D2"/>
    <mergeCell ref="F2:J2"/>
    <mergeCell ref="F3:J3"/>
    <mergeCell ref="F4:J4"/>
    <mergeCell ref="F38:H38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6145" r:id="rId4">
          <objectPr defaultSize="0" autoPict="0" r:id="rId5">
            <anchor moveWithCells="1">
              <from>
                <xdr:col>5</xdr:col>
                <xdr:colOff>19050</xdr:colOff>
                <xdr:row>10</xdr:row>
                <xdr:rowOff>47625</xdr:rowOff>
              </from>
              <to>
                <xdr:col>8</xdr:col>
                <xdr:colOff>466725</xdr:colOff>
                <xdr:row>13</xdr:row>
                <xdr:rowOff>19050</xdr:rowOff>
              </to>
            </anchor>
          </objectPr>
        </oleObject>
      </mc:Choice>
      <mc:Fallback>
        <oleObject progId="Equation.DSMT4" shapeId="6145" r:id="rId4"/>
      </mc:Fallback>
    </mc:AlternateContent>
    <mc:AlternateContent xmlns:mc="http://schemas.openxmlformats.org/markup-compatibility/2006">
      <mc:Choice Requires="x14">
        <oleObject progId="Equation.DSMT4" shapeId="6146" r:id="rId6">
          <objectPr defaultSize="0" autoPict="0" r:id="rId7">
            <anchor moveWithCells="1">
              <from>
                <xdr:col>5</xdr:col>
                <xdr:colOff>9525</xdr:colOff>
                <xdr:row>32</xdr:row>
                <xdr:rowOff>133350</xdr:rowOff>
              </from>
              <to>
                <xdr:col>8</xdr:col>
                <xdr:colOff>257175</xdr:colOff>
                <xdr:row>35</xdr:row>
                <xdr:rowOff>123825</xdr:rowOff>
              </to>
            </anchor>
          </objectPr>
        </oleObject>
      </mc:Choice>
      <mc:Fallback>
        <oleObject progId="Equation.DSMT4" shapeId="6146" r:id="rId6"/>
      </mc:Fallback>
    </mc:AlternateContent>
    <mc:AlternateContent xmlns:mc="http://schemas.openxmlformats.org/markup-compatibility/2006">
      <mc:Choice Requires="x14">
        <oleObject progId="Equation.DSMT4" shapeId="6147" r:id="rId8">
          <objectPr defaultSize="0" autoPict="0" r:id="rId9">
            <anchor moveWithCells="1">
              <from>
                <xdr:col>5</xdr:col>
                <xdr:colOff>9525</xdr:colOff>
                <xdr:row>13</xdr:row>
                <xdr:rowOff>123825</xdr:rowOff>
              </from>
              <to>
                <xdr:col>9</xdr:col>
                <xdr:colOff>476250</xdr:colOff>
                <xdr:row>16</xdr:row>
                <xdr:rowOff>85725</xdr:rowOff>
              </to>
            </anchor>
          </objectPr>
        </oleObject>
      </mc:Choice>
      <mc:Fallback>
        <oleObject progId="Equation.DSMT4" shapeId="6147" r:id="rId8"/>
      </mc:Fallback>
    </mc:AlternateContent>
    <mc:AlternateContent xmlns:mc="http://schemas.openxmlformats.org/markup-compatibility/2006">
      <mc:Choice Requires="x14">
        <oleObject progId="Equation.DSMT4" shapeId="6148" r:id="rId10">
          <objectPr defaultSize="0" autoPict="0" r:id="rId11">
            <anchor moveWithCells="1">
              <from>
                <xdr:col>5</xdr:col>
                <xdr:colOff>19050</xdr:colOff>
                <xdr:row>17</xdr:row>
                <xdr:rowOff>28575</xdr:rowOff>
              </from>
              <to>
                <xdr:col>9</xdr:col>
                <xdr:colOff>466725</xdr:colOff>
                <xdr:row>19</xdr:row>
                <xdr:rowOff>123825</xdr:rowOff>
              </to>
            </anchor>
          </objectPr>
        </oleObject>
      </mc:Choice>
      <mc:Fallback>
        <oleObject progId="Equation.DSMT4" shapeId="6148" r:id="rId10"/>
      </mc:Fallback>
    </mc:AlternateContent>
    <mc:AlternateContent xmlns:mc="http://schemas.openxmlformats.org/markup-compatibility/2006">
      <mc:Choice Requires="x14">
        <oleObject progId="Equation.DSMT4" shapeId="6149" r:id="rId12">
          <objectPr defaultSize="0" autoPict="0" r:id="rId13">
            <anchor moveWithCells="1">
              <from>
                <xdr:col>5</xdr:col>
                <xdr:colOff>19050</xdr:colOff>
                <xdr:row>20</xdr:row>
                <xdr:rowOff>57150</xdr:rowOff>
              </from>
              <to>
                <xdr:col>9</xdr:col>
                <xdr:colOff>190500</xdr:colOff>
                <xdr:row>23</xdr:row>
                <xdr:rowOff>142875</xdr:rowOff>
              </to>
            </anchor>
          </objectPr>
        </oleObject>
      </mc:Choice>
      <mc:Fallback>
        <oleObject progId="Equation.DSMT4" shapeId="6149" r:id="rId12"/>
      </mc:Fallback>
    </mc:AlternateContent>
    <mc:AlternateContent xmlns:mc="http://schemas.openxmlformats.org/markup-compatibility/2006">
      <mc:Choice Requires="x14">
        <oleObject progId="Equation.DSMT4" shapeId="6150" r:id="rId14">
          <objectPr defaultSize="0" autoPict="0" r:id="rId15">
            <anchor moveWithCells="1">
              <from>
                <xdr:col>4</xdr:col>
                <xdr:colOff>752475</xdr:colOff>
                <xdr:row>26</xdr:row>
                <xdr:rowOff>171450</xdr:rowOff>
              </from>
              <to>
                <xdr:col>7</xdr:col>
                <xdr:colOff>561975</xdr:colOff>
                <xdr:row>29</xdr:row>
                <xdr:rowOff>161925</xdr:rowOff>
              </to>
            </anchor>
          </objectPr>
        </oleObject>
      </mc:Choice>
      <mc:Fallback>
        <oleObject progId="Equation.DSMT4" shapeId="6150" r:id="rId1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70"/>
  <sheetViews>
    <sheetView topLeftCell="C34" workbookViewId="0">
      <selection activeCell="H41" sqref="H41"/>
    </sheetView>
  </sheetViews>
  <sheetFormatPr baseColWidth="10" defaultRowHeight="15" x14ac:dyDescent="0.25"/>
  <cols>
    <col min="2" max="2" width="35.140625" bestFit="1" customWidth="1"/>
    <col min="3" max="3" width="12" customWidth="1"/>
    <col min="4" max="4" width="17.42578125" bestFit="1" customWidth="1"/>
    <col min="6" max="6" width="12.42578125" customWidth="1"/>
    <col min="8" max="8" width="14.5703125" customWidth="1"/>
    <col min="9" max="9" width="10.85546875" bestFit="1" customWidth="1"/>
    <col min="10" max="10" width="13.5703125" bestFit="1" customWidth="1"/>
    <col min="11" max="11" width="13.5703125" customWidth="1"/>
  </cols>
  <sheetData>
    <row r="2" spans="2:10" x14ac:dyDescent="0.25">
      <c r="B2" s="52" t="s">
        <v>12</v>
      </c>
      <c r="C2" s="52"/>
      <c r="D2" s="52"/>
      <c r="F2" s="52" t="s">
        <v>13</v>
      </c>
      <c r="G2" s="52"/>
      <c r="H2" s="52"/>
      <c r="I2" s="52"/>
      <c r="J2" s="52"/>
    </row>
    <row r="3" spans="2:10" x14ac:dyDescent="0.25">
      <c r="B3" s="2" t="s">
        <v>11</v>
      </c>
      <c r="C3" s="1">
        <v>50</v>
      </c>
      <c r="D3" s="4" t="s">
        <v>8</v>
      </c>
      <c r="F3" s="53" t="s">
        <v>15</v>
      </c>
      <c r="G3" s="54"/>
      <c r="H3" s="54"/>
      <c r="I3" s="54"/>
      <c r="J3" s="55"/>
    </row>
    <row r="4" spans="2:10" x14ac:dyDescent="0.25">
      <c r="B4" s="2" t="s">
        <v>0</v>
      </c>
      <c r="C4" s="7">
        <v>0.5</v>
      </c>
      <c r="D4" s="4" t="s">
        <v>9</v>
      </c>
      <c r="F4" s="56" t="s">
        <v>14</v>
      </c>
      <c r="G4" s="57"/>
      <c r="H4" s="57"/>
      <c r="I4" s="57"/>
      <c r="J4" s="58"/>
    </row>
    <row r="5" spans="2:10" x14ac:dyDescent="0.25">
      <c r="B5" s="2" t="s">
        <v>1</v>
      </c>
      <c r="C5" s="7">
        <v>0.2</v>
      </c>
      <c r="D5" s="4" t="s">
        <v>9</v>
      </c>
    </row>
    <row r="6" spans="2:10" x14ac:dyDescent="0.25">
      <c r="B6" s="2" t="s">
        <v>2</v>
      </c>
      <c r="C6" s="7">
        <v>0.2</v>
      </c>
      <c r="D6" s="4" t="s">
        <v>9</v>
      </c>
    </row>
    <row r="7" spans="2:10" x14ac:dyDescent="0.25">
      <c r="B7" s="2" t="s">
        <v>3</v>
      </c>
      <c r="C7" s="8">
        <v>0.35</v>
      </c>
      <c r="D7" s="4" t="s">
        <v>9</v>
      </c>
      <c r="F7" s="9" t="s">
        <v>18</v>
      </c>
    </row>
    <row r="8" spans="2:10" x14ac:dyDescent="0.25">
      <c r="B8" s="2" t="s">
        <v>4</v>
      </c>
      <c r="C8" s="1">
        <v>300</v>
      </c>
      <c r="D8" s="4" t="s">
        <v>8</v>
      </c>
    </row>
    <row r="9" spans="2:10" x14ac:dyDescent="0.25">
      <c r="B9" s="2" t="s">
        <v>5</v>
      </c>
      <c r="C9" s="1">
        <v>5</v>
      </c>
      <c r="D9" s="4" t="s">
        <v>16</v>
      </c>
      <c r="F9" s="10" t="s">
        <v>19</v>
      </c>
    </row>
    <row r="10" spans="2:10" x14ac:dyDescent="0.25">
      <c r="B10" s="2" t="s">
        <v>6</v>
      </c>
      <c r="C10" s="1">
        <v>36</v>
      </c>
      <c r="D10" s="4" t="s">
        <v>10</v>
      </c>
    </row>
    <row r="11" spans="2:10" x14ac:dyDescent="0.25">
      <c r="B11" s="2" t="s">
        <v>7</v>
      </c>
      <c r="C11" s="1">
        <v>45</v>
      </c>
      <c r="D11" s="4" t="s">
        <v>10</v>
      </c>
    </row>
    <row r="14" spans="2:10" x14ac:dyDescent="0.25">
      <c r="B14" s="5" t="s">
        <v>17</v>
      </c>
    </row>
    <row r="16" spans="2:10" x14ac:dyDescent="0.25">
      <c r="B16" s="11" t="s">
        <v>27</v>
      </c>
    </row>
    <row r="17" spans="2:6" x14ac:dyDescent="0.25">
      <c r="B17" s="12" t="s">
        <v>21</v>
      </c>
      <c r="C17" s="12">
        <f>C3/C4</f>
        <v>100</v>
      </c>
      <c r="D17" s="12" t="s">
        <v>23</v>
      </c>
    </row>
    <row r="18" spans="2:6" x14ac:dyDescent="0.25">
      <c r="B18" s="19" t="s">
        <v>30</v>
      </c>
      <c r="C18" s="12">
        <f>C8/(C3/C4)</f>
        <v>3</v>
      </c>
      <c r="D18" s="12" t="s">
        <v>9</v>
      </c>
    </row>
    <row r="19" spans="2:6" x14ac:dyDescent="0.25">
      <c r="B19" s="3"/>
      <c r="C19" s="3"/>
      <c r="D19" s="3"/>
    </row>
    <row r="20" spans="2:6" x14ac:dyDescent="0.25">
      <c r="B20" s="12" t="s">
        <v>22</v>
      </c>
      <c r="C20" s="12">
        <f>C8/C17</f>
        <v>3</v>
      </c>
      <c r="D20" s="12" t="s">
        <v>9</v>
      </c>
    </row>
    <row r="21" spans="2:6" x14ac:dyDescent="0.25">
      <c r="B21" s="12" t="s">
        <v>24</v>
      </c>
      <c r="C21" s="13">
        <f>60*C9/C10</f>
        <v>8.3333333333333339</v>
      </c>
      <c r="D21" s="12" t="s">
        <v>9</v>
      </c>
    </row>
    <row r="22" spans="2:6" x14ac:dyDescent="0.25">
      <c r="B22" s="16" t="s">
        <v>25</v>
      </c>
      <c r="C22" s="13">
        <f>60*C9/C11</f>
        <v>6.666666666666667</v>
      </c>
      <c r="D22" s="12" t="s">
        <v>9</v>
      </c>
    </row>
    <row r="23" spans="2:6" x14ac:dyDescent="0.25">
      <c r="B23" s="12" t="s">
        <v>41</v>
      </c>
      <c r="C23" s="14">
        <f>C7</f>
        <v>0.35</v>
      </c>
      <c r="D23" s="12" t="s">
        <v>9</v>
      </c>
    </row>
    <row r="24" spans="2:6" x14ac:dyDescent="0.25">
      <c r="B24" s="12" t="s">
        <v>1</v>
      </c>
      <c r="C24" s="14">
        <f>C5</f>
        <v>0.2</v>
      </c>
      <c r="D24" s="19" t="s">
        <v>9</v>
      </c>
    </row>
    <row r="25" spans="2:6" x14ac:dyDescent="0.25">
      <c r="B25" s="12" t="s">
        <v>29</v>
      </c>
      <c r="C25" s="14">
        <f>C6</f>
        <v>0.2</v>
      </c>
      <c r="D25" s="19" t="s">
        <v>9</v>
      </c>
    </row>
    <row r="26" spans="2:6" x14ac:dyDescent="0.25">
      <c r="B26" s="3"/>
      <c r="C26" s="3"/>
      <c r="D26" s="3"/>
    </row>
    <row r="27" spans="2:6" x14ac:dyDescent="0.25">
      <c r="B27" s="12" t="s">
        <v>26</v>
      </c>
      <c r="C27" s="12">
        <f>SUM(C20:C25)</f>
        <v>18.75</v>
      </c>
      <c r="D27" s="12" t="s">
        <v>9</v>
      </c>
    </row>
    <row r="28" spans="2:6" x14ac:dyDescent="0.25">
      <c r="B28" s="3"/>
      <c r="C28" s="3"/>
      <c r="D28" s="3"/>
    </row>
    <row r="29" spans="2:6" ht="30" x14ac:dyDescent="0.25">
      <c r="B29" s="20" t="s">
        <v>28</v>
      </c>
      <c r="C29" s="17">
        <f>ROUNDUP(C27/(C20+C24),0)</f>
        <v>6</v>
      </c>
      <c r="D29" s="15" t="s">
        <v>31</v>
      </c>
    </row>
    <row r="30" spans="2:6" x14ac:dyDescent="0.25">
      <c r="B30" s="3"/>
      <c r="C30" s="3"/>
      <c r="D30" s="3"/>
    </row>
    <row r="31" spans="2:6" x14ac:dyDescent="0.25">
      <c r="B31" s="12" t="s">
        <v>40</v>
      </c>
      <c r="C31" s="12">
        <f>C29*(C20+C24)-C27</f>
        <v>0.45000000000000284</v>
      </c>
      <c r="D31" s="12" t="s">
        <v>9</v>
      </c>
    </row>
    <row r="32" spans="2:6" x14ac:dyDescent="0.25">
      <c r="F32" s="10" t="s">
        <v>20</v>
      </c>
    </row>
    <row r="34" spans="2:12" x14ac:dyDescent="0.25">
      <c r="B34" s="11" t="s">
        <v>32</v>
      </c>
    </row>
    <row r="35" spans="2:12" x14ac:dyDescent="0.25">
      <c r="B35" s="18" t="s">
        <v>21</v>
      </c>
      <c r="C35" s="15">
        <f>C3/C4</f>
        <v>100</v>
      </c>
      <c r="D35" s="18" t="s">
        <v>23</v>
      </c>
    </row>
    <row r="36" spans="2:12" x14ac:dyDescent="0.25">
      <c r="B36" s="21" t="s">
        <v>30</v>
      </c>
      <c r="C36" s="15">
        <f>C8/(C3/C4)</f>
        <v>3</v>
      </c>
      <c r="D36" s="18" t="s">
        <v>9</v>
      </c>
    </row>
    <row r="37" spans="2:12" x14ac:dyDescent="0.25">
      <c r="B37" s="22"/>
      <c r="C37" s="23"/>
      <c r="D37" s="22"/>
    </row>
    <row r="38" spans="2:12" x14ac:dyDescent="0.25">
      <c r="B38" s="24" t="s">
        <v>22</v>
      </c>
      <c r="C38" s="15">
        <f>C8/C17</f>
        <v>3</v>
      </c>
      <c r="D38" s="18" t="s">
        <v>9</v>
      </c>
      <c r="F38" s="59"/>
      <c r="G38" s="59"/>
      <c r="H38" s="59"/>
      <c r="I38" s="34"/>
      <c r="J38" s="34"/>
      <c r="K38" s="34"/>
    </row>
    <row r="39" spans="2:12" x14ac:dyDescent="0.25">
      <c r="B39" s="24" t="s">
        <v>24</v>
      </c>
      <c r="C39" s="25">
        <f>60*C9/C10</f>
        <v>8.3333333333333339</v>
      </c>
      <c r="D39" s="18" t="s">
        <v>9</v>
      </c>
      <c r="F39" s="42" t="s">
        <v>39</v>
      </c>
      <c r="G39" s="12" t="s">
        <v>43</v>
      </c>
      <c r="H39" s="19" t="s">
        <v>42</v>
      </c>
      <c r="K39" s="34"/>
      <c r="L39" s="39"/>
    </row>
    <row r="40" spans="2:12" ht="30" customHeight="1" x14ac:dyDescent="0.25">
      <c r="B40" s="26" t="s">
        <v>25</v>
      </c>
      <c r="C40" s="25">
        <f>60*C9/C11</f>
        <v>6.666666666666667</v>
      </c>
      <c r="D40" s="18" t="s">
        <v>9</v>
      </c>
      <c r="F40" s="29">
        <v>6</v>
      </c>
      <c r="G40" s="12">
        <f>$C$51-F40</f>
        <v>2</v>
      </c>
      <c r="H40" s="49">
        <f>COMBIN($C$51,F40)*$C$49^F40*$C$50^G40</f>
        <v>0.23760419484375001</v>
      </c>
      <c r="K40" s="38"/>
      <c r="L40" s="36"/>
    </row>
    <row r="41" spans="2:12" x14ac:dyDescent="0.25">
      <c r="B41" s="24" t="s">
        <v>3</v>
      </c>
      <c r="C41" s="27">
        <f>C7</f>
        <v>0.35</v>
      </c>
      <c r="D41" s="18" t="s">
        <v>9</v>
      </c>
      <c r="F41" s="29">
        <f>F40+1</f>
        <v>7</v>
      </c>
      <c r="G41" s="12">
        <f>$C$51-F41</f>
        <v>1</v>
      </c>
      <c r="H41" s="49">
        <f>COMBIN($C$51,F41)*$C$49^F41*$C$50^G41</f>
        <v>0.38469250593749987</v>
      </c>
      <c r="K41" s="38"/>
      <c r="L41" s="38"/>
    </row>
    <row r="42" spans="2:12" x14ac:dyDescent="0.25">
      <c r="B42" s="24" t="s">
        <v>1</v>
      </c>
      <c r="C42" s="27">
        <f>C5</f>
        <v>0.2</v>
      </c>
      <c r="D42" s="21" t="s">
        <v>9</v>
      </c>
      <c r="F42" s="29">
        <f>F41+1</f>
        <v>8</v>
      </c>
      <c r="G42" s="12">
        <f>$C$51-F42</f>
        <v>0</v>
      </c>
      <c r="H42" s="49">
        <f>COMBIN($C$51,F42)*$C$49^F42*$C$50^G42</f>
        <v>0.2724905250390624</v>
      </c>
      <c r="K42" s="38"/>
      <c r="L42" s="38"/>
    </row>
    <row r="43" spans="2:12" x14ac:dyDescent="0.25">
      <c r="B43" s="24" t="s">
        <v>29</v>
      </c>
      <c r="C43" s="27">
        <f>C6</f>
        <v>0.2</v>
      </c>
      <c r="D43" s="21" t="s">
        <v>9</v>
      </c>
      <c r="F43" s="44" t="s">
        <v>44</v>
      </c>
      <c r="G43" s="12"/>
      <c r="H43" s="45">
        <f>SUM(H40:H42)</f>
        <v>0.89478722582031223</v>
      </c>
      <c r="K43" s="38"/>
      <c r="L43" s="38"/>
    </row>
    <row r="44" spans="2:12" x14ac:dyDescent="0.25">
      <c r="B44" s="22"/>
      <c r="C44" s="23"/>
      <c r="D44" s="22"/>
      <c r="K44" s="38"/>
      <c r="L44" s="35"/>
    </row>
    <row r="45" spans="2:12" x14ac:dyDescent="0.25">
      <c r="B45" s="24" t="s">
        <v>26</v>
      </c>
      <c r="C45" s="15">
        <f>SUM(C38:C43)</f>
        <v>18.75</v>
      </c>
      <c r="D45" s="18" t="s">
        <v>9</v>
      </c>
      <c r="F45" s="35"/>
      <c r="J45" s="40"/>
      <c r="L45" s="35"/>
    </row>
    <row r="46" spans="2:12" x14ac:dyDescent="0.25">
      <c r="B46" s="22"/>
      <c r="C46" s="23"/>
      <c r="D46" s="22"/>
      <c r="F46" s="35"/>
      <c r="J46" s="40"/>
      <c r="K46" s="38"/>
      <c r="L46" s="35"/>
    </row>
    <row r="47" spans="2:12" ht="30" x14ac:dyDescent="0.25">
      <c r="B47" s="28" t="s">
        <v>28</v>
      </c>
      <c r="C47" s="15">
        <f>ROUNDUP(C45/(C38+C42),0)</f>
        <v>6</v>
      </c>
      <c r="D47" s="18" t="s">
        <v>31</v>
      </c>
      <c r="F47" s="35"/>
      <c r="J47" s="40"/>
      <c r="K47" s="38"/>
      <c r="L47" s="38"/>
    </row>
    <row r="48" spans="2:12" x14ac:dyDescent="0.25">
      <c r="C48" s="3"/>
      <c r="F48" s="35"/>
      <c r="J48" s="40"/>
      <c r="K48" s="38"/>
      <c r="L48" s="35"/>
    </row>
    <row r="49" spans="2:12" ht="30" x14ac:dyDescent="0.25">
      <c r="B49" s="17" t="s">
        <v>33</v>
      </c>
      <c r="C49" s="15">
        <v>0.85</v>
      </c>
      <c r="D49" s="15" t="s">
        <v>35</v>
      </c>
      <c r="F49" s="35"/>
      <c r="J49" s="40"/>
      <c r="K49" s="38"/>
      <c r="L49" s="38"/>
    </row>
    <row r="50" spans="2:12" ht="30" x14ac:dyDescent="0.25">
      <c r="B50" s="17" t="s">
        <v>34</v>
      </c>
      <c r="C50" s="15">
        <f>1-C49</f>
        <v>0.15000000000000002</v>
      </c>
      <c r="D50" s="29" t="s">
        <v>36</v>
      </c>
      <c r="F50" s="35"/>
      <c r="G50" s="37"/>
      <c r="H50" s="37"/>
      <c r="I50" s="35"/>
      <c r="J50" s="40"/>
      <c r="K50" s="38"/>
    </row>
    <row r="51" spans="2:12" x14ac:dyDescent="0.25">
      <c r="B51" s="15" t="s">
        <v>37</v>
      </c>
      <c r="C51" s="15">
        <v>8</v>
      </c>
      <c r="D51" s="15" t="s">
        <v>38</v>
      </c>
      <c r="F51" s="35"/>
      <c r="G51" s="37"/>
      <c r="H51" s="37"/>
      <c r="I51" s="35"/>
      <c r="J51" s="40"/>
      <c r="K51" s="34"/>
    </row>
    <row r="52" spans="2:12" x14ac:dyDescent="0.25">
      <c r="F52" s="35"/>
      <c r="G52" s="37"/>
      <c r="H52" s="37"/>
      <c r="I52" s="35"/>
      <c r="J52" s="40"/>
      <c r="K52" s="34"/>
    </row>
    <row r="53" spans="2:12" x14ac:dyDescent="0.25">
      <c r="B53" s="23"/>
      <c r="C53" s="23"/>
      <c r="D53" s="23"/>
      <c r="F53" s="35"/>
      <c r="G53" s="37"/>
      <c r="H53" s="37"/>
      <c r="I53" s="35"/>
      <c r="J53" s="40"/>
      <c r="K53" s="34"/>
    </row>
    <row r="54" spans="2:12" x14ac:dyDescent="0.25">
      <c r="B54" s="30"/>
      <c r="C54" s="31"/>
      <c r="D54" s="30"/>
      <c r="E54" s="32"/>
      <c r="F54" s="35"/>
      <c r="G54" s="37"/>
      <c r="H54" s="37"/>
      <c r="I54" s="35"/>
      <c r="J54" s="40"/>
      <c r="K54" s="34"/>
    </row>
    <row r="55" spans="2:12" x14ac:dyDescent="0.25">
      <c r="B55" s="32"/>
      <c r="C55" s="33"/>
      <c r="D55" s="32"/>
      <c r="E55" s="32"/>
      <c r="F55" s="35"/>
      <c r="G55" s="37"/>
      <c r="H55" s="37"/>
      <c r="I55" s="35"/>
      <c r="J55" s="40"/>
      <c r="K55" s="34"/>
    </row>
    <row r="56" spans="2:12" x14ac:dyDescent="0.25">
      <c r="B56" s="6"/>
      <c r="F56" s="35"/>
      <c r="G56" s="37"/>
      <c r="H56" s="37"/>
      <c r="I56" s="35"/>
      <c r="J56" s="40"/>
      <c r="K56" s="34"/>
    </row>
    <row r="57" spans="2:12" x14ac:dyDescent="0.25">
      <c r="B57" s="6"/>
      <c r="F57" s="35"/>
      <c r="G57" s="37"/>
      <c r="H57" s="37"/>
      <c r="I57" s="35"/>
      <c r="J57" s="40"/>
      <c r="K57" s="34"/>
    </row>
    <row r="58" spans="2:12" x14ac:dyDescent="0.25">
      <c r="B58" s="6"/>
      <c r="F58" s="35"/>
      <c r="G58" s="37"/>
      <c r="H58" s="37"/>
      <c r="I58" s="35"/>
      <c r="J58" s="40"/>
      <c r="K58" s="34"/>
    </row>
    <row r="59" spans="2:12" x14ac:dyDescent="0.25">
      <c r="F59" s="35"/>
      <c r="G59" s="37"/>
      <c r="H59" s="37"/>
      <c r="I59" s="35"/>
      <c r="J59" s="40"/>
      <c r="K59" s="34"/>
    </row>
    <row r="60" spans="2:12" x14ac:dyDescent="0.25">
      <c r="F60" s="35"/>
      <c r="G60" s="37"/>
      <c r="H60" s="37"/>
      <c r="I60" s="35"/>
      <c r="J60" s="40"/>
      <c r="K60" s="34"/>
    </row>
    <row r="61" spans="2:12" x14ac:dyDescent="0.25">
      <c r="F61" s="35"/>
      <c r="G61" s="37"/>
      <c r="H61" s="37"/>
      <c r="I61" s="35"/>
      <c r="J61" s="40"/>
      <c r="K61" s="34"/>
    </row>
    <row r="62" spans="2:12" x14ac:dyDescent="0.25">
      <c r="F62" s="35"/>
      <c r="G62" s="37"/>
      <c r="H62" s="37"/>
      <c r="I62" s="35"/>
      <c r="J62" s="40"/>
      <c r="K62" s="34"/>
    </row>
    <row r="63" spans="2:12" x14ac:dyDescent="0.25">
      <c r="F63" s="35"/>
      <c r="G63" s="37"/>
      <c r="H63" s="37"/>
      <c r="I63" s="35"/>
      <c r="J63" s="40"/>
      <c r="K63" s="34"/>
    </row>
    <row r="64" spans="2:12" x14ac:dyDescent="0.25">
      <c r="F64" s="35"/>
      <c r="G64" s="37"/>
      <c r="H64" s="37"/>
      <c r="I64" s="35"/>
      <c r="J64" s="38"/>
      <c r="K64" s="34"/>
    </row>
    <row r="65" spans="6:11" x14ac:dyDescent="0.25">
      <c r="F65" s="35"/>
      <c r="G65" s="37"/>
      <c r="H65" s="37"/>
      <c r="I65" s="35"/>
      <c r="J65" s="38"/>
      <c r="K65" s="34"/>
    </row>
    <row r="66" spans="6:11" x14ac:dyDescent="0.25">
      <c r="F66" s="36"/>
      <c r="G66" s="37"/>
      <c r="H66" s="35"/>
      <c r="I66" s="34"/>
      <c r="J66" s="34"/>
      <c r="K66" s="34"/>
    </row>
    <row r="67" spans="6:11" x14ac:dyDescent="0.25">
      <c r="F67" s="34"/>
      <c r="G67" s="34"/>
      <c r="H67" s="34"/>
      <c r="I67" s="34"/>
      <c r="J67" s="34"/>
      <c r="K67" s="34"/>
    </row>
    <row r="68" spans="6:11" x14ac:dyDescent="0.25">
      <c r="F68" s="34"/>
      <c r="G68" s="34"/>
      <c r="H68" s="34"/>
      <c r="I68" s="34"/>
      <c r="J68" s="34"/>
      <c r="K68" s="34"/>
    </row>
    <row r="69" spans="6:11" x14ac:dyDescent="0.25">
      <c r="F69" s="34"/>
      <c r="G69" s="34"/>
      <c r="H69" s="34"/>
      <c r="I69" s="34"/>
      <c r="J69" s="34"/>
      <c r="K69" s="34"/>
    </row>
    <row r="70" spans="6:11" x14ac:dyDescent="0.25">
      <c r="F70" s="34"/>
      <c r="G70" s="34"/>
      <c r="H70" s="34"/>
      <c r="I70" s="34"/>
      <c r="J70" s="34"/>
      <c r="K70" s="34"/>
    </row>
  </sheetData>
  <mergeCells count="5">
    <mergeCell ref="B2:D2"/>
    <mergeCell ref="F3:J3"/>
    <mergeCell ref="F4:J4"/>
    <mergeCell ref="F2:J2"/>
    <mergeCell ref="F38:H38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autoPict="0" r:id="rId5">
            <anchor moveWithCells="1">
              <from>
                <xdr:col>5</xdr:col>
                <xdr:colOff>19050</xdr:colOff>
                <xdr:row>10</xdr:row>
                <xdr:rowOff>47625</xdr:rowOff>
              </from>
              <to>
                <xdr:col>8</xdr:col>
                <xdr:colOff>466725</xdr:colOff>
                <xdr:row>13</xdr:row>
                <xdr:rowOff>19050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1026" r:id="rId6">
          <objectPr defaultSize="0" autoPict="0" r:id="rId7">
            <anchor moveWithCells="1">
              <from>
                <xdr:col>5</xdr:col>
                <xdr:colOff>9525</xdr:colOff>
                <xdr:row>32</xdr:row>
                <xdr:rowOff>133350</xdr:rowOff>
              </from>
              <to>
                <xdr:col>8</xdr:col>
                <xdr:colOff>257175</xdr:colOff>
                <xdr:row>35</xdr:row>
                <xdr:rowOff>123825</xdr:rowOff>
              </to>
            </anchor>
          </objectPr>
        </oleObject>
      </mc:Choice>
      <mc:Fallback>
        <oleObject progId="Equation.DSMT4" shapeId="1026" r:id="rId6"/>
      </mc:Fallback>
    </mc:AlternateContent>
    <mc:AlternateContent xmlns:mc="http://schemas.openxmlformats.org/markup-compatibility/2006">
      <mc:Choice Requires="x14">
        <oleObject progId="Equation.DSMT4" shapeId="1027" r:id="rId8">
          <objectPr defaultSize="0" autoPict="0" r:id="rId9">
            <anchor moveWithCells="1">
              <from>
                <xdr:col>5</xdr:col>
                <xdr:colOff>9525</xdr:colOff>
                <xdr:row>13</xdr:row>
                <xdr:rowOff>123825</xdr:rowOff>
              </from>
              <to>
                <xdr:col>9</xdr:col>
                <xdr:colOff>476250</xdr:colOff>
                <xdr:row>16</xdr:row>
                <xdr:rowOff>85725</xdr:rowOff>
              </to>
            </anchor>
          </objectPr>
        </oleObject>
      </mc:Choice>
      <mc:Fallback>
        <oleObject progId="Equation.DSMT4" shapeId="1027" r:id="rId8"/>
      </mc:Fallback>
    </mc:AlternateContent>
    <mc:AlternateContent xmlns:mc="http://schemas.openxmlformats.org/markup-compatibility/2006">
      <mc:Choice Requires="x14">
        <oleObject progId="Equation.DSMT4" shapeId="1028" r:id="rId10">
          <objectPr defaultSize="0" autoPict="0" r:id="rId11">
            <anchor moveWithCells="1">
              <from>
                <xdr:col>5</xdr:col>
                <xdr:colOff>19050</xdr:colOff>
                <xdr:row>17</xdr:row>
                <xdr:rowOff>28575</xdr:rowOff>
              </from>
              <to>
                <xdr:col>9</xdr:col>
                <xdr:colOff>466725</xdr:colOff>
                <xdr:row>19</xdr:row>
                <xdr:rowOff>123825</xdr:rowOff>
              </to>
            </anchor>
          </objectPr>
        </oleObject>
      </mc:Choice>
      <mc:Fallback>
        <oleObject progId="Equation.DSMT4" shapeId="1028" r:id="rId10"/>
      </mc:Fallback>
    </mc:AlternateContent>
    <mc:AlternateContent xmlns:mc="http://schemas.openxmlformats.org/markup-compatibility/2006">
      <mc:Choice Requires="x14">
        <oleObject progId="Equation.DSMT4" shapeId="1029" r:id="rId12">
          <objectPr defaultSize="0" autoPict="0" r:id="rId13">
            <anchor moveWithCells="1">
              <from>
                <xdr:col>5</xdr:col>
                <xdr:colOff>19050</xdr:colOff>
                <xdr:row>20</xdr:row>
                <xdr:rowOff>57150</xdr:rowOff>
              </from>
              <to>
                <xdr:col>9</xdr:col>
                <xdr:colOff>190500</xdr:colOff>
                <xdr:row>22</xdr:row>
                <xdr:rowOff>142875</xdr:rowOff>
              </to>
            </anchor>
          </objectPr>
        </oleObject>
      </mc:Choice>
      <mc:Fallback>
        <oleObject progId="Equation.DSMT4" shapeId="1029" r:id="rId12"/>
      </mc:Fallback>
    </mc:AlternateContent>
    <mc:AlternateContent xmlns:mc="http://schemas.openxmlformats.org/markup-compatibility/2006">
      <mc:Choice Requires="x14">
        <oleObject progId="Equation.DSMT4" shapeId="1031" r:id="rId14">
          <objectPr defaultSize="0" autoPict="0" r:id="rId15">
            <anchor moveWithCells="1">
              <from>
                <xdr:col>4</xdr:col>
                <xdr:colOff>752475</xdr:colOff>
                <xdr:row>26</xdr:row>
                <xdr:rowOff>171450</xdr:rowOff>
              </from>
              <to>
                <xdr:col>7</xdr:col>
                <xdr:colOff>561975</xdr:colOff>
                <xdr:row>29</xdr:row>
                <xdr:rowOff>161925</xdr:rowOff>
              </to>
            </anchor>
          </objectPr>
        </oleObject>
      </mc:Choice>
      <mc:Fallback>
        <oleObject progId="Equation.DSMT4" shapeId="1031" r:id="rId1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70"/>
  <sheetViews>
    <sheetView topLeftCell="C37" workbookViewId="0">
      <selection activeCell="C50" sqref="C50"/>
    </sheetView>
  </sheetViews>
  <sheetFormatPr baseColWidth="10" defaultRowHeight="15" x14ac:dyDescent="0.25"/>
  <cols>
    <col min="2" max="2" width="35.140625" bestFit="1" customWidth="1"/>
    <col min="3" max="3" width="12" customWidth="1"/>
    <col min="4" max="4" width="17.42578125" bestFit="1" customWidth="1"/>
    <col min="6" max="6" width="12.42578125" customWidth="1"/>
    <col min="8" max="8" width="14.5703125" customWidth="1"/>
    <col min="9" max="9" width="10.85546875" bestFit="1" customWidth="1"/>
    <col min="10" max="10" width="13.5703125" bestFit="1" customWidth="1"/>
    <col min="11" max="11" width="13.5703125" customWidth="1"/>
  </cols>
  <sheetData>
    <row r="2" spans="2:10" x14ac:dyDescent="0.25">
      <c r="B2" s="52" t="s">
        <v>12</v>
      </c>
      <c r="C2" s="52"/>
      <c r="D2" s="52"/>
      <c r="F2" s="52" t="s">
        <v>13</v>
      </c>
      <c r="G2" s="52"/>
      <c r="H2" s="52"/>
      <c r="I2" s="52"/>
      <c r="J2" s="52"/>
    </row>
    <row r="3" spans="2:10" x14ac:dyDescent="0.25">
      <c r="B3" s="2" t="s">
        <v>11</v>
      </c>
      <c r="C3" s="1">
        <v>50</v>
      </c>
      <c r="D3" s="4" t="s">
        <v>8</v>
      </c>
      <c r="F3" s="53" t="s">
        <v>15</v>
      </c>
      <c r="G3" s="54"/>
      <c r="H3" s="54"/>
      <c r="I3" s="54"/>
      <c r="J3" s="55"/>
    </row>
    <row r="4" spans="2:10" x14ac:dyDescent="0.25">
      <c r="B4" s="2" t="s">
        <v>0</v>
      </c>
      <c r="C4" s="7">
        <v>0.5</v>
      </c>
      <c r="D4" s="4" t="s">
        <v>9</v>
      </c>
      <c r="F4" s="56" t="s">
        <v>14</v>
      </c>
      <c r="G4" s="57"/>
      <c r="H4" s="57"/>
      <c r="I4" s="57"/>
      <c r="J4" s="58"/>
    </row>
    <row r="5" spans="2:10" x14ac:dyDescent="0.25">
      <c r="B5" s="2" t="s">
        <v>1</v>
      </c>
      <c r="C5" s="7">
        <v>0.2</v>
      </c>
      <c r="D5" s="4" t="s">
        <v>9</v>
      </c>
    </row>
    <row r="6" spans="2:10" x14ac:dyDescent="0.25">
      <c r="B6" s="2" t="s">
        <v>2</v>
      </c>
      <c r="C6" s="7">
        <v>0.2</v>
      </c>
      <c r="D6" s="4" t="s">
        <v>9</v>
      </c>
    </row>
    <row r="7" spans="2:10" x14ac:dyDescent="0.25">
      <c r="B7" s="2" t="s">
        <v>3</v>
      </c>
      <c r="C7" s="8">
        <v>0.35</v>
      </c>
      <c r="D7" s="4" t="s">
        <v>9</v>
      </c>
      <c r="F7" s="9" t="s">
        <v>18</v>
      </c>
    </row>
    <row r="8" spans="2:10" x14ac:dyDescent="0.25">
      <c r="B8" s="2" t="s">
        <v>4</v>
      </c>
      <c r="C8" s="1">
        <v>300</v>
      </c>
      <c r="D8" s="4" t="s">
        <v>8</v>
      </c>
    </row>
    <row r="9" spans="2:10" x14ac:dyDescent="0.25">
      <c r="B9" s="2" t="s">
        <v>5</v>
      </c>
      <c r="C9" s="1">
        <v>5</v>
      </c>
      <c r="D9" s="4" t="s">
        <v>16</v>
      </c>
      <c r="F9" s="10" t="s">
        <v>19</v>
      </c>
    </row>
    <row r="10" spans="2:10" x14ac:dyDescent="0.25">
      <c r="B10" s="2" t="s">
        <v>6</v>
      </c>
      <c r="C10" s="1">
        <v>36</v>
      </c>
      <c r="D10" s="4" t="s">
        <v>10</v>
      </c>
    </row>
    <row r="11" spans="2:10" x14ac:dyDescent="0.25">
      <c r="B11" s="2" t="s">
        <v>7</v>
      </c>
      <c r="C11" s="1">
        <v>45</v>
      </c>
      <c r="D11" s="4" t="s">
        <v>10</v>
      </c>
    </row>
    <row r="14" spans="2:10" x14ac:dyDescent="0.25">
      <c r="B14" s="5" t="s">
        <v>17</v>
      </c>
    </row>
    <row r="16" spans="2:10" x14ac:dyDescent="0.25">
      <c r="B16" s="11" t="s">
        <v>27</v>
      </c>
    </row>
    <row r="17" spans="2:6" x14ac:dyDescent="0.25">
      <c r="B17" s="12" t="s">
        <v>21</v>
      </c>
      <c r="C17" s="12">
        <f>C3/C4</f>
        <v>100</v>
      </c>
      <c r="D17" s="12" t="s">
        <v>23</v>
      </c>
    </row>
    <row r="18" spans="2:6" x14ac:dyDescent="0.25">
      <c r="B18" s="19" t="s">
        <v>30</v>
      </c>
      <c r="C18" s="12">
        <f>C8/C17</f>
        <v>3</v>
      </c>
      <c r="D18" s="12" t="s">
        <v>9</v>
      </c>
    </row>
    <row r="19" spans="2:6" x14ac:dyDescent="0.25">
      <c r="B19" s="3"/>
      <c r="C19" s="3"/>
      <c r="D19" s="3"/>
    </row>
    <row r="20" spans="2:6" x14ac:dyDescent="0.25">
      <c r="B20" s="12" t="s">
        <v>22</v>
      </c>
      <c r="C20" s="12">
        <f>C8/C17</f>
        <v>3</v>
      </c>
      <c r="D20" s="12" t="s">
        <v>9</v>
      </c>
    </row>
    <row r="21" spans="2:6" x14ac:dyDescent="0.25">
      <c r="B21" s="12" t="s">
        <v>24</v>
      </c>
      <c r="C21" s="13">
        <f>60*C9/C10</f>
        <v>8.3333333333333339</v>
      </c>
      <c r="D21" s="12" t="s">
        <v>9</v>
      </c>
    </row>
    <row r="22" spans="2:6" x14ac:dyDescent="0.25">
      <c r="B22" s="16" t="s">
        <v>25</v>
      </c>
      <c r="C22" s="13">
        <f>60*C9/C11</f>
        <v>6.666666666666667</v>
      </c>
      <c r="D22" s="12" t="s">
        <v>9</v>
      </c>
    </row>
    <row r="23" spans="2:6" x14ac:dyDescent="0.25">
      <c r="B23" s="12" t="s">
        <v>41</v>
      </c>
      <c r="C23" s="14">
        <f>C7</f>
        <v>0.35</v>
      </c>
      <c r="D23" s="12" t="s">
        <v>9</v>
      </c>
    </row>
    <row r="24" spans="2:6" x14ac:dyDescent="0.25">
      <c r="B24" s="12" t="s">
        <v>1</v>
      </c>
      <c r="C24" s="14">
        <f>C5</f>
        <v>0.2</v>
      </c>
      <c r="D24" s="19" t="s">
        <v>9</v>
      </c>
    </row>
    <row r="25" spans="2:6" x14ac:dyDescent="0.25">
      <c r="B25" s="12" t="s">
        <v>29</v>
      </c>
      <c r="C25" s="14">
        <f>C6</f>
        <v>0.2</v>
      </c>
      <c r="D25" s="19" t="s">
        <v>9</v>
      </c>
    </row>
    <row r="26" spans="2:6" x14ac:dyDescent="0.25">
      <c r="B26" s="3"/>
      <c r="C26" s="3"/>
      <c r="D26" s="3"/>
    </row>
    <row r="27" spans="2:6" x14ac:dyDescent="0.25">
      <c r="B27" s="12" t="s">
        <v>26</v>
      </c>
      <c r="C27" s="12">
        <f>SUM(C20:C25)</f>
        <v>18.75</v>
      </c>
      <c r="D27" s="12" t="s">
        <v>9</v>
      </c>
    </row>
    <row r="28" spans="2:6" x14ac:dyDescent="0.25">
      <c r="B28" s="3"/>
      <c r="C28" s="3"/>
      <c r="D28" s="3"/>
    </row>
    <row r="29" spans="2:6" ht="30" x14ac:dyDescent="0.25">
      <c r="B29" s="20" t="s">
        <v>28</v>
      </c>
      <c r="C29" s="17">
        <f>ROUNDUP(C27/(C20+C24),0)</f>
        <v>6</v>
      </c>
      <c r="D29" s="15" t="s">
        <v>31</v>
      </c>
    </row>
    <row r="30" spans="2:6" x14ac:dyDescent="0.25">
      <c r="B30" s="3"/>
      <c r="C30" s="3"/>
      <c r="D30" s="3"/>
    </row>
    <row r="31" spans="2:6" x14ac:dyDescent="0.25">
      <c r="B31" s="12" t="s">
        <v>40</v>
      </c>
      <c r="C31" s="12">
        <f>C29*(C20+C24)-C27</f>
        <v>0.45000000000000284</v>
      </c>
      <c r="D31" s="12" t="s">
        <v>9</v>
      </c>
    </row>
    <row r="32" spans="2:6" x14ac:dyDescent="0.25">
      <c r="F32" s="10" t="s">
        <v>20</v>
      </c>
    </row>
    <row r="34" spans="2:12" x14ac:dyDescent="0.25">
      <c r="B34" s="11" t="s">
        <v>32</v>
      </c>
    </row>
    <row r="35" spans="2:12" x14ac:dyDescent="0.25">
      <c r="B35" s="18" t="s">
        <v>21</v>
      </c>
      <c r="C35" s="15">
        <f>C3/C4</f>
        <v>100</v>
      </c>
      <c r="D35" s="18" t="s">
        <v>23</v>
      </c>
    </row>
    <row r="36" spans="2:12" x14ac:dyDescent="0.25">
      <c r="B36" s="21" t="s">
        <v>30</v>
      </c>
      <c r="C36" s="15">
        <f>C8/(C3/C4)</f>
        <v>3</v>
      </c>
      <c r="D36" s="18" t="s">
        <v>9</v>
      </c>
    </row>
    <row r="37" spans="2:12" x14ac:dyDescent="0.25">
      <c r="B37" s="22"/>
      <c r="C37" s="23"/>
      <c r="D37" s="22"/>
    </row>
    <row r="38" spans="2:12" x14ac:dyDescent="0.25">
      <c r="B38" s="24" t="s">
        <v>22</v>
      </c>
      <c r="C38" s="15">
        <f>C8/C17</f>
        <v>3</v>
      </c>
      <c r="D38" s="18" t="s">
        <v>9</v>
      </c>
      <c r="F38" s="59"/>
      <c r="G38" s="59"/>
      <c r="H38" s="59"/>
      <c r="I38" s="34"/>
      <c r="J38" s="34"/>
      <c r="K38" s="34"/>
    </row>
    <row r="39" spans="2:12" x14ac:dyDescent="0.25">
      <c r="B39" s="24" t="s">
        <v>24</v>
      </c>
      <c r="C39" s="25">
        <f>60*C9/C10</f>
        <v>8.3333333333333339</v>
      </c>
      <c r="D39" s="18" t="s">
        <v>9</v>
      </c>
      <c r="F39" s="47" t="s">
        <v>39</v>
      </c>
      <c r="G39" s="46" t="s">
        <v>43</v>
      </c>
      <c r="H39" s="48" t="s">
        <v>42</v>
      </c>
      <c r="K39" s="34"/>
      <c r="L39" s="39"/>
    </row>
    <row r="40" spans="2:12" ht="30" customHeight="1" x14ac:dyDescent="0.25">
      <c r="B40" s="26" t="s">
        <v>25</v>
      </c>
      <c r="C40" s="25">
        <f>60*C9/C11</f>
        <v>6.666666666666667</v>
      </c>
      <c r="D40" s="18" t="s">
        <v>9</v>
      </c>
      <c r="F40" s="29">
        <v>6</v>
      </c>
      <c r="G40" s="12">
        <f>$C$51-F40</f>
        <v>2</v>
      </c>
      <c r="H40" s="49">
        <f>COMBIN($C$51,F40)*$C$49^F40*$C$50^G40</f>
        <v>0.29360128000000002</v>
      </c>
      <c r="K40" s="38"/>
      <c r="L40" s="36"/>
    </row>
    <row r="41" spans="2:12" x14ac:dyDescent="0.25">
      <c r="B41" s="24" t="s">
        <v>3</v>
      </c>
      <c r="C41" s="27">
        <f>C7</f>
        <v>0.35</v>
      </c>
      <c r="D41" s="18" t="s">
        <v>9</v>
      </c>
      <c r="F41" s="29">
        <f>F40+1</f>
        <v>7</v>
      </c>
      <c r="G41" s="12">
        <f>$C$51-F41</f>
        <v>1</v>
      </c>
      <c r="H41" s="49">
        <f>COMBIN($C$51,F41)*$C$49^F41*$C$50^G41</f>
        <v>0.33554432000000017</v>
      </c>
      <c r="K41" s="38"/>
      <c r="L41" s="38"/>
    </row>
    <row r="42" spans="2:12" x14ac:dyDescent="0.25">
      <c r="B42" s="24" t="s">
        <v>1</v>
      </c>
      <c r="C42" s="27">
        <f>C5</f>
        <v>0.2</v>
      </c>
      <c r="D42" s="21" t="s">
        <v>9</v>
      </c>
      <c r="F42" s="29">
        <f>F41+1</f>
        <v>8</v>
      </c>
      <c r="G42" s="12">
        <f>$C$51-F42</f>
        <v>0</v>
      </c>
      <c r="H42" s="49">
        <f>COMBIN($C$51,F42)*$C$49^F42*$C$50^G42</f>
        <v>0.16777216000000014</v>
      </c>
      <c r="K42" s="38"/>
      <c r="L42" s="38"/>
    </row>
    <row r="43" spans="2:12" x14ac:dyDescent="0.25">
      <c r="B43" s="24" t="s">
        <v>29</v>
      </c>
      <c r="C43" s="27">
        <f>C6</f>
        <v>0.2</v>
      </c>
      <c r="D43" s="21" t="s">
        <v>9</v>
      </c>
      <c r="F43" s="44" t="s">
        <v>44</v>
      </c>
      <c r="G43" s="46"/>
      <c r="H43" s="45">
        <f>SUM(H40:H42)</f>
        <v>0.79691776000000036</v>
      </c>
      <c r="K43" s="38"/>
      <c r="L43" s="38"/>
    </row>
    <row r="44" spans="2:12" x14ac:dyDescent="0.25">
      <c r="B44" s="22"/>
      <c r="C44" s="23"/>
      <c r="D44" s="22"/>
      <c r="K44" s="38"/>
      <c r="L44" s="35"/>
    </row>
    <row r="45" spans="2:12" x14ac:dyDescent="0.25">
      <c r="B45" s="24" t="s">
        <v>26</v>
      </c>
      <c r="C45" s="15">
        <f>SUM(C38:C43)</f>
        <v>18.75</v>
      </c>
      <c r="D45" s="18" t="s">
        <v>9</v>
      </c>
      <c r="F45" s="35"/>
      <c r="J45" s="40"/>
      <c r="L45" s="35"/>
    </row>
    <row r="46" spans="2:12" x14ac:dyDescent="0.25">
      <c r="B46" s="22"/>
      <c r="C46" s="23"/>
      <c r="D46" s="22"/>
      <c r="F46" s="35"/>
      <c r="J46" s="40"/>
      <c r="K46" s="38"/>
      <c r="L46" s="35"/>
    </row>
    <row r="47" spans="2:12" ht="30" x14ac:dyDescent="0.25">
      <c r="B47" s="28" t="s">
        <v>28</v>
      </c>
      <c r="C47" s="15">
        <f>ROUNDUP(C45/(C38+C42),0)</f>
        <v>6</v>
      </c>
      <c r="D47" s="18" t="s">
        <v>31</v>
      </c>
      <c r="F47" s="35"/>
      <c r="J47" s="40"/>
      <c r="K47" s="38"/>
      <c r="L47" s="38"/>
    </row>
    <row r="48" spans="2:12" x14ac:dyDescent="0.25">
      <c r="C48" s="3"/>
      <c r="F48" s="35"/>
      <c r="J48" s="40"/>
      <c r="K48" s="38"/>
      <c r="L48" s="35"/>
    </row>
    <row r="49" spans="2:12" ht="30" x14ac:dyDescent="0.25">
      <c r="B49" s="17" t="s">
        <v>33</v>
      </c>
      <c r="C49" s="15">
        <v>0.8</v>
      </c>
      <c r="D49" s="15" t="s">
        <v>35</v>
      </c>
      <c r="F49" s="35"/>
      <c r="J49" s="40"/>
      <c r="K49" s="38"/>
      <c r="L49" s="38"/>
    </row>
    <row r="50" spans="2:12" ht="30" x14ac:dyDescent="0.25">
      <c r="B50" s="17" t="s">
        <v>34</v>
      </c>
      <c r="C50" s="15">
        <f>1-C49</f>
        <v>0.19999999999999996</v>
      </c>
      <c r="D50" s="29" t="s">
        <v>36</v>
      </c>
      <c r="F50" s="35"/>
      <c r="G50" s="37"/>
      <c r="H50" s="37"/>
      <c r="I50" s="35"/>
      <c r="J50" s="40"/>
      <c r="K50" s="38"/>
    </row>
    <row r="51" spans="2:12" x14ac:dyDescent="0.25">
      <c r="B51" s="15" t="s">
        <v>37</v>
      </c>
      <c r="C51" s="15">
        <v>8</v>
      </c>
      <c r="D51" s="15" t="s">
        <v>38</v>
      </c>
      <c r="F51" s="35"/>
      <c r="G51" s="37"/>
      <c r="H51" s="37"/>
      <c r="I51" s="35"/>
      <c r="J51" s="40"/>
      <c r="K51" s="34"/>
    </row>
    <row r="52" spans="2:12" x14ac:dyDescent="0.25">
      <c r="F52" s="35"/>
      <c r="G52" s="37"/>
      <c r="H52" s="37"/>
      <c r="I52" s="35"/>
      <c r="J52" s="40"/>
      <c r="K52" s="34"/>
    </row>
    <row r="53" spans="2:12" x14ac:dyDescent="0.25">
      <c r="B53" s="23"/>
      <c r="C53" s="23"/>
      <c r="D53" s="23"/>
      <c r="F53" s="35"/>
      <c r="G53" s="37"/>
      <c r="H53" s="37"/>
      <c r="I53" s="35"/>
      <c r="J53" s="40"/>
      <c r="K53" s="34"/>
    </row>
    <row r="54" spans="2:12" x14ac:dyDescent="0.25">
      <c r="B54" s="30"/>
      <c r="C54" s="31"/>
      <c r="D54" s="30"/>
      <c r="E54" s="32"/>
      <c r="F54" s="35"/>
      <c r="G54" s="37"/>
      <c r="H54" s="37"/>
      <c r="I54" s="35"/>
      <c r="J54" s="40"/>
      <c r="K54" s="34"/>
    </row>
    <row r="55" spans="2:12" x14ac:dyDescent="0.25">
      <c r="B55" s="32"/>
      <c r="C55" s="33"/>
      <c r="D55" s="32"/>
      <c r="E55" s="32"/>
      <c r="F55" s="35"/>
      <c r="G55" s="37"/>
      <c r="H55" s="37"/>
      <c r="I55" s="35"/>
      <c r="J55" s="40"/>
      <c r="K55" s="34"/>
    </row>
    <row r="56" spans="2:12" x14ac:dyDescent="0.25">
      <c r="B56" s="6"/>
      <c r="F56" s="35"/>
      <c r="G56" s="37"/>
      <c r="H56" s="37"/>
      <c r="I56" s="35"/>
      <c r="J56" s="40"/>
      <c r="K56" s="34"/>
    </row>
    <row r="57" spans="2:12" x14ac:dyDescent="0.25">
      <c r="B57" s="6"/>
      <c r="F57" s="35"/>
      <c r="G57" s="37"/>
      <c r="H57" s="37"/>
      <c r="I57" s="35"/>
      <c r="J57" s="40"/>
      <c r="K57" s="34"/>
    </row>
    <row r="58" spans="2:12" x14ac:dyDescent="0.25">
      <c r="B58" s="6"/>
      <c r="F58" s="35"/>
      <c r="G58" s="37"/>
      <c r="H58" s="37"/>
      <c r="I58" s="35"/>
      <c r="J58" s="40"/>
      <c r="K58" s="34"/>
    </row>
    <row r="59" spans="2:12" x14ac:dyDescent="0.25">
      <c r="F59" s="35"/>
      <c r="G59" s="37"/>
      <c r="H59" s="37"/>
      <c r="I59" s="35"/>
      <c r="J59" s="40"/>
      <c r="K59" s="34"/>
    </row>
    <row r="60" spans="2:12" x14ac:dyDescent="0.25">
      <c r="F60" s="35"/>
      <c r="G60" s="37"/>
      <c r="H60" s="37"/>
      <c r="I60" s="35"/>
      <c r="J60" s="40"/>
      <c r="K60" s="34"/>
    </row>
    <row r="61" spans="2:12" x14ac:dyDescent="0.25">
      <c r="F61" s="35"/>
      <c r="G61" s="37"/>
      <c r="H61" s="37"/>
      <c r="I61" s="35"/>
      <c r="J61" s="40"/>
      <c r="K61" s="34"/>
    </row>
    <row r="62" spans="2:12" x14ac:dyDescent="0.25">
      <c r="F62" s="35"/>
      <c r="G62" s="37"/>
      <c r="H62" s="37"/>
      <c r="I62" s="35"/>
      <c r="J62" s="40"/>
      <c r="K62" s="34"/>
    </row>
    <row r="63" spans="2:12" x14ac:dyDescent="0.25">
      <c r="F63" s="35"/>
      <c r="G63" s="37"/>
      <c r="H63" s="37"/>
      <c r="I63" s="35"/>
      <c r="J63" s="40"/>
      <c r="K63" s="34"/>
    </row>
    <row r="64" spans="2:12" x14ac:dyDescent="0.25">
      <c r="F64" s="35"/>
      <c r="G64" s="37"/>
      <c r="H64" s="37"/>
      <c r="I64" s="35"/>
      <c r="J64" s="38"/>
      <c r="K64" s="34"/>
    </row>
    <row r="65" spans="6:11" x14ac:dyDescent="0.25">
      <c r="F65" s="35"/>
      <c r="G65" s="37"/>
      <c r="H65" s="37"/>
      <c r="I65" s="35"/>
      <c r="J65" s="38"/>
      <c r="K65" s="34"/>
    </row>
    <row r="66" spans="6:11" x14ac:dyDescent="0.25">
      <c r="F66" s="36"/>
      <c r="G66" s="37"/>
      <c r="H66" s="35"/>
      <c r="I66" s="34"/>
      <c r="J66" s="34"/>
      <c r="K66" s="34"/>
    </row>
    <row r="67" spans="6:11" x14ac:dyDescent="0.25">
      <c r="F67" s="34"/>
      <c r="G67" s="34"/>
      <c r="H67" s="34"/>
      <c r="I67" s="34"/>
      <c r="J67" s="34"/>
      <c r="K67" s="34"/>
    </row>
    <row r="68" spans="6:11" x14ac:dyDescent="0.25">
      <c r="F68" s="34"/>
      <c r="G68" s="34"/>
      <c r="H68" s="34"/>
      <c r="I68" s="34"/>
      <c r="J68" s="34"/>
      <c r="K68" s="34"/>
    </row>
    <row r="69" spans="6:11" x14ac:dyDescent="0.25">
      <c r="F69" s="34"/>
      <c r="G69" s="34"/>
      <c r="H69" s="34"/>
      <c r="I69" s="34"/>
      <c r="J69" s="34"/>
      <c r="K69" s="34"/>
    </row>
    <row r="70" spans="6:11" x14ac:dyDescent="0.25">
      <c r="F70" s="34"/>
      <c r="G70" s="34"/>
      <c r="H70" s="34"/>
      <c r="I70" s="34"/>
      <c r="J70" s="34"/>
      <c r="K70" s="34"/>
    </row>
  </sheetData>
  <mergeCells count="5">
    <mergeCell ref="B2:D2"/>
    <mergeCell ref="F2:J2"/>
    <mergeCell ref="F3:J3"/>
    <mergeCell ref="F4:J4"/>
    <mergeCell ref="F38:H38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5121" r:id="rId4">
          <objectPr defaultSize="0" autoPict="0" r:id="rId5">
            <anchor moveWithCells="1">
              <from>
                <xdr:col>5</xdr:col>
                <xdr:colOff>19050</xdr:colOff>
                <xdr:row>10</xdr:row>
                <xdr:rowOff>47625</xdr:rowOff>
              </from>
              <to>
                <xdr:col>8</xdr:col>
                <xdr:colOff>466725</xdr:colOff>
                <xdr:row>13</xdr:row>
                <xdr:rowOff>19050</xdr:rowOff>
              </to>
            </anchor>
          </objectPr>
        </oleObject>
      </mc:Choice>
      <mc:Fallback>
        <oleObject progId="Equation.DSMT4" shapeId="5121" r:id="rId4"/>
      </mc:Fallback>
    </mc:AlternateContent>
    <mc:AlternateContent xmlns:mc="http://schemas.openxmlformats.org/markup-compatibility/2006">
      <mc:Choice Requires="x14">
        <oleObject progId="Equation.DSMT4" shapeId="5122" r:id="rId6">
          <objectPr defaultSize="0" autoPict="0" r:id="rId7">
            <anchor moveWithCells="1">
              <from>
                <xdr:col>5</xdr:col>
                <xdr:colOff>9525</xdr:colOff>
                <xdr:row>32</xdr:row>
                <xdr:rowOff>133350</xdr:rowOff>
              </from>
              <to>
                <xdr:col>8</xdr:col>
                <xdr:colOff>257175</xdr:colOff>
                <xdr:row>35</xdr:row>
                <xdr:rowOff>123825</xdr:rowOff>
              </to>
            </anchor>
          </objectPr>
        </oleObject>
      </mc:Choice>
      <mc:Fallback>
        <oleObject progId="Equation.DSMT4" shapeId="5122" r:id="rId6"/>
      </mc:Fallback>
    </mc:AlternateContent>
    <mc:AlternateContent xmlns:mc="http://schemas.openxmlformats.org/markup-compatibility/2006">
      <mc:Choice Requires="x14">
        <oleObject progId="Equation.DSMT4" shapeId="5123" r:id="rId8">
          <objectPr defaultSize="0" autoPict="0" r:id="rId9">
            <anchor moveWithCells="1">
              <from>
                <xdr:col>5</xdr:col>
                <xdr:colOff>9525</xdr:colOff>
                <xdr:row>13</xdr:row>
                <xdr:rowOff>123825</xdr:rowOff>
              </from>
              <to>
                <xdr:col>9</xdr:col>
                <xdr:colOff>476250</xdr:colOff>
                <xdr:row>16</xdr:row>
                <xdr:rowOff>85725</xdr:rowOff>
              </to>
            </anchor>
          </objectPr>
        </oleObject>
      </mc:Choice>
      <mc:Fallback>
        <oleObject progId="Equation.DSMT4" shapeId="5123" r:id="rId8"/>
      </mc:Fallback>
    </mc:AlternateContent>
    <mc:AlternateContent xmlns:mc="http://schemas.openxmlformats.org/markup-compatibility/2006">
      <mc:Choice Requires="x14">
        <oleObject progId="Equation.DSMT4" shapeId="5124" r:id="rId10">
          <objectPr defaultSize="0" autoPict="0" r:id="rId11">
            <anchor moveWithCells="1">
              <from>
                <xdr:col>5</xdr:col>
                <xdr:colOff>19050</xdr:colOff>
                <xdr:row>17</xdr:row>
                <xdr:rowOff>28575</xdr:rowOff>
              </from>
              <to>
                <xdr:col>9</xdr:col>
                <xdr:colOff>466725</xdr:colOff>
                <xdr:row>19</xdr:row>
                <xdr:rowOff>123825</xdr:rowOff>
              </to>
            </anchor>
          </objectPr>
        </oleObject>
      </mc:Choice>
      <mc:Fallback>
        <oleObject progId="Equation.DSMT4" shapeId="5124" r:id="rId10"/>
      </mc:Fallback>
    </mc:AlternateContent>
    <mc:AlternateContent xmlns:mc="http://schemas.openxmlformats.org/markup-compatibility/2006">
      <mc:Choice Requires="x14">
        <oleObject progId="Equation.DSMT4" shapeId="5125" r:id="rId12">
          <objectPr defaultSize="0" autoPict="0" r:id="rId13">
            <anchor moveWithCells="1">
              <from>
                <xdr:col>5</xdr:col>
                <xdr:colOff>19050</xdr:colOff>
                <xdr:row>20</xdr:row>
                <xdr:rowOff>57150</xdr:rowOff>
              </from>
              <to>
                <xdr:col>9</xdr:col>
                <xdr:colOff>190500</xdr:colOff>
                <xdr:row>23</xdr:row>
                <xdr:rowOff>142875</xdr:rowOff>
              </to>
            </anchor>
          </objectPr>
        </oleObject>
      </mc:Choice>
      <mc:Fallback>
        <oleObject progId="Equation.DSMT4" shapeId="5125" r:id="rId12"/>
      </mc:Fallback>
    </mc:AlternateContent>
    <mc:AlternateContent xmlns:mc="http://schemas.openxmlformats.org/markup-compatibility/2006">
      <mc:Choice Requires="x14">
        <oleObject progId="Equation.DSMT4" shapeId="5126" r:id="rId14">
          <objectPr defaultSize="0" autoPict="0" r:id="rId15">
            <anchor moveWithCells="1">
              <from>
                <xdr:col>4</xdr:col>
                <xdr:colOff>752475</xdr:colOff>
                <xdr:row>26</xdr:row>
                <xdr:rowOff>171450</xdr:rowOff>
              </from>
              <to>
                <xdr:col>7</xdr:col>
                <xdr:colOff>561975</xdr:colOff>
                <xdr:row>29</xdr:row>
                <xdr:rowOff>161925</xdr:rowOff>
              </to>
            </anchor>
          </objectPr>
        </oleObject>
      </mc:Choice>
      <mc:Fallback>
        <oleObject progId="Equation.DSMT4" shapeId="5126" r:id="rId1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70"/>
  <sheetViews>
    <sheetView topLeftCell="D37" workbookViewId="0">
      <selection activeCell="H44" sqref="H44"/>
    </sheetView>
  </sheetViews>
  <sheetFormatPr baseColWidth="10" defaultRowHeight="15" x14ac:dyDescent="0.25"/>
  <cols>
    <col min="2" max="2" width="35.140625" bestFit="1" customWidth="1"/>
    <col min="3" max="3" width="12" customWidth="1"/>
    <col min="4" max="4" width="17.42578125" bestFit="1" customWidth="1"/>
    <col min="6" max="6" width="12.42578125" customWidth="1"/>
    <col min="8" max="8" width="14.5703125" customWidth="1"/>
    <col min="9" max="9" width="10.85546875" bestFit="1" customWidth="1"/>
    <col min="10" max="10" width="13.5703125" bestFit="1" customWidth="1"/>
    <col min="11" max="11" width="13.5703125" customWidth="1"/>
  </cols>
  <sheetData>
    <row r="2" spans="2:10" x14ac:dyDescent="0.25">
      <c r="B2" s="52" t="s">
        <v>12</v>
      </c>
      <c r="C2" s="52"/>
      <c r="D2" s="52"/>
      <c r="F2" s="52" t="s">
        <v>13</v>
      </c>
      <c r="G2" s="52"/>
      <c r="H2" s="52"/>
      <c r="I2" s="52"/>
      <c r="J2" s="52"/>
    </row>
    <row r="3" spans="2:10" x14ac:dyDescent="0.25">
      <c r="B3" s="2" t="s">
        <v>11</v>
      </c>
      <c r="C3" s="1">
        <v>50</v>
      </c>
      <c r="D3" s="4" t="s">
        <v>8</v>
      </c>
      <c r="F3" s="53" t="s">
        <v>15</v>
      </c>
      <c r="G3" s="54"/>
      <c r="H3" s="54"/>
      <c r="I3" s="54"/>
      <c r="J3" s="55"/>
    </row>
    <row r="4" spans="2:10" x14ac:dyDescent="0.25">
      <c r="B4" s="2" t="s">
        <v>0</v>
      </c>
      <c r="C4" s="7">
        <v>0.5</v>
      </c>
      <c r="D4" s="4" t="s">
        <v>9</v>
      </c>
      <c r="F4" s="56" t="s">
        <v>14</v>
      </c>
      <c r="G4" s="57"/>
      <c r="H4" s="57"/>
      <c r="I4" s="57"/>
      <c r="J4" s="58"/>
    </row>
    <row r="5" spans="2:10" x14ac:dyDescent="0.25">
      <c r="B5" s="2" t="s">
        <v>1</v>
      </c>
      <c r="C5" s="7">
        <v>0.2</v>
      </c>
      <c r="D5" s="4" t="s">
        <v>9</v>
      </c>
    </row>
    <row r="6" spans="2:10" x14ac:dyDescent="0.25">
      <c r="B6" s="2" t="s">
        <v>2</v>
      </c>
      <c r="C6" s="7">
        <v>0.2</v>
      </c>
      <c r="D6" s="4" t="s">
        <v>9</v>
      </c>
    </row>
    <row r="7" spans="2:10" x14ac:dyDescent="0.25">
      <c r="B7" s="2" t="s">
        <v>3</v>
      </c>
      <c r="C7" s="8">
        <v>0.35</v>
      </c>
      <c r="D7" s="4" t="s">
        <v>9</v>
      </c>
      <c r="F7" s="9" t="s">
        <v>18</v>
      </c>
    </row>
    <row r="8" spans="2:10" x14ac:dyDescent="0.25">
      <c r="B8" s="2" t="s">
        <v>4</v>
      </c>
      <c r="C8" s="1">
        <v>300</v>
      </c>
      <c r="D8" s="4" t="s">
        <v>8</v>
      </c>
    </row>
    <row r="9" spans="2:10" x14ac:dyDescent="0.25">
      <c r="B9" s="2" t="s">
        <v>5</v>
      </c>
      <c r="C9" s="1">
        <v>5</v>
      </c>
      <c r="D9" s="4" t="s">
        <v>16</v>
      </c>
      <c r="F9" s="10" t="s">
        <v>19</v>
      </c>
    </row>
    <row r="10" spans="2:10" x14ac:dyDescent="0.25">
      <c r="B10" s="2" t="s">
        <v>6</v>
      </c>
      <c r="C10" s="1">
        <v>36</v>
      </c>
      <c r="D10" s="4" t="s">
        <v>10</v>
      </c>
    </row>
    <row r="11" spans="2:10" x14ac:dyDescent="0.25">
      <c r="B11" s="2" t="s">
        <v>7</v>
      </c>
      <c r="C11" s="1">
        <v>45</v>
      </c>
      <c r="D11" s="4" t="s">
        <v>10</v>
      </c>
    </row>
    <row r="14" spans="2:10" x14ac:dyDescent="0.25">
      <c r="B14" s="5" t="s">
        <v>17</v>
      </c>
    </row>
    <row r="16" spans="2:10" x14ac:dyDescent="0.25">
      <c r="B16" s="11" t="s">
        <v>27</v>
      </c>
    </row>
    <row r="17" spans="2:6" x14ac:dyDescent="0.25">
      <c r="B17" s="12" t="s">
        <v>21</v>
      </c>
      <c r="C17" s="12">
        <f>C3/C4</f>
        <v>100</v>
      </c>
      <c r="D17" s="12" t="s">
        <v>23</v>
      </c>
    </row>
    <row r="18" spans="2:6" x14ac:dyDescent="0.25">
      <c r="B18" s="19" t="s">
        <v>30</v>
      </c>
      <c r="C18" s="12">
        <f>C8/(C3/C4)</f>
        <v>3</v>
      </c>
      <c r="D18" s="12" t="s">
        <v>9</v>
      </c>
    </row>
    <row r="19" spans="2:6" x14ac:dyDescent="0.25">
      <c r="B19" s="3"/>
      <c r="C19" s="3"/>
      <c r="D19" s="3"/>
    </row>
    <row r="20" spans="2:6" x14ac:dyDescent="0.25">
      <c r="B20" s="12" t="s">
        <v>22</v>
      </c>
      <c r="C20" s="12">
        <f>C8/C17</f>
        <v>3</v>
      </c>
      <c r="D20" s="12" t="s">
        <v>9</v>
      </c>
    </row>
    <row r="21" spans="2:6" x14ac:dyDescent="0.25">
      <c r="B21" s="12" t="s">
        <v>24</v>
      </c>
      <c r="C21" s="13">
        <f>60*C9/C10</f>
        <v>8.3333333333333339</v>
      </c>
      <c r="D21" s="12" t="s">
        <v>9</v>
      </c>
    </row>
    <row r="22" spans="2:6" x14ac:dyDescent="0.25">
      <c r="B22" s="16" t="s">
        <v>25</v>
      </c>
      <c r="C22" s="13">
        <f>60*C9/C11</f>
        <v>6.666666666666667</v>
      </c>
      <c r="D22" s="12" t="s">
        <v>9</v>
      </c>
    </row>
    <row r="23" spans="2:6" x14ac:dyDescent="0.25">
      <c r="B23" s="12" t="s">
        <v>41</v>
      </c>
      <c r="C23" s="14">
        <f>C7</f>
        <v>0.35</v>
      </c>
      <c r="D23" s="12" t="s">
        <v>9</v>
      </c>
    </row>
    <row r="24" spans="2:6" x14ac:dyDescent="0.25">
      <c r="B24" s="12" t="s">
        <v>1</v>
      </c>
      <c r="C24" s="14">
        <f>C5</f>
        <v>0.2</v>
      </c>
      <c r="D24" s="19" t="s">
        <v>9</v>
      </c>
    </row>
    <row r="25" spans="2:6" x14ac:dyDescent="0.25">
      <c r="B25" s="12" t="s">
        <v>29</v>
      </c>
      <c r="C25" s="14">
        <f>C6</f>
        <v>0.2</v>
      </c>
      <c r="D25" s="19" t="s">
        <v>9</v>
      </c>
    </row>
    <row r="26" spans="2:6" x14ac:dyDescent="0.25">
      <c r="B26" s="3"/>
      <c r="C26" s="3"/>
      <c r="D26" s="3"/>
    </row>
    <row r="27" spans="2:6" x14ac:dyDescent="0.25">
      <c r="B27" s="12" t="s">
        <v>26</v>
      </c>
      <c r="C27" s="12">
        <f>SUM(C20:C25)</f>
        <v>18.75</v>
      </c>
      <c r="D27" s="12" t="s">
        <v>9</v>
      </c>
    </row>
    <row r="28" spans="2:6" x14ac:dyDescent="0.25">
      <c r="B28" s="3"/>
      <c r="C28" s="3"/>
      <c r="D28" s="3"/>
    </row>
    <row r="29" spans="2:6" ht="30" x14ac:dyDescent="0.25">
      <c r="B29" s="20" t="s">
        <v>28</v>
      </c>
      <c r="C29" s="17">
        <f>ROUNDUP(C27/(C20+C24),0)</f>
        <v>6</v>
      </c>
      <c r="D29" s="15" t="s">
        <v>31</v>
      </c>
    </row>
    <row r="30" spans="2:6" x14ac:dyDescent="0.25">
      <c r="B30" s="3"/>
      <c r="C30" s="3"/>
      <c r="D30" s="3"/>
    </row>
    <row r="31" spans="2:6" x14ac:dyDescent="0.25">
      <c r="B31" s="12" t="s">
        <v>40</v>
      </c>
      <c r="C31" s="12">
        <f>C29*(C20+C24)-C27</f>
        <v>0.45000000000000284</v>
      </c>
      <c r="D31" s="12" t="s">
        <v>9</v>
      </c>
    </row>
    <row r="32" spans="2:6" x14ac:dyDescent="0.25">
      <c r="F32" s="10" t="s">
        <v>20</v>
      </c>
    </row>
    <row r="34" spans="2:12" x14ac:dyDescent="0.25">
      <c r="B34" s="11" t="s">
        <v>32</v>
      </c>
    </row>
    <row r="35" spans="2:12" x14ac:dyDescent="0.25">
      <c r="B35" s="18" t="s">
        <v>21</v>
      </c>
      <c r="C35" s="15">
        <f>C3/C4</f>
        <v>100</v>
      </c>
      <c r="D35" s="18" t="s">
        <v>23</v>
      </c>
    </row>
    <row r="36" spans="2:12" x14ac:dyDescent="0.25">
      <c r="B36" s="21" t="s">
        <v>30</v>
      </c>
      <c r="C36" s="15">
        <f>C8/(C3/C4)</f>
        <v>3</v>
      </c>
      <c r="D36" s="18" t="s">
        <v>9</v>
      </c>
    </row>
    <row r="37" spans="2:12" x14ac:dyDescent="0.25">
      <c r="B37" s="22"/>
      <c r="C37" s="23"/>
      <c r="D37" s="22"/>
    </row>
    <row r="38" spans="2:12" x14ac:dyDescent="0.25">
      <c r="B38" s="24" t="s">
        <v>22</v>
      </c>
      <c r="C38" s="15">
        <f>C8/C17</f>
        <v>3</v>
      </c>
      <c r="D38" s="18" t="s">
        <v>9</v>
      </c>
      <c r="F38" s="59"/>
      <c r="G38" s="59"/>
      <c r="H38" s="59"/>
      <c r="I38" s="34"/>
      <c r="J38" s="34"/>
      <c r="K38" s="34"/>
    </row>
    <row r="39" spans="2:12" x14ac:dyDescent="0.25">
      <c r="B39" s="24" t="s">
        <v>24</v>
      </c>
      <c r="C39" s="25">
        <f>60*C9/C10</f>
        <v>8.3333333333333339</v>
      </c>
      <c r="D39" s="18" t="s">
        <v>9</v>
      </c>
      <c r="F39" s="42" t="s">
        <v>39</v>
      </c>
      <c r="G39" s="12" t="s">
        <v>43</v>
      </c>
      <c r="H39" s="19" t="s">
        <v>42</v>
      </c>
      <c r="I39" s="3" t="s">
        <v>45</v>
      </c>
      <c r="J39" s="3" t="s">
        <v>46</v>
      </c>
      <c r="K39" s="41" t="s">
        <v>47</v>
      </c>
      <c r="L39" s="39"/>
    </row>
    <row r="40" spans="2:12" ht="30" customHeight="1" x14ac:dyDescent="0.25">
      <c r="B40" s="26" t="s">
        <v>25</v>
      </c>
      <c r="C40" s="25">
        <f>60*C9/C11</f>
        <v>6.666666666666667</v>
      </c>
      <c r="D40" s="18" t="s">
        <v>9</v>
      </c>
      <c r="F40" s="29">
        <v>6</v>
      </c>
      <c r="G40" s="12">
        <f>$C$51-F40</f>
        <v>3</v>
      </c>
      <c r="H40" s="43">
        <f>COMBIN($C$51,F40)*$C$49^F40*$C$50^G40</f>
        <v>0.10692188767968748</v>
      </c>
      <c r="I40" s="3">
        <f>COMBIN($C$51,F40)</f>
        <v>83.999999999999986</v>
      </c>
      <c r="J40" s="50">
        <f>$C$49^F40</f>
        <v>0.37714951562499988</v>
      </c>
      <c r="K40" s="38">
        <f>$C$50^G40</f>
        <v>3.3750000000000013E-3</v>
      </c>
      <c r="L40" s="36"/>
    </row>
    <row r="41" spans="2:12" x14ac:dyDescent="0.25">
      <c r="B41" s="24" t="s">
        <v>3</v>
      </c>
      <c r="C41" s="27">
        <f>C7</f>
        <v>0.35</v>
      </c>
      <c r="D41" s="18" t="s">
        <v>9</v>
      </c>
      <c r="F41" s="29">
        <f>F40+1</f>
        <v>7</v>
      </c>
      <c r="G41" s="12">
        <f t="shared" ref="G41" si="0">$C$51-F41</f>
        <v>2</v>
      </c>
      <c r="H41" s="43">
        <f>COMBIN($C$51,F41)*$C$49^F41*$C$50^G41</f>
        <v>0.25966744150781246</v>
      </c>
      <c r="I41" s="3">
        <f t="shared" ref="I41:I43" si="1">COMBIN($C$51,F41)</f>
        <v>36</v>
      </c>
      <c r="J41" s="50">
        <f t="shared" ref="J41:J43" si="2">$C$49^F41</f>
        <v>0.32057708828124987</v>
      </c>
      <c r="K41" s="38">
        <f t="shared" ref="K41:K43" si="3">$C$50^G41</f>
        <v>2.2500000000000006E-2</v>
      </c>
      <c r="L41" s="38"/>
    </row>
    <row r="42" spans="2:12" x14ac:dyDescent="0.25">
      <c r="B42" s="24" t="s">
        <v>1</v>
      </c>
      <c r="C42" s="27">
        <f>C5</f>
        <v>0.2</v>
      </c>
      <c r="D42" s="21" t="s">
        <v>9</v>
      </c>
      <c r="F42" s="29">
        <f>F41+1</f>
        <v>8</v>
      </c>
      <c r="G42" s="12">
        <f>$C$51-F42</f>
        <v>1</v>
      </c>
      <c r="H42" s="43">
        <f>COMBIN($C$51,F42)*$C$49^F42*$C$50^G42</f>
        <v>0.36786220880273429</v>
      </c>
      <c r="I42" s="3">
        <f t="shared" si="1"/>
        <v>9</v>
      </c>
      <c r="J42" s="50">
        <f t="shared" si="2"/>
        <v>0.2724905250390624</v>
      </c>
      <c r="K42" s="38">
        <f t="shared" si="3"/>
        <v>0.15000000000000002</v>
      </c>
      <c r="L42" s="38"/>
    </row>
    <row r="43" spans="2:12" x14ac:dyDescent="0.25">
      <c r="B43" s="24" t="s">
        <v>29</v>
      </c>
      <c r="C43" s="27">
        <f>C6</f>
        <v>0.2</v>
      </c>
      <c r="D43" s="21" t="s">
        <v>9</v>
      </c>
      <c r="F43" s="29">
        <v>9</v>
      </c>
      <c r="G43" s="12">
        <f>$C$51-F43</f>
        <v>0</v>
      </c>
      <c r="H43" s="43">
        <f>COMBIN($C$51,F43)*$C$49^F43*$C$50^G43</f>
        <v>0.23161694628320303</v>
      </c>
      <c r="I43" s="3">
        <f t="shared" si="1"/>
        <v>1</v>
      </c>
      <c r="J43" s="50">
        <f t="shared" si="2"/>
        <v>0.23161694628320303</v>
      </c>
      <c r="K43" s="38">
        <f t="shared" si="3"/>
        <v>1</v>
      </c>
      <c r="L43" s="38"/>
    </row>
    <row r="44" spans="2:12" x14ac:dyDescent="0.25">
      <c r="B44" s="22"/>
      <c r="C44" s="23"/>
      <c r="D44" s="22"/>
      <c r="F44" s="44" t="s">
        <v>44</v>
      </c>
      <c r="G44" s="12"/>
      <c r="H44" s="45">
        <f>SUM(H40:H43)</f>
        <v>0.96606848427343728</v>
      </c>
      <c r="K44" s="38"/>
      <c r="L44" s="35"/>
    </row>
    <row r="45" spans="2:12" x14ac:dyDescent="0.25">
      <c r="B45" s="24" t="s">
        <v>26</v>
      </c>
      <c r="C45" s="15">
        <f>SUM(C38:C43)</f>
        <v>18.75</v>
      </c>
      <c r="D45" s="18" t="s">
        <v>9</v>
      </c>
      <c r="L45" s="35"/>
    </row>
    <row r="46" spans="2:12" x14ac:dyDescent="0.25">
      <c r="B46" s="22"/>
      <c r="C46" s="23"/>
      <c r="D46" s="22"/>
      <c r="F46" s="35"/>
      <c r="J46" s="40"/>
      <c r="K46" s="38"/>
      <c r="L46" s="35"/>
    </row>
    <row r="47" spans="2:12" ht="30" x14ac:dyDescent="0.25">
      <c r="B47" s="28" t="s">
        <v>28</v>
      </c>
      <c r="C47" s="15">
        <f>ROUNDUP(C45/(C38+C42),0)</f>
        <v>6</v>
      </c>
      <c r="D47" s="18" t="s">
        <v>31</v>
      </c>
      <c r="F47" s="35"/>
      <c r="J47" s="40"/>
      <c r="K47" s="38"/>
      <c r="L47" s="38"/>
    </row>
    <row r="48" spans="2:12" x14ac:dyDescent="0.25">
      <c r="C48" s="3"/>
      <c r="F48" s="35"/>
      <c r="J48" s="40"/>
      <c r="K48" s="38"/>
      <c r="L48" s="35"/>
    </row>
    <row r="49" spans="2:12" ht="30" x14ac:dyDescent="0.25">
      <c r="B49" s="17" t="s">
        <v>33</v>
      </c>
      <c r="C49" s="15">
        <v>0.85</v>
      </c>
      <c r="D49" s="15" t="s">
        <v>35</v>
      </c>
      <c r="F49" s="35"/>
      <c r="J49" s="40"/>
      <c r="K49" s="38"/>
      <c r="L49" s="38"/>
    </row>
    <row r="50" spans="2:12" ht="30" x14ac:dyDescent="0.25">
      <c r="B50" s="17" t="s">
        <v>34</v>
      </c>
      <c r="C50" s="15">
        <f>1-C49</f>
        <v>0.15000000000000002</v>
      </c>
      <c r="D50" s="29" t="s">
        <v>36</v>
      </c>
      <c r="F50" s="35"/>
      <c r="G50" s="37"/>
      <c r="H50" s="37"/>
      <c r="I50" s="35"/>
      <c r="J50" s="40"/>
      <c r="K50" s="38"/>
    </row>
    <row r="51" spans="2:12" x14ac:dyDescent="0.25">
      <c r="B51" s="15" t="s">
        <v>37</v>
      </c>
      <c r="C51" s="15">
        <v>9</v>
      </c>
      <c r="D51" s="15" t="s">
        <v>38</v>
      </c>
      <c r="F51" s="35"/>
      <c r="G51" s="37"/>
      <c r="H51" s="37"/>
      <c r="I51" s="35"/>
      <c r="J51" s="40"/>
      <c r="K51" s="34"/>
    </row>
    <row r="52" spans="2:12" x14ac:dyDescent="0.25">
      <c r="F52" s="35"/>
      <c r="G52" s="37"/>
      <c r="H52" s="37"/>
      <c r="I52" s="35"/>
      <c r="J52" s="40"/>
      <c r="K52" s="34"/>
    </row>
    <row r="53" spans="2:12" x14ac:dyDescent="0.25">
      <c r="B53" s="23"/>
      <c r="C53" s="23"/>
      <c r="D53" s="23"/>
      <c r="F53" s="35"/>
      <c r="G53" s="37"/>
      <c r="H53" s="37"/>
      <c r="I53" s="35"/>
      <c r="J53" s="40"/>
      <c r="K53" s="34"/>
    </row>
    <row r="54" spans="2:12" x14ac:dyDescent="0.25">
      <c r="B54" s="30"/>
      <c r="C54" s="31"/>
      <c r="D54" s="30"/>
      <c r="E54" s="32"/>
      <c r="F54" s="35"/>
      <c r="G54" s="37"/>
      <c r="H54" s="37"/>
      <c r="I54" s="35"/>
      <c r="J54" s="40"/>
      <c r="K54" s="34"/>
    </row>
    <row r="55" spans="2:12" x14ac:dyDescent="0.25">
      <c r="B55" s="32"/>
      <c r="C55" s="33"/>
      <c r="D55" s="32"/>
      <c r="E55" s="32"/>
      <c r="F55" s="35"/>
      <c r="G55" s="37"/>
      <c r="H55" s="37"/>
      <c r="I55" s="35"/>
      <c r="J55" s="40"/>
      <c r="K55" s="34"/>
    </row>
    <row r="56" spans="2:12" x14ac:dyDescent="0.25">
      <c r="B56" s="6"/>
      <c r="F56" s="35"/>
      <c r="G56" s="37"/>
      <c r="H56" s="37"/>
      <c r="I56" s="35"/>
      <c r="J56" s="40"/>
      <c r="K56" s="34"/>
    </row>
    <row r="57" spans="2:12" x14ac:dyDescent="0.25">
      <c r="B57" s="6"/>
      <c r="F57" s="35"/>
      <c r="G57" s="37"/>
      <c r="H57" s="37"/>
      <c r="I57" s="35"/>
      <c r="J57" s="40"/>
      <c r="K57" s="34"/>
    </row>
    <row r="58" spans="2:12" x14ac:dyDescent="0.25">
      <c r="B58" s="6"/>
      <c r="F58" s="35"/>
      <c r="G58" s="37"/>
      <c r="H58" s="37"/>
      <c r="I58" s="35"/>
      <c r="J58" s="40"/>
      <c r="K58" s="34"/>
    </row>
    <row r="59" spans="2:12" x14ac:dyDescent="0.25">
      <c r="F59" s="35"/>
      <c r="G59" s="37"/>
      <c r="H59" s="37"/>
      <c r="I59" s="35"/>
      <c r="J59" s="40"/>
      <c r="K59" s="34"/>
    </row>
    <row r="60" spans="2:12" x14ac:dyDescent="0.25">
      <c r="F60" s="35"/>
      <c r="G60" s="37"/>
      <c r="H60" s="37"/>
      <c r="I60" s="35"/>
      <c r="J60" s="40"/>
      <c r="K60" s="34"/>
    </row>
    <row r="61" spans="2:12" x14ac:dyDescent="0.25">
      <c r="F61" s="35"/>
      <c r="G61" s="37"/>
      <c r="H61" s="37"/>
      <c r="I61" s="35"/>
      <c r="J61" s="40"/>
      <c r="K61" s="34"/>
    </row>
    <row r="62" spans="2:12" x14ac:dyDescent="0.25">
      <c r="F62" s="35"/>
      <c r="G62" s="37"/>
      <c r="H62" s="37"/>
      <c r="I62" s="35"/>
      <c r="J62" s="40"/>
      <c r="K62" s="34"/>
    </row>
    <row r="63" spans="2:12" x14ac:dyDescent="0.25">
      <c r="F63" s="35"/>
      <c r="G63" s="37"/>
      <c r="H63" s="37"/>
      <c r="I63" s="35"/>
      <c r="J63" s="40"/>
      <c r="K63" s="34"/>
    </row>
    <row r="64" spans="2:12" x14ac:dyDescent="0.25">
      <c r="F64" s="35"/>
      <c r="G64" s="37"/>
      <c r="H64" s="37"/>
      <c r="I64" s="35"/>
      <c r="J64" s="38"/>
      <c r="K64" s="34"/>
    </row>
    <row r="65" spans="6:11" x14ac:dyDescent="0.25">
      <c r="F65" s="35"/>
      <c r="G65" s="37"/>
      <c r="H65" s="37"/>
      <c r="I65" s="35"/>
      <c r="J65" s="38"/>
      <c r="K65" s="34"/>
    </row>
    <row r="66" spans="6:11" x14ac:dyDescent="0.25">
      <c r="F66" s="36"/>
      <c r="G66" s="37"/>
      <c r="H66" s="35"/>
      <c r="I66" s="34"/>
      <c r="J66" s="34"/>
      <c r="K66" s="34"/>
    </row>
    <row r="67" spans="6:11" x14ac:dyDescent="0.25">
      <c r="F67" s="34"/>
      <c r="G67" s="34"/>
      <c r="H67" s="34"/>
      <c r="I67" s="34"/>
      <c r="J67" s="34"/>
      <c r="K67" s="34"/>
    </row>
    <row r="68" spans="6:11" x14ac:dyDescent="0.25">
      <c r="F68" s="34"/>
      <c r="G68" s="34"/>
      <c r="H68" s="34"/>
      <c r="I68" s="34"/>
      <c r="J68" s="34"/>
      <c r="K68" s="34"/>
    </row>
    <row r="69" spans="6:11" x14ac:dyDescent="0.25">
      <c r="F69" s="34"/>
      <c r="G69" s="34"/>
      <c r="H69" s="34"/>
      <c r="I69" s="34"/>
      <c r="J69" s="34"/>
      <c r="K69" s="34"/>
    </row>
    <row r="70" spans="6:11" x14ac:dyDescent="0.25">
      <c r="F70" s="34"/>
      <c r="G70" s="34"/>
      <c r="H70" s="34"/>
      <c r="I70" s="34"/>
      <c r="J70" s="34"/>
      <c r="K70" s="34"/>
    </row>
  </sheetData>
  <mergeCells count="5">
    <mergeCell ref="B2:D2"/>
    <mergeCell ref="F2:J2"/>
    <mergeCell ref="F3:J3"/>
    <mergeCell ref="F4:J4"/>
    <mergeCell ref="F38:H38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049" r:id="rId4">
          <objectPr defaultSize="0" autoPict="0" r:id="rId5">
            <anchor moveWithCells="1">
              <from>
                <xdr:col>5</xdr:col>
                <xdr:colOff>19050</xdr:colOff>
                <xdr:row>10</xdr:row>
                <xdr:rowOff>47625</xdr:rowOff>
              </from>
              <to>
                <xdr:col>8</xdr:col>
                <xdr:colOff>466725</xdr:colOff>
                <xdr:row>13</xdr:row>
                <xdr:rowOff>19050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2050" r:id="rId6">
          <objectPr defaultSize="0" autoPict="0" r:id="rId7">
            <anchor moveWithCells="1">
              <from>
                <xdr:col>5</xdr:col>
                <xdr:colOff>9525</xdr:colOff>
                <xdr:row>32</xdr:row>
                <xdr:rowOff>133350</xdr:rowOff>
              </from>
              <to>
                <xdr:col>8</xdr:col>
                <xdr:colOff>257175</xdr:colOff>
                <xdr:row>35</xdr:row>
                <xdr:rowOff>123825</xdr:rowOff>
              </to>
            </anchor>
          </objectPr>
        </oleObject>
      </mc:Choice>
      <mc:Fallback>
        <oleObject progId="Equation.DSMT4" shapeId="2050" r:id="rId6"/>
      </mc:Fallback>
    </mc:AlternateContent>
    <mc:AlternateContent xmlns:mc="http://schemas.openxmlformats.org/markup-compatibility/2006">
      <mc:Choice Requires="x14">
        <oleObject progId="Equation.DSMT4" shapeId="2051" r:id="rId8">
          <objectPr defaultSize="0" autoPict="0" r:id="rId9">
            <anchor moveWithCells="1">
              <from>
                <xdr:col>5</xdr:col>
                <xdr:colOff>9525</xdr:colOff>
                <xdr:row>13</xdr:row>
                <xdr:rowOff>123825</xdr:rowOff>
              </from>
              <to>
                <xdr:col>9</xdr:col>
                <xdr:colOff>476250</xdr:colOff>
                <xdr:row>16</xdr:row>
                <xdr:rowOff>85725</xdr:rowOff>
              </to>
            </anchor>
          </objectPr>
        </oleObject>
      </mc:Choice>
      <mc:Fallback>
        <oleObject progId="Equation.DSMT4" shapeId="2051" r:id="rId8"/>
      </mc:Fallback>
    </mc:AlternateContent>
    <mc:AlternateContent xmlns:mc="http://schemas.openxmlformats.org/markup-compatibility/2006">
      <mc:Choice Requires="x14">
        <oleObject progId="Equation.DSMT4" shapeId="2052" r:id="rId10">
          <objectPr defaultSize="0" autoPict="0" r:id="rId11">
            <anchor moveWithCells="1">
              <from>
                <xdr:col>5</xdr:col>
                <xdr:colOff>19050</xdr:colOff>
                <xdr:row>17</xdr:row>
                <xdr:rowOff>28575</xdr:rowOff>
              </from>
              <to>
                <xdr:col>9</xdr:col>
                <xdr:colOff>466725</xdr:colOff>
                <xdr:row>19</xdr:row>
                <xdr:rowOff>123825</xdr:rowOff>
              </to>
            </anchor>
          </objectPr>
        </oleObject>
      </mc:Choice>
      <mc:Fallback>
        <oleObject progId="Equation.DSMT4" shapeId="2052" r:id="rId10"/>
      </mc:Fallback>
    </mc:AlternateContent>
    <mc:AlternateContent xmlns:mc="http://schemas.openxmlformats.org/markup-compatibility/2006">
      <mc:Choice Requires="x14">
        <oleObject progId="Equation.DSMT4" shapeId="2053" r:id="rId12">
          <objectPr defaultSize="0" autoPict="0" r:id="rId13">
            <anchor moveWithCells="1">
              <from>
                <xdr:col>5</xdr:col>
                <xdr:colOff>19050</xdr:colOff>
                <xdr:row>20</xdr:row>
                <xdr:rowOff>57150</xdr:rowOff>
              </from>
              <to>
                <xdr:col>9</xdr:col>
                <xdr:colOff>190500</xdr:colOff>
                <xdr:row>23</xdr:row>
                <xdr:rowOff>142875</xdr:rowOff>
              </to>
            </anchor>
          </objectPr>
        </oleObject>
      </mc:Choice>
      <mc:Fallback>
        <oleObject progId="Equation.DSMT4" shapeId="2053" r:id="rId12"/>
      </mc:Fallback>
    </mc:AlternateContent>
    <mc:AlternateContent xmlns:mc="http://schemas.openxmlformats.org/markup-compatibility/2006">
      <mc:Choice Requires="x14">
        <oleObject progId="Equation.DSMT4" shapeId="2054" r:id="rId14">
          <objectPr defaultSize="0" autoPict="0" r:id="rId15">
            <anchor moveWithCells="1">
              <from>
                <xdr:col>4</xdr:col>
                <xdr:colOff>752475</xdr:colOff>
                <xdr:row>26</xdr:row>
                <xdr:rowOff>171450</xdr:rowOff>
              </from>
              <to>
                <xdr:col>7</xdr:col>
                <xdr:colOff>561975</xdr:colOff>
                <xdr:row>29</xdr:row>
                <xdr:rowOff>161925</xdr:rowOff>
              </to>
            </anchor>
          </objectPr>
        </oleObject>
      </mc:Choice>
      <mc:Fallback>
        <oleObject progId="Equation.DSMT4" shapeId="2054" r:id="rId1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70"/>
  <sheetViews>
    <sheetView tabSelected="1" workbookViewId="0">
      <selection activeCell="H7" sqref="H7"/>
    </sheetView>
  </sheetViews>
  <sheetFormatPr baseColWidth="10" defaultRowHeight="15" x14ac:dyDescent="0.25"/>
  <cols>
    <col min="2" max="2" width="35.140625" bestFit="1" customWidth="1"/>
    <col min="3" max="3" width="12" customWidth="1"/>
    <col min="4" max="4" width="17.42578125" bestFit="1" customWidth="1"/>
    <col min="6" max="6" width="12.42578125" customWidth="1"/>
    <col min="8" max="8" width="14.5703125" customWidth="1"/>
    <col min="9" max="9" width="10.85546875" bestFit="1" customWidth="1"/>
    <col min="10" max="10" width="13.5703125" bestFit="1" customWidth="1"/>
    <col min="11" max="11" width="13.5703125" customWidth="1"/>
  </cols>
  <sheetData>
    <row r="2" spans="2:10" x14ac:dyDescent="0.25">
      <c r="B2" s="52" t="s">
        <v>12</v>
      </c>
      <c r="C2" s="52"/>
      <c r="D2" s="52"/>
      <c r="F2" s="52" t="s">
        <v>13</v>
      </c>
      <c r="G2" s="52"/>
      <c r="H2" s="52"/>
      <c r="I2" s="52"/>
      <c r="J2" s="52"/>
    </row>
    <row r="3" spans="2:10" x14ac:dyDescent="0.25">
      <c r="B3" s="2" t="s">
        <v>11</v>
      </c>
      <c r="C3" s="1">
        <v>50</v>
      </c>
      <c r="D3" s="4" t="s">
        <v>8</v>
      </c>
      <c r="F3" s="53" t="s">
        <v>15</v>
      </c>
      <c r="G3" s="54"/>
      <c r="H3" s="54"/>
      <c r="I3" s="54"/>
      <c r="J3" s="55"/>
    </row>
    <row r="4" spans="2:10" x14ac:dyDescent="0.25">
      <c r="B4" s="2" t="s">
        <v>0</v>
      </c>
      <c r="C4" s="7">
        <v>0.5</v>
      </c>
      <c r="D4" s="4" t="s">
        <v>9</v>
      </c>
      <c r="F4" s="56" t="s">
        <v>14</v>
      </c>
      <c r="G4" s="57"/>
      <c r="H4" s="57"/>
      <c r="I4" s="57"/>
      <c r="J4" s="58"/>
    </row>
    <row r="5" spans="2:10" x14ac:dyDescent="0.25">
      <c r="B5" s="2" t="s">
        <v>1</v>
      </c>
      <c r="C5" s="7">
        <v>0.2</v>
      </c>
      <c r="D5" s="4" t="s">
        <v>9</v>
      </c>
    </row>
    <row r="6" spans="2:10" x14ac:dyDescent="0.25">
      <c r="B6" s="2" t="s">
        <v>2</v>
      </c>
      <c r="C6" s="7">
        <v>0.2</v>
      </c>
      <c r="D6" s="4" t="s">
        <v>9</v>
      </c>
    </row>
    <row r="7" spans="2:10" x14ac:dyDescent="0.25">
      <c r="B7" s="2" t="s">
        <v>3</v>
      </c>
      <c r="C7" s="8">
        <v>0.35</v>
      </c>
      <c r="D7" s="4" t="s">
        <v>9</v>
      </c>
      <c r="F7" s="9" t="s">
        <v>18</v>
      </c>
    </row>
    <row r="8" spans="2:10" x14ac:dyDescent="0.25">
      <c r="B8" s="2" t="s">
        <v>4</v>
      </c>
      <c r="C8" s="1">
        <v>300</v>
      </c>
      <c r="D8" s="4" t="s">
        <v>8</v>
      </c>
    </row>
    <row r="9" spans="2:10" x14ac:dyDescent="0.25">
      <c r="B9" s="2" t="s">
        <v>5</v>
      </c>
      <c r="C9" s="1">
        <v>5</v>
      </c>
      <c r="D9" s="4" t="s">
        <v>16</v>
      </c>
      <c r="F9" s="10" t="s">
        <v>19</v>
      </c>
    </row>
    <row r="10" spans="2:10" x14ac:dyDescent="0.25">
      <c r="B10" s="2" t="s">
        <v>6</v>
      </c>
      <c r="C10" s="1">
        <v>36</v>
      </c>
      <c r="D10" s="4" t="s">
        <v>10</v>
      </c>
    </row>
    <row r="11" spans="2:10" x14ac:dyDescent="0.25">
      <c r="B11" s="2" t="s">
        <v>7</v>
      </c>
      <c r="C11" s="1">
        <v>45</v>
      </c>
      <c r="D11" s="4" t="s">
        <v>10</v>
      </c>
    </row>
    <row r="14" spans="2:10" x14ac:dyDescent="0.25">
      <c r="B14" s="5" t="s">
        <v>17</v>
      </c>
    </row>
    <row r="16" spans="2:10" x14ac:dyDescent="0.25">
      <c r="B16" s="11" t="s">
        <v>27</v>
      </c>
    </row>
    <row r="17" spans="2:6" x14ac:dyDescent="0.25">
      <c r="B17" s="12" t="s">
        <v>21</v>
      </c>
      <c r="C17" s="12">
        <f>C3/C4</f>
        <v>100</v>
      </c>
      <c r="D17" s="12" t="s">
        <v>23</v>
      </c>
    </row>
    <row r="18" spans="2:6" x14ac:dyDescent="0.25">
      <c r="B18" s="19" t="s">
        <v>30</v>
      </c>
      <c r="C18" s="12">
        <f>C8/(C3/C4)</f>
        <v>3</v>
      </c>
      <c r="D18" s="12" t="s">
        <v>9</v>
      </c>
    </row>
    <row r="19" spans="2:6" x14ac:dyDescent="0.25">
      <c r="B19" s="3"/>
      <c r="C19" s="3"/>
      <c r="D19" s="3"/>
    </row>
    <row r="20" spans="2:6" x14ac:dyDescent="0.25">
      <c r="B20" s="12" t="s">
        <v>22</v>
      </c>
      <c r="C20" s="12">
        <f>C8/C17</f>
        <v>3</v>
      </c>
      <c r="D20" s="12" t="s">
        <v>9</v>
      </c>
    </row>
    <row r="21" spans="2:6" x14ac:dyDescent="0.25">
      <c r="B21" s="12" t="s">
        <v>24</v>
      </c>
      <c r="C21" s="13">
        <f>60*C9/C10</f>
        <v>8.3333333333333339</v>
      </c>
      <c r="D21" s="12" t="s">
        <v>9</v>
      </c>
    </row>
    <row r="22" spans="2:6" x14ac:dyDescent="0.25">
      <c r="B22" s="16" t="s">
        <v>25</v>
      </c>
      <c r="C22" s="13">
        <f>60*C9/C11</f>
        <v>6.666666666666667</v>
      </c>
      <c r="D22" s="12" t="s">
        <v>9</v>
      </c>
    </row>
    <row r="23" spans="2:6" x14ac:dyDescent="0.25">
      <c r="B23" s="12" t="s">
        <v>41</v>
      </c>
      <c r="C23" s="14">
        <f>C7</f>
        <v>0.35</v>
      </c>
      <c r="D23" s="12" t="s">
        <v>9</v>
      </c>
    </row>
    <row r="24" spans="2:6" x14ac:dyDescent="0.25">
      <c r="B24" s="12" t="s">
        <v>1</v>
      </c>
      <c r="C24" s="14">
        <f>C5</f>
        <v>0.2</v>
      </c>
      <c r="D24" s="19" t="s">
        <v>9</v>
      </c>
    </row>
    <row r="25" spans="2:6" x14ac:dyDescent="0.25">
      <c r="B25" s="12" t="s">
        <v>29</v>
      </c>
      <c r="C25" s="14">
        <f>C6</f>
        <v>0.2</v>
      </c>
      <c r="D25" s="19" t="s">
        <v>9</v>
      </c>
    </row>
    <row r="26" spans="2:6" x14ac:dyDescent="0.25">
      <c r="B26" s="3"/>
      <c r="C26" s="3"/>
      <c r="D26" s="3"/>
    </row>
    <row r="27" spans="2:6" x14ac:dyDescent="0.25">
      <c r="B27" s="12" t="s">
        <v>26</v>
      </c>
      <c r="C27" s="12">
        <f>SUM(C20:C25)</f>
        <v>18.75</v>
      </c>
      <c r="D27" s="12" t="s">
        <v>9</v>
      </c>
    </row>
    <row r="28" spans="2:6" x14ac:dyDescent="0.25">
      <c r="B28" s="3"/>
      <c r="C28" s="3"/>
      <c r="D28" s="3"/>
    </row>
    <row r="29" spans="2:6" ht="30" x14ac:dyDescent="0.25">
      <c r="B29" s="20" t="s">
        <v>28</v>
      </c>
      <c r="C29" s="17">
        <f>ROUNDUP(C27/(C20+C24),0)</f>
        <v>6</v>
      </c>
      <c r="D29" s="15" t="s">
        <v>31</v>
      </c>
    </row>
    <row r="30" spans="2:6" x14ac:dyDescent="0.25">
      <c r="B30" s="3"/>
      <c r="C30" s="3"/>
      <c r="D30" s="3"/>
    </row>
    <row r="31" spans="2:6" x14ac:dyDescent="0.25">
      <c r="B31" s="12" t="s">
        <v>40</v>
      </c>
      <c r="C31" s="12">
        <f>C29*(C20+C24)-C27</f>
        <v>0.45000000000000284</v>
      </c>
      <c r="D31" s="12" t="s">
        <v>9</v>
      </c>
    </row>
    <row r="32" spans="2:6" x14ac:dyDescent="0.25">
      <c r="F32" s="10" t="s">
        <v>20</v>
      </c>
    </row>
    <row r="34" spans="2:12" x14ac:dyDescent="0.25">
      <c r="B34" s="11" t="s">
        <v>32</v>
      </c>
    </row>
    <row r="35" spans="2:12" x14ac:dyDescent="0.25">
      <c r="B35" s="18" t="s">
        <v>21</v>
      </c>
      <c r="C35" s="15">
        <f>C3/C4</f>
        <v>100</v>
      </c>
      <c r="D35" s="18" t="s">
        <v>23</v>
      </c>
    </row>
    <row r="36" spans="2:12" x14ac:dyDescent="0.25">
      <c r="B36" s="21" t="s">
        <v>30</v>
      </c>
      <c r="C36" s="15">
        <f>C8/(C3/C4)</f>
        <v>3</v>
      </c>
      <c r="D36" s="18" t="s">
        <v>9</v>
      </c>
    </row>
    <row r="37" spans="2:12" x14ac:dyDescent="0.25">
      <c r="B37" s="22"/>
      <c r="C37" s="23"/>
      <c r="D37" s="22"/>
    </row>
    <row r="38" spans="2:12" x14ac:dyDescent="0.25">
      <c r="B38" s="24" t="s">
        <v>22</v>
      </c>
      <c r="C38" s="15">
        <f>C8/C17</f>
        <v>3</v>
      </c>
      <c r="D38" s="18" t="s">
        <v>9</v>
      </c>
      <c r="F38" s="59"/>
      <c r="G38" s="59"/>
      <c r="H38" s="59"/>
      <c r="I38" s="34"/>
      <c r="J38" s="34"/>
      <c r="K38" s="34"/>
    </row>
    <row r="39" spans="2:12" x14ac:dyDescent="0.25">
      <c r="B39" s="24" t="s">
        <v>24</v>
      </c>
      <c r="C39" s="25">
        <f>60*C9/C10</f>
        <v>8.3333333333333339</v>
      </c>
      <c r="D39" s="18" t="s">
        <v>9</v>
      </c>
      <c r="F39" s="42" t="s">
        <v>39</v>
      </c>
      <c r="G39" s="12" t="s">
        <v>43</v>
      </c>
      <c r="H39" s="19" t="s">
        <v>42</v>
      </c>
      <c r="I39" s="3" t="s">
        <v>45</v>
      </c>
      <c r="J39" s="3" t="s">
        <v>46</v>
      </c>
      <c r="K39" s="41" t="s">
        <v>47</v>
      </c>
      <c r="L39" s="39"/>
    </row>
    <row r="40" spans="2:12" ht="30" customHeight="1" x14ac:dyDescent="0.25">
      <c r="B40" s="26" t="s">
        <v>25</v>
      </c>
      <c r="C40" s="25">
        <f>60*C9/C11</f>
        <v>6.666666666666667</v>
      </c>
      <c r="D40" s="18" t="s">
        <v>9</v>
      </c>
      <c r="F40" s="29">
        <v>6</v>
      </c>
      <c r="G40" s="12">
        <f>$C$51-F40</f>
        <v>3</v>
      </c>
      <c r="H40" s="49">
        <f>COMBIN($C$51,F40)*$C$49^F40*$C$50^G40</f>
        <v>0.17616076799999997</v>
      </c>
      <c r="I40" s="3">
        <f>COMBIN($C$51,F40)</f>
        <v>83.999999999999986</v>
      </c>
      <c r="J40" s="50">
        <f>$C$49^F40</f>
        <v>0.26214400000000015</v>
      </c>
      <c r="K40" s="38">
        <f>$C$50^G40</f>
        <v>7.999999999999995E-3</v>
      </c>
      <c r="L40" s="36"/>
    </row>
    <row r="41" spans="2:12" x14ac:dyDescent="0.25">
      <c r="B41" s="24" t="s">
        <v>3</v>
      </c>
      <c r="C41" s="27">
        <f>C7</f>
        <v>0.35</v>
      </c>
      <c r="D41" s="18" t="s">
        <v>9</v>
      </c>
      <c r="F41" s="29">
        <f>F40+1</f>
        <v>7</v>
      </c>
      <c r="G41" s="12">
        <f t="shared" ref="G41" si="0">$C$51-F41</f>
        <v>2</v>
      </c>
      <c r="H41" s="49">
        <f>COMBIN($C$51,F41)*$C$49^F41*$C$50^G41</f>
        <v>0.3019898880000001</v>
      </c>
      <c r="I41" s="3">
        <f t="shared" ref="I41:I43" si="1">COMBIN($C$51,F41)</f>
        <v>36</v>
      </c>
      <c r="J41" s="50">
        <f t="shared" ref="J41:J43" si="2">$C$49^F41</f>
        <v>0.20971520000000016</v>
      </c>
      <c r="K41" s="38">
        <f t="shared" ref="K41:K43" si="3">$C$50^G41</f>
        <v>3.999999999999998E-2</v>
      </c>
      <c r="L41" s="38"/>
    </row>
    <row r="42" spans="2:12" x14ac:dyDescent="0.25">
      <c r="B42" s="24" t="s">
        <v>1</v>
      </c>
      <c r="C42" s="27">
        <f>C5</f>
        <v>0.2</v>
      </c>
      <c r="D42" s="21" t="s">
        <v>9</v>
      </c>
      <c r="F42" s="29">
        <f>F41+1</f>
        <v>8</v>
      </c>
      <c r="G42" s="12">
        <f>$C$51-F42</f>
        <v>1</v>
      </c>
      <c r="H42" s="49">
        <f>COMBIN($C$51,F42)*$C$49^F42*$C$50^G42</f>
        <v>0.30198988800000021</v>
      </c>
      <c r="I42" s="3">
        <f t="shared" si="1"/>
        <v>9</v>
      </c>
      <c r="J42" s="50">
        <f t="shared" si="2"/>
        <v>0.16777216000000014</v>
      </c>
      <c r="K42" s="38">
        <f t="shared" si="3"/>
        <v>0.19999999999999996</v>
      </c>
      <c r="L42" s="38"/>
    </row>
    <row r="43" spans="2:12" x14ac:dyDescent="0.25">
      <c r="B43" s="24" t="s">
        <v>29</v>
      </c>
      <c r="C43" s="27">
        <f>C6</f>
        <v>0.2</v>
      </c>
      <c r="D43" s="21" t="s">
        <v>9</v>
      </c>
      <c r="F43" s="29">
        <v>9</v>
      </c>
      <c r="G43" s="12">
        <f>$C$51-F43</f>
        <v>0</v>
      </c>
      <c r="H43" s="49">
        <f>COMBIN($C$51,F43)*$C$49^F43*$C$50^G43</f>
        <v>0.13421772800000012</v>
      </c>
      <c r="I43" s="3">
        <f t="shared" si="1"/>
        <v>1</v>
      </c>
      <c r="J43" s="50">
        <f t="shared" si="2"/>
        <v>0.13421772800000012</v>
      </c>
      <c r="K43" s="38">
        <f t="shared" si="3"/>
        <v>1</v>
      </c>
      <c r="L43" s="38"/>
    </row>
    <row r="44" spans="2:12" x14ac:dyDescent="0.25">
      <c r="B44" s="22"/>
      <c r="C44" s="23"/>
      <c r="D44" s="22"/>
      <c r="F44" s="44" t="s">
        <v>44</v>
      </c>
      <c r="G44" s="12"/>
      <c r="H44" s="45">
        <f>SUM(H40:H43)</f>
        <v>0.91435827200000031</v>
      </c>
      <c r="K44" s="38"/>
      <c r="L44" s="35"/>
    </row>
    <row r="45" spans="2:12" x14ac:dyDescent="0.25">
      <c r="B45" s="24" t="s">
        <v>26</v>
      </c>
      <c r="C45" s="15">
        <f>SUM(C38:C43)</f>
        <v>18.75</v>
      </c>
      <c r="D45" s="18" t="s">
        <v>9</v>
      </c>
      <c r="L45" s="35"/>
    </row>
    <row r="46" spans="2:12" x14ac:dyDescent="0.25">
      <c r="B46" s="22"/>
      <c r="C46" s="23"/>
      <c r="D46" s="22"/>
      <c r="F46" s="35"/>
      <c r="J46" s="40"/>
      <c r="K46" s="38"/>
      <c r="L46" s="35"/>
    </row>
    <row r="47" spans="2:12" ht="30" x14ac:dyDescent="0.25">
      <c r="B47" s="28" t="s">
        <v>28</v>
      </c>
      <c r="C47" s="15">
        <f>ROUNDUP(C45/(C38+C42),0)</f>
        <v>6</v>
      </c>
      <c r="D47" s="18" t="s">
        <v>31</v>
      </c>
      <c r="F47" s="35"/>
      <c r="J47" s="40"/>
      <c r="K47" s="38"/>
      <c r="L47" s="38"/>
    </row>
    <row r="48" spans="2:12" x14ac:dyDescent="0.25">
      <c r="C48" s="3"/>
      <c r="F48" s="35"/>
      <c r="J48" s="40"/>
      <c r="K48" s="38"/>
      <c r="L48" s="35"/>
    </row>
    <row r="49" spans="2:12" ht="30" x14ac:dyDescent="0.25">
      <c r="B49" s="17" t="s">
        <v>33</v>
      </c>
      <c r="C49" s="15">
        <v>0.8</v>
      </c>
      <c r="D49" s="15" t="s">
        <v>35</v>
      </c>
      <c r="F49" s="35"/>
      <c r="J49" s="40"/>
      <c r="K49" s="38"/>
      <c r="L49" s="38"/>
    </row>
    <row r="50" spans="2:12" ht="30" x14ac:dyDescent="0.25">
      <c r="B50" s="17" t="s">
        <v>34</v>
      </c>
      <c r="C50" s="15">
        <f>1-C49</f>
        <v>0.19999999999999996</v>
      </c>
      <c r="D50" s="29" t="s">
        <v>36</v>
      </c>
      <c r="F50" s="35"/>
      <c r="G50" s="37"/>
      <c r="H50" s="37"/>
      <c r="I50" s="35"/>
      <c r="J50" s="40"/>
      <c r="K50" s="38"/>
    </row>
    <row r="51" spans="2:12" x14ac:dyDescent="0.25">
      <c r="B51" s="15" t="s">
        <v>37</v>
      </c>
      <c r="C51" s="15">
        <v>9</v>
      </c>
      <c r="D51" s="15" t="s">
        <v>38</v>
      </c>
      <c r="F51" s="35"/>
      <c r="G51" s="37"/>
      <c r="H51" s="37"/>
      <c r="I51" s="35"/>
      <c r="J51" s="40"/>
      <c r="K51" s="34"/>
    </row>
    <row r="52" spans="2:12" x14ac:dyDescent="0.25">
      <c r="F52" s="35"/>
      <c r="G52" s="37"/>
      <c r="H52" s="37"/>
      <c r="I52" s="35"/>
      <c r="J52" s="40"/>
      <c r="K52" s="34"/>
    </row>
    <row r="53" spans="2:12" x14ac:dyDescent="0.25">
      <c r="B53" s="23"/>
      <c r="C53" s="23"/>
      <c r="D53" s="23"/>
      <c r="F53" s="35"/>
      <c r="G53" s="37"/>
      <c r="H53" s="37"/>
      <c r="I53" s="35"/>
      <c r="J53" s="40"/>
      <c r="K53" s="34"/>
    </row>
    <row r="54" spans="2:12" x14ac:dyDescent="0.25">
      <c r="B54" s="30"/>
      <c r="C54" s="31"/>
      <c r="D54" s="30"/>
      <c r="E54" s="32"/>
      <c r="F54" s="35"/>
      <c r="G54" s="37"/>
      <c r="H54" s="37"/>
      <c r="I54" s="35"/>
      <c r="J54" s="40"/>
      <c r="K54" s="34"/>
    </row>
    <row r="55" spans="2:12" x14ac:dyDescent="0.25">
      <c r="B55" s="32"/>
      <c r="C55" s="33"/>
      <c r="D55" s="32"/>
      <c r="E55" s="32"/>
      <c r="F55" s="35"/>
      <c r="G55" s="37"/>
      <c r="H55" s="37"/>
      <c r="I55" s="35"/>
      <c r="J55" s="40"/>
      <c r="K55" s="34"/>
    </row>
    <row r="56" spans="2:12" x14ac:dyDescent="0.25">
      <c r="B56" s="6"/>
      <c r="F56" s="35"/>
      <c r="G56" s="37"/>
      <c r="H56" s="37"/>
      <c r="I56" s="35"/>
      <c r="J56" s="40"/>
      <c r="K56" s="34"/>
    </row>
    <row r="57" spans="2:12" x14ac:dyDescent="0.25">
      <c r="B57" s="6"/>
      <c r="F57" s="35"/>
      <c r="G57" s="37"/>
      <c r="H57" s="37"/>
      <c r="I57" s="35"/>
      <c r="J57" s="40"/>
      <c r="K57" s="34"/>
    </row>
    <row r="58" spans="2:12" x14ac:dyDescent="0.25">
      <c r="B58" s="6"/>
      <c r="F58" s="35"/>
      <c r="G58" s="37"/>
      <c r="H58" s="37"/>
      <c r="I58" s="35"/>
      <c r="J58" s="40"/>
      <c r="K58" s="34"/>
    </row>
    <row r="59" spans="2:12" x14ac:dyDescent="0.25">
      <c r="F59" s="35"/>
      <c r="G59" s="37"/>
      <c r="H59" s="37"/>
      <c r="I59" s="35"/>
      <c r="J59" s="40"/>
      <c r="K59" s="34"/>
    </row>
    <row r="60" spans="2:12" x14ac:dyDescent="0.25">
      <c r="F60" s="35"/>
      <c r="G60" s="37"/>
      <c r="H60" s="37"/>
      <c r="I60" s="35"/>
      <c r="J60" s="40"/>
      <c r="K60" s="34"/>
    </row>
    <row r="61" spans="2:12" x14ac:dyDescent="0.25">
      <c r="F61" s="35"/>
      <c r="G61" s="37"/>
      <c r="H61" s="37"/>
      <c r="I61" s="35"/>
      <c r="J61" s="40"/>
      <c r="K61" s="34"/>
    </row>
    <row r="62" spans="2:12" x14ac:dyDescent="0.25">
      <c r="F62" s="35"/>
      <c r="G62" s="37"/>
      <c r="H62" s="37"/>
      <c r="I62" s="35"/>
      <c r="J62" s="40"/>
      <c r="K62" s="34"/>
    </row>
    <row r="63" spans="2:12" x14ac:dyDescent="0.25">
      <c r="F63" s="35"/>
      <c r="G63" s="37"/>
      <c r="H63" s="37"/>
      <c r="I63" s="35"/>
      <c r="J63" s="40"/>
      <c r="K63" s="34"/>
    </row>
    <row r="64" spans="2:12" x14ac:dyDescent="0.25">
      <c r="F64" s="35"/>
      <c r="G64" s="37"/>
      <c r="H64" s="37"/>
      <c r="I64" s="35"/>
      <c r="J64" s="38"/>
      <c r="K64" s="34"/>
    </row>
    <row r="65" spans="6:11" x14ac:dyDescent="0.25">
      <c r="F65" s="35"/>
      <c r="G65" s="37"/>
      <c r="H65" s="37"/>
      <c r="I65" s="35"/>
      <c r="J65" s="38"/>
      <c r="K65" s="34"/>
    </row>
    <row r="66" spans="6:11" x14ac:dyDescent="0.25">
      <c r="F66" s="36"/>
      <c r="G66" s="37"/>
      <c r="H66" s="35"/>
      <c r="I66" s="34"/>
      <c r="J66" s="34"/>
      <c r="K66" s="34"/>
    </row>
    <row r="67" spans="6:11" x14ac:dyDescent="0.25">
      <c r="F67" s="34"/>
      <c r="G67" s="34"/>
      <c r="H67" s="34"/>
      <c r="I67" s="34"/>
      <c r="J67" s="34"/>
      <c r="K67" s="34"/>
    </row>
    <row r="68" spans="6:11" x14ac:dyDescent="0.25">
      <c r="F68" s="34"/>
      <c r="G68" s="34"/>
      <c r="H68" s="34"/>
      <c r="I68" s="34"/>
      <c r="J68" s="34"/>
      <c r="K68" s="34"/>
    </row>
    <row r="69" spans="6:11" x14ac:dyDescent="0.25">
      <c r="F69" s="34"/>
      <c r="G69" s="34"/>
      <c r="H69" s="34"/>
      <c r="I69" s="34"/>
      <c r="J69" s="34"/>
      <c r="K69" s="34"/>
    </row>
    <row r="70" spans="6:11" x14ac:dyDescent="0.25">
      <c r="F70" s="34"/>
      <c r="G70" s="34"/>
      <c r="H70" s="34"/>
      <c r="I70" s="34"/>
      <c r="J70" s="34"/>
      <c r="K70" s="34"/>
    </row>
  </sheetData>
  <mergeCells count="5">
    <mergeCell ref="B2:D2"/>
    <mergeCell ref="F2:J2"/>
    <mergeCell ref="F3:J3"/>
    <mergeCell ref="F4:J4"/>
    <mergeCell ref="F38:H38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3073" r:id="rId4">
          <objectPr defaultSize="0" autoPict="0" r:id="rId5">
            <anchor moveWithCells="1">
              <from>
                <xdr:col>5</xdr:col>
                <xdr:colOff>19050</xdr:colOff>
                <xdr:row>10</xdr:row>
                <xdr:rowOff>47625</xdr:rowOff>
              </from>
              <to>
                <xdr:col>8</xdr:col>
                <xdr:colOff>466725</xdr:colOff>
                <xdr:row>13</xdr:row>
                <xdr:rowOff>19050</xdr:rowOff>
              </to>
            </anchor>
          </objectPr>
        </oleObject>
      </mc:Choice>
      <mc:Fallback>
        <oleObject progId="Equation.DSMT4" shapeId="3073" r:id="rId4"/>
      </mc:Fallback>
    </mc:AlternateContent>
    <mc:AlternateContent xmlns:mc="http://schemas.openxmlformats.org/markup-compatibility/2006">
      <mc:Choice Requires="x14">
        <oleObject progId="Equation.DSMT4" shapeId="3074" r:id="rId6">
          <objectPr defaultSize="0" autoPict="0" r:id="rId7">
            <anchor moveWithCells="1">
              <from>
                <xdr:col>5</xdr:col>
                <xdr:colOff>9525</xdr:colOff>
                <xdr:row>32</xdr:row>
                <xdr:rowOff>133350</xdr:rowOff>
              </from>
              <to>
                <xdr:col>8</xdr:col>
                <xdr:colOff>257175</xdr:colOff>
                <xdr:row>35</xdr:row>
                <xdr:rowOff>123825</xdr:rowOff>
              </to>
            </anchor>
          </objectPr>
        </oleObject>
      </mc:Choice>
      <mc:Fallback>
        <oleObject progId="Equation.DSMT4" shapeId="3074" r:id="rId6"/>
      </mc:Fallback>
    </mc:AlternateContent>
    <mc:AlternateContent xmlns:mc="http://schemas.openxmlformats.org/markup-compatibility/2006">
      <mc:Choice Requires="x14">
        <oleObject progId="Equation.DSMT4" shapeId="3075" r:id="rId8">
          <objectPr defaultSize="0" autoPict="0" r:id="rId9">
            <anchor moveWithCells="1">
              <from>
                <xdr:col>5</xdr:col>
                <xdr:colOff>9525</xdr:colOff>
                <xdr:row>13</xdr:row>
                <xdr:rowOff>123825</xdr:rowOff>
              </from>
              <to>
                <xdr:col>9</xdr:col>
                <xdr:colOff>476250</xdr:colOff>
                <xdr:row>16</xdr:row>
                <xdr:rowOff>85725</xdr:rowOff>
              </to>
            </anchor>
          </objectPr>
        </oleObject>
      </mc:Choice>
      <mc:Fallback>
        <oleObject progId="Equation.DSMT4" shapeId="3075" r:id="rId8"/>
      </mc:Fallback>
    </mc:AlternateContent>
    <mc:AlternateContent xmlns:mc="http://schemas.openxmlformats.org/markup-compatibility/2006">
      <mc:Choice Requires="x14">
        <oleObject progId="Equation.DSMT4" shapeId="3076" r:id="rId10">
          <objectPr defaultSize="0" autoPict="0" r:id="rId11">
            <anchor moveWithCells="1">
              <from>
                <xdr:col>5</xdr:col>
                <xdr:colOff>19050</xdr:colOff>
                <xdr:row>17</xdr:row>
                <xdr:rowOff>28575</xdr:rowOff>
              </from>
              <to>
                <xdr:col>9</xdr:col>
                <xdr:colOff>466725</xdr:colOff>
                <xdr:row>19</xdr:row>
                <xdr:rowOff>123825</xdr:rowOff>
              </to>
            </anchor>
          </objectPr>
        </oleObject>
      </mc:Choice>
      <mc:Fallback>
        <oleObject progId="Equation.DSMT4" shapeId="3076" r:id="rId10"/>
      </mc:Fallback>
    </mc:AlternateContent>
    <mc:AlternateContent xmlns:mc="http://schemas.openxmlformats.org/markup-compatibility/2006">
      <mc:Choice Requires="x14">
        <oleObject progId="Equation.DSMT4" shapeId="3077" r:id="rId12">
          <objectPr defaultSize="0" autoPict="0" r:id="rId13">
            <anchor moveWithCells="1">
              <from>
                <xdr:col>5</xdr:col>
                <xdr:colOff>19050</xdr:colOff>
                <xdr:row>20</xdr:row>
                <xdr:rowOff>57150</xdr:rowOff>
              </from>
              <to>
                <xdr:col>9</xdr:col>
                <xdr:colOff>190500</xdr:colOff>
                <xdr:row>23</xdr:row>
                <xdr:rowOff>142875</xdr:rowOff>
              </to>
            </anchor>
          </objectPr>
        </oleObject>
      </mc:Choice>
      <mc:Fallback>
        <oleObject progId="Equation.DSMT4" shapeId="3077" r:id="rId12"/>
      </mc:Fallback>
    </mc:AlternateContent>
    <mc:AlternateContent xmlns:mc="http://schemas.openxmlformats.org/markup-compatibility/2006">
      <mc:Choice Requires="x14">
        <oleObject progId="Equation.DSMT4" shapeId="3078" r:id="rId14">
          <objectPr defaultSize="0" autoPict="0" r:id="rId15">
            <anchor moveWithCells="1">
              <from>
                <xdr:col>4</xdr:col>
                <xdr:colOff>752475</xdr:colOff>
                <xdr:row>26</xdr:row>
                <xdr:rowOff>171450</xdr:rowOff>
              </from>
              <to>
                <xdr:col>7</xdr:col>
                <xdr:colOff>561975</xdr:colOff>
                <xdr:row>29</xdr:row>
                <xdr:rowOff>161925</xdr:rowOff>
              </to>
            </anchor>
          </objectPr>
        </oleObject>
      </mc:Choice>
      <mc:Fallback>
        <oleObject progId="Equation.DSMT4" shapeId="3078" r:id="rId1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P1</vt:lpstr>
      <vt:lpstr>P2Caso N=7,DM=0.85</vt:lpstr>
      <vt:lpstr>P2Caso N=8,DM=0.85</vt:lpstr>
      <vt:lpstr>P2Caso N=8,DM=0.8</vt:lpstr>
      <vt:lpstr>Caso N=9,DM=0.85</vt:lpstr>
      <vt:lpstr>Caso N=9,DM=0.8</vt:lpstr>
      <vt:lpstr>'Caso N=9,DM=0.8'!_GoBack</vt:lpstr>
      <vt:lpstr>'Caso N=9,DM=0.85'!_GoBack</vt:lpstr>
      <vt:lpstr>'P1'!_GoBack</vt:lpstr>
      <vt:lpstr>'P2Caso N=7,DM=0.85'!_GoBack</vt:lpstr>
      <vt:lpstr>'P2Caso N=8,DM=0.8'!_GoBack</vt:lpstr>
      <vt:lpstr>'P2Caso N=8,DM=0.85'!_GoBack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SeWa</dc:creator>
  <cp:lastModifiedBy>Luis Felipe Orellana</cp:lastModifiedBy>
  <dcterms:created xsi:type="dcterms:W3CDTF">2011-06-22T14:29:50Z</dcterms:created>
  <dcterms:modified xsi:type="dcterms:W3CDTF">2011-10-21T13:50:38Z</dcterms:modified>
</cp:coreProperties>
</file>