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8010" activeTab="2"/>
  </bookViews>
  <sheets>
    <sheet name="EJERCICIO 10 guia" sheetId="1" r:id="rId1"/>
    <sheet name="EJERCICIO 16 guia" sheetId="2" r:id="rId2"/>
    <sheet name="JERCICIO 8 guia de clases" sheetId="3" r:id="rId3"/>
  </sheets>
  <calcPr calcId="145621"/>
</workbook>
</file>

<file path=xl/calcChain.xml><?xml version="1.0" encoding="utf-8"?>
<calcChain xmlns="http://schemas.openxmlformats.org/spreadsheetml/2006/main">
  <c r="F17" i="3" l="1"/>
  <c r="F14" i="3"/>
  <c r="D12" i="3"/>
  <c r="E12" i="3"/>
  <c r="D13" i="3"/>
  <c r="E13" i="3"/>
  <c r="C13" i="3"/>
  <c r="C12" i="3"/>
  <c r="E9" i="3"/>
  <c r="E8" i="3"/>
  <c r="D9" i="3"/>
  <c r="D8" i="3"/>
  <c r="C9" i="3"/>
  <c r="C8" i="3"/>
  <c r="F5" i="3"/>
  <c r="D5" i="3"/>
  <c r="E5" i="3"/>
  <c r="C5" i="3"/>
  <c r="F3" i="3"/>
  <c r="F4" i="3"/>
  <c r="H19" i="2"/>
  <c r="H18" i="2"/>
  <c r="H13" i="2"/>
  <c r="H11" i="2"/>
  <c r="H9" i="2"/>
  <c r="H7" i="2"/>
  <c r="H5" i="2"/>
  <c r="H3" i="2"/>
  <c r="H1" i="2"/>
  <c r="B12" i="2"/>
  <c r="C12" i="2"/>
  <c r="D12" i="2"/>
  <c r="E12" i="2"/>
  <c r="A12" i="2"/>
  <c r="E3" i="2"/>
  <c r="E4" i="2"/>
  <c r="E5" i="2"/>
  <c r="E6" i="2"/>
  <c r="E7" i="2"/>
  <c r="E8" i="2"/>
  <c r="E9" i="2"/>
  <c r="E10" i="2"/>
  <c r="E11" i="2"/>
  <c r="E2" i="2"/>
  <c r="D3" i="2"/>
  <c r="D4" i="2"/>
  <c r="D5" i="2"/>
  <c r="D6" i="2"/>
  <c r="D7" i="2"/>
  <c r="D8" i="2"/>
  <c r="D9" i="2"/>
  <c r="D10" i="2"/>
  <c r="D11" i="2"/>
  <c r="D2" i="2"/>
  <c r="C3" i="2"/>
  <c r="C4" i="2"/>
  <c r="C5" i="2"/>
  <c r="C6" i="2"/>
  <c r="C7" i="2"/>
  <c r="C8" i="2"/>
  <c r="C9" i="2"/>
  <c r="C10" i="2"/>
  <c r="C11" i="2"/>
  <c r="C2" i="2"/>
  <c r="I3" i="1"/>
  <c r="I1" i="1"/>
  <c r="C7" i="1"/>
  <c r="B7" i="1"/>
  <c r="F3" i="1"/>
  <c r="F4" i="1"/>
  <c r="F5" i="1"/>
  <c r="F6" i="1"/>
  <c r="F2" i="1"/>
  <c r="F7" i="1" s="1"/>
  <c r="I9" i="1" s="1"/>
  <c r="E3" i="1"/>
  <c r="E4" i="1"/>
  <c r="E5" i="1"/>
  <c r="E6" i="1"/>
  <c r="E2" i="1"/>
  <c r="E7" i="1" s="1"/>
  <c r="I7" i="1" s="1"/>
  <c r="D3" i="1"/>
  <c r="D4" i="1"/>
  <c r="D5" i="1"/>
  <c r="D6" i="1"/>
  <c r="D2" i="1"/>
  <c r="D7" i="1" s="1"/>
  <c r="I5" i="1" s="1"/>
  <c r="I11" i="1" l="1"/>
  <c r="I13" i="1" s="1"/>
</calcChain>
</file>

<file path=xl/sharedStrings.xml><?xml version="1.0" encoding="utf-8"?>
<sst xmlns="http://schemas.openxmlformats.org/spreadsheetml/2006/main" count="59" uniqueCount="46">
  <si>
    <t>X</t>
  </si>
  <si>
    <t>Y</t>
  </si>
  <si>
    <t>X^2</t>
  </si>
  <si>
    <t>Y^2</t>
  </si>
  <si>
    <t>X*Y</t>
  </si>
  <si>
    <t>Var. X =</t>
  </si>
  <si>
    <t>Prom. X =</t>
  </si>
  <si>
    <t>Prom. Y =</t>
  </si>
  <si>
    <t>Var. Y =</t>
  </si>
  <si>
    <t>Cov. XY =</t>
  </si>
  <si>
    <t>b =</t>
  </si>
  <si>
    <t>a =</t>
  </si>
  <si>
    <t>Y = 108.300 + 28.880 * X</t>
  </si>
  <si>
    <t xml:space="preserve">b) i) </t>
  </si>
  <si>
    <t>Se precisa encontrar</t>
  </si>
  <si>
    <t>160.000 = 108.300 + 28.800 * X,  lo que nos da</t>
  </si>
  <si>
    <t>X = 1,8 (grs. De sal por cada 1000 galletas )</t>
  </si>
  <si>
    <t>b) ii)</t>
  </si>
  <si>
    <t>En este caso utilizamos Y = 108.300 + 28.800*3,5</t>
  </si>
  <si>
    <t>Y = 209.100 pesetas</t>
  </si>
  <si>
    <t>el ingreso en pesetas. De lo contrario hay una exposición a jugar</t>
  </si>
  <si>
    <t>con colocar el máximo de sal permitido, lo que</t>
  </si>
  <si>
    <t>podría provocar multas de sanidad</t>
  </si>
  <si>
    <t>Es mejor optar por estimar la cantidad de sal, teniendo en cuenta</t>
  </si>
  <si>
    <t>Y = -5,27 + 0,34 * X</t>
  </si>
  <si>
    <t>a)</t>
  </si>
  <si>
    <t>a). i)  Es certero el modelo?, utilizamos coef. De Pearson</t>
  </si>
  <si>
    <t>r^2 =</t>
  </si>
  <si>
    <t>r =</t>
  </si>
  <si>
    <t>El modelo de regresión es certero.</t>
  </si>
  <si>
    <t>Suave</t>
  </si>
  <si>
    <t>Regular</t>
  </si>
  <si>
    <t>Negra</t>
  </si>
  <si>
    <t>Hombre</t>
  </si>
  <si>
    <t>Mujer</t>
  </si>
  <si>
    <t>Representa a 30 mujeres, del total de 450 personas</t>
  </si>
  <si>
    <t>que prefieren cerveza negra</t>
  </si>
  <si>
    <t>ni.</t>
  </si>
  <si>
    <t>n.j</t>
  </si>
  <si>
    <t>frec.observadas (oij)</t>
  </si>
  <si>
    <t>frec. Esperadas (eij)</t>
  </si>
  <si>
    <t>para calcular chi-cuadrado</t>
  </si>
  <si>
    <t>este es chi-cuadrado</t>
  </si>
  <si>
    <t>Coeficiente de contingencia C =</t>
  </si>
  <si>
    <t xml:space="preserve">como es cercano a 1, existe asociación entre </t>
  </si>
  <si>
    <t>el género y la preferencia por tipo de cerveza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</si>
</sst>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6.9613194537123543E-2"/>
                  <c:y val="-7.7002370671408013E-2"/>
                </c:manualLayout>
              </c:layout>
              <c:numFmt formatCode="General" sourceLinked="0"/>
            </c:trendlineLbl>
          </c:trendline>
          <c:xVal>
            <c:numRef>
              <c:f>'EJERCICIO 10 guia'!$B$2:$B$6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xVal>
          <c:yVal>
            <c:numRef>
              <c:f>'EJERCICIO 10 guia'!$C$2:$C$6</c:f>
              <c:numCache>
                <c:formatCode>General</c:formatCode>
                <c:ptCount val="5"/>
                <c:pt idx="0">
                  <c:v>140300</c:v>
                </c:pt>
                <c:pt idx="1">
                  <c:v>150000</c:v>
                </c:pt>
                <c:pt idx="2">
                  <c:v>165000</c:v>
                </c:pt>
                <c:pt idx="3">
                  <c:v>175000</c:v>
                </c:pt>
                <c:pt idx="4">
                  <c:v>200000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99872"/>
        <c:axId val="130798336"/>
      </c:scatterChart>
      <c:valAx>
        <c:axId val="130799872"/>
        <c:scaling>
          <c:orientation val="minMax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crossAx val="130798336"/>
        <c:crosses val="autoZero"/>
        <c:crossBetween val="midCat"/>
      </c:valAx>
      <c:valAx>
        <c:axId val="130798336"/>
        <c:scaling>
          <c:orientation val="minMax"/>
          <c:min val="8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799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6.8617235345581798E-2"/>
                  <c:y val="-7.270414114902304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s-CL"/>
                </a:p>
              </c:txPr>
            </c:trendlineLbl>
          </c:trendline>
          <c:xVal>
            <c:numRef>
              <c:f>('EJERCICIO 10 guia'!$B$2,'EJERCICIO 10 guia'!$B$4,'EJERCICIO 10 guia'!$B$6)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('EJERCICIO 10 guia'!$C$2,'EJERCICIO 10 guia'!$C$4,'EJERCICIO 10 guia'!$C$6)</c:f>
              <c:numCache>
                <c:formatCode>General</c:formatCode>
                <c:ptCount val="3"/>
                <c:pt idx="0">
                  <c:v>140300</c:v>
                </c:pt>
                <c:pt idx="1">
                  <c:v>165000</c:v>
                </c:pt>
                <c:pt idx="2">
                  <c:v>200000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330304"/>
        <c:axId val="271328768"/>
      </c:scatterChart>
      <c:valAx>
        <c:axId val="2713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328768"/>
        <c:crosses val="autoZero"/>
        <c:crossBetween val="midCat"/>
      </c:valAx>
      <c:valAx>
        <c:axId val="271328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330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'EJERCICIO 16 guia'!$A$2:$A$11</c:f>
              <c:numCache>
                <c:formatCode>General</c:formatCode>
                <c:ptCount val="10"/>
                <c:pt idx="0">
                  <c:v>20.5</c:v>
                </c:pt>
                <c:pt idx="1">
                  <c:v>20.8</c:v>
                </c:pt>
                <c:pt idx="2">
                  <c:v>21.2</c:v>
                </c:pt>
                <c:pt idx="3">
                  <c:v>21.7</c:v>
                </c:pt>
                <c:pt idx="4">
                  <c:v>22.1</c:v>
                </c:pt>
                <c:pt idx="5">
                  <c:v>22.3</c:v>
                </c:pt>
                <c:pt idx="6">
                  <c:v>22.2</c:v>
                </c:pt>
                <c:pt idx="7">
                  <c:v>22.6</c:v>
                </c:pt>
                <c:pt idx="8">
                  <c:v>23.1</c:v>
                </c:pt>
                <c:pt idx="9">
                  <c:v>23.5</c:v>
                </c:pt>
              </c:numCache>
            </c:numRef>
          </c:xVal>
          <c:yVal>
            <c:numRef>
              <c:f>'EJERCICIO 16 guia'!$B$2:$B$11</c:f>
              <c:numCache>
                <c:formatCode>General</c:formatCode>
                <c:ptCount val="10"/>
                <c:pt idx="0">
                  <c:v>1.9</c:v>
                </c:pt>
                <c:pt idx="1">
                  <c:v>1.8</c:v>
                </c:pt>
                <c:pt idx="2">
                  <c:v>2</c:v>
                </c:pt>
                <c:pt idx="3">
                  <c:v>2.1</c:v>
                </c:pt>
                <c:pt idx="4">
                  <c:v>1.9</c:v>
                </c:pt>
                <c:pt idx="5">
                  <c:v>2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2.7</c:v>
                </c:pt>
                <c:pt idx="9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017472"/>
        <c:axId val="273015936"/>
      </c:scatterChart>
      <c:valAx>
        <c:axId val="2730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3015936"/>
        <c:crosses val="autoZero"/>
        <c:crossBetween val="midCat"/>
      </c:valAx>
      <c:valAx>
        <c:axId val="273015936"/>
        <c:scaling>
          <c:orientation val="minMax"/>
          <c:min val="1.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3017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11</xdr:row>
      <xdr:rowOff>0</xdr:rowOff>
    </xdr:from>
    <xdr:to>
      <xdr:col>5</xdr:col>
      <xdr:colOff>714375</xdr:colOff>
      <xdr:row>23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26</xdr:row>
      <xdr:rowOff>38100</xdr:rowOff>
    </xdr:from>
    <xdr:to>
      <xdr:col>6</xdr:col>
      <xdr:colOff>133350</xdr:colOff>
      <xdr:row>40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180974</xdr:rowOff>
    </xdr:from>
    <xdr:to>
      <xdr:col>5</xdr:col>
      <xdr:colOff>342900</xdr:colOff>
      <xdr:row>27</xdr:row>
      <xdr:rowOff>152399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H1" sqref="H1:H13"/>
    </sheetView>
  </sheetViews>
  <sheetFormatPr baseColWidth="10" defaultRowHeight="15" x14ac:dyDescent="0.25"/>
  <cols>
    <col min="5" max="5" width="17.140625" customWidth="1"/>
    <col min="7" max="7" width="7.5703125" style="5" customWidth="1"/>
    <col min="8" max="9" width="11.42578125" style="1"/>
  </cols>
  <sheetData>
    <row r="1" spans="2:9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H1" s="4" t="s">
        <v>6</v>
      </c>
      <c r="I1" s="1">
        <f>B7/5</f>
        <v>2</v>
      </c>
    </row>
    <row r="2" spans="2:9" x14ac:dyDescent="0.25">
      <c r="B2" s="7">
        <v>1</v>
      </c>
      <c r="C2" s="7">
        <v>140300</v>
      </c>
      <c r="D2" s="2">
        <f>B2^2</f>
        <v>1</v>
      </c>
      <c r="E2" s="2">
        <f>C2^2</f>
        <v>19684090000</v>
      </c>
      <c r="F2" s="2">
        <f>B2*C2</f>
        <v>140300</v>
      </c>
      <c r="H2" s="5"/>
    </row>
    <row r="3" spans="2:9" x14ac:dyDescent="0.25">
      <c r="B3" s="2">
        <v>1.5</v>
      </c>
      <c r="C3" s="2">
        <v>150000</v>
      </c>
      <c r="D3" s="2">
        <f t="shared" ref="D3:D6" si="0">B3^2</f>
        <v>2.25</v>
      </c>
      <c r="E3" s="2">
        <f t="shared" ref="E3:E6" si="1">C3^2</f>
        <v>22500000000</v>
      </c>
      <c r="F3" s="2">
        <f t="shared" ref="F3:F6" si="2">B3*C3</f>
        <v>225000</v>
      </c>
      <c r="H3" s="5" t="s">
        <v>7</v>
      </c>
      <c r="I3" s="1">
        <f>C7/5</f>
        <v>166060</v>
      </c>
    </row>
    <row r="4" spans="2:9" x14ac:dyDescent="0.25">
      <c r="B4" s="7">
        <v>2</v>
      </c>
      <c r="C4" s="7">
        <v>165000</v>
      </c>
      <c r="D4" s="2">
        <f t="shared" si="0"/>
        <v>4</v>
      </c>
      <c r="E4" s="2">
        <f t="shared" si="1"/>
        <v>27225000000</v>
      </c>
      <c r="F4" s="2">
        <f t="shared" si="2"/>
        <v>330000</v>
      </c>
      <c r="H4" s="5"/>
    </row>
    <row r="5" spans="2:9" x14ac:dyDescent="0.25">
      <c r="B5" s="2">
        <v>2.5</v>
      </c>
      <c r="C5" s="2">
        <v>175000</v>
      </c>
      <c r="D5" s="2">
        <f t="shared" si="0"/>
        <v>6.25</v>
      </c>
      <c r="E5" s="2">
        <f t="shared" si="1"/>
        <v>30625000000</v>
      </c>
      <c r="F5" s="2">
        <f t="shared" si="2"/>
        <v>437500</v>
      </c>
      <c r="H5" s="5" t="s">
        <v>5</v>
      </c>
      <c r="I5" s="1">
        <f>(D7/5)-(I1^2)</f>
        <v>0.5</v>
      </c>
    </row>
    <row r="6" spans="2:9" x14ac:dyDescent="0.25">
      <c r="B6" s="7">
        <v>3</v>
      </c>
      <c r="C6" s="7">
        <v>200000</v>
      </c>
      <c r="D6" s="2">
        <f t="shared" si="0"/>
        <v>9</v>
      </c>
      <c r="E6" s="2">
        <f t="shared" si="1"/>
        <v>40000000000</v>
      </c>
      <c r="F6" s="2">
        <f t="shared" si="2"/>
        <v>600000</v>
      </c>
      <c r="H6" s="5"/>
    </row>
    <row r="7" spans="2:9" x14ac:dyDescent="0.25">
      <c r="B7" s="1">
        <f>SUM(B2:B6)</f>
        <v>10</v>
      </c>
      <c r="C7" s="1">
        <f t="shared" ref="C7:F7" si="3">SUM(C2:C6)</f>
        <v>830300</v>
      </c>
      <c r="D7" s="1">
        <f t="shared" si="3"/>
        <v>22.5</v>
      </c>
      <c r="E7" s="3">
        <f t="shared" si="3"/>
        <v>140034090000</v>
      </c>
      <c r="F7" s="1">
        <f t="shared" si="3"/>
        <v>1732800</v>
      </c>
      <c r="H7" s="5" t="s">
        <v>8</v>
      </c>
      <c r="I7" s="1">
        <f>(E7/5)-(I3^2)</f>
        <v>430894400</v>
      </c>
    </row>
    <row r="8" spans="2:9" x14ac:dyDescent="0.25">
      <c r="H8" s="5"/>
    </row>
    <row r="9" spans="2:9" x14ac:dyDescent="0.25">
      <c r="H9" s="5" t="s">
        <v>9</v>
      </c>
      <c r="I9" s="1">
        <f>(F7/5)-(I1*I3)</f>
        <v>14440</v>
      </c>
    </row>
    <row r="11" spans="2:9" x14ac:dyDescent="0.25">
      <c r="H11" s="1" t="s">
        <v>10</v>
      </c>
      <c r="I11" s="1">
        <f>I9/I5</f>
        <v>28880</v>
      </c>
    </row>
    <row r="13" spans="2:9" x14ac:dyDescent="0.25">
      <c r="H13" s="1" t="s">
        <v>11</v>
      </c>
      <c r="I13" s="1">
        <f>I3-(I11*I1)</f>
        <v>108300</v>
      </c>
    </row>
    <row r="15" spans="2:9" x14ac:dyDescent="0.25">
      <c r="H15" s="6" t="s">
        <v>12</v>
      </c>
    </row>
    <row r="17" spans="7:8" x14ac:dyDescent="0.25">
      <c r="G17" s="5" t="s">
        <v>13</v>
      </c>
      <c r="H17" s="6" t="s">
        <v>14</v>
      </c>
    </row>
    <row r="18" spans="7:8" x14ac:dyDescent="0.25">
      <c r="H18" s="6" t="s">
        <v>15</v>
      </c>
    </row>
    <row r="19" spans="7:8" x14ac:dyDescent="0.25">
      <c r="H19" s="6" t="s">
        <v>16</v>
      </c>
    </row>
    <row r="20" spans="7:8" x14ac:dyDescent="0.25">
      <c r="G20" s="5" t="s">
        <v>17</v>
      </c>
      <c r="H20" s="6" t="s">
        <v>18</v>
      </c>
    </row>
    <row r="21" spans="7:8" x14ac:dyDescent="0.25">
      <c r="H21" s="6" t="s">
        <v>19</v>
      </c>
    </row>
    <row r="22" spans="7:8" x14ac:dyDescent="0.25">
      <c r="H22" s="6" t="s">
        <v>23</v>
      </c>
    </row>
    <row r="23" spans="7:8" x14ac:dyDescent="0.25">
      <c r="H23" s="6" t="s">
        <v>20</v>
      </c>
    </row>
    <row r="24" spans="7:8" x14ac:dyDescent="0.25">
      <c r="H24" s="6" t="s">
        <v>21</v>
      </c>
    </row>
    <row r="25" spans="7:8" x14ac:dyDescent="0.25">
      <c r="H25" s="6" t="s">
        <v>22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20" sqref="I20"/>
    </sheetView>
  </sheetViews>
  <sheetFormatPr baseColWidth="10" defaultRowHeight="15" x14ac:dyDescent="0.25"/>
  <cols>
    <col min="6" max="6" width="13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 t="s">
        <v>6</v>
      </c>
      <c r="H1" s="8">
        <f>A12/10</f>
        <v>22</v>
      </c>
    </row>
    <row r="2" spans="1:8" x14ac:dyDescent="0.25">
      <c r="A2" s="2">
        <v>20.5</v>
      </c>
      <c r="B2" s="2">
        <v>1.9</v>
      </c>
      <c r="C2" s="2">
        <f>A2^2</f>
        <v>420.25</v>
      </c>
      <c r="D2" s="2">
        <f>B2^2</f>
        <v>3.61</v>
      </c>
      <c r="E2" s="2">
        <f>A2*B2</f>
        <v>38.949999999999996</v>
      </c>
      <c r="G2" s="5"/>
      <c r="H2" s="8"/>
    </row>
    <row r="3" spans="1:8" x14ac:dyDescent="0.25">
      <c r="A3" s="2">
        <v>20.8</v>
      </c>
      <c r="B3" s="2">
        <v>1.8</v>
      </c>
      <c r="C3" s="2">
        <f t="shared" ref="C3:C11" si="0">A3^2</f>
        <v>432.64000000000004</v>
      </c>
      <c r="D3" s="2">
        <f t="shared" ref="D3:D11" si="1">B3^2</f>
        <v>3.24</v>
      </c>
      <c r="E3" s="2">
        <f t="shared" ref="E3:E11" si="2">A3*B3</f>
        <v>37.440000000000005</v>
      </c>
      <c r="G3" s="5" t="s">
        <v>7</v>
      </c>
      <c r="H3" s="8">
        <f>B12/10</f>
        <v>2.1900000000000004</v>
      </c>
    </row>
    <row r="4" spans="1:8" x14ac:dyDescent="0.25">
      <c r="A4" s="2">
        <v>21.2</v>
      </c>
      <c r="B4" s="2">
        <v>2</v>
      </c>
      <c r="C4" s="2">
        <f t="shared" si="0"/>
        <v>449.44</v>
      </c>
      <c r="D4" s="2">
        <f t="shared" si="1"/>
        <v>4</v>
      </c>
      <c r="E4" s="2">
        <f t="shared" si="2"/>
        <v>42.4</v>
      </c>
      <c r="G4" s="5"/>
      <c r="H4" s="8"/>
    </row>
    <row r="5" spans="1:8" x14ac:dyDescent="0.25">
      <c r="A5" s="2">
        <v>21.7</v>
      </c>
      <c r="B5" s="2">
        <v>2.1</v>
      </c>
      <c r="C5" s="2">
        <f t="shared" si="0"/>
        <v>470.89</v>
      </c>
      <c r="D5" s="2">
        <f t="shared" si="1"/>
        <v>4.41</v>
      </c>
      <c r="E5" s="2">
        <f t="shared" si="2"/>
        <v>45.57</v>
      </c>
      <c r="G5" s="5" t="s">
        <v>5</v>
      </c>
      <c r="H5" s="8">
        <f>(C12/10)-(H1^2)</f>
        <v>0.83800000000002228</v>
      </c>
    </row>
    <row r="6" spans="1:8" x14ac:dyDescent="0.25">
      <c r="A6" s="2">
        <v>22.1</v>
      </c>
      <c r="B6" s="2">
        <v>1.9</v>
      </c>
      <c r="C6" s="2">
        <f t="shared" si="0"/>
        <v>488.41000000000008</v>
      </c>
      <c r="D6" s="2">
        <f t="shared" si="1"/>
        <v>3.61</v>
      </c>
      <c r="E6" s="2">
        <f t="shared" si="2"/>
        <v>41.99</v>
      </c>
      <c r="G6" s="5"/>
      <c r="H6" s="8"/>
    </row>
    <row r="7" spans="1:8" x14ac:dyDescent="0.25">
      <c r="A7" s="2">
        <v>22.3</v>
      </c>
      <c r="B7" s="2">
        <v>2</v>
      </c>
      <c r="C7" s="2">
        <f t="shared" si="0"/>
        <v>497.29</v>
      </c>
      <c r="D7" s="2">
        <f t="shared" si="1"/>
        <v>4</v>
      </c>
      <c r="E7" s="2">
        <f t="shared" si="2"/>
        <v>44.6</v>
      </c>
      <c r="G7" s="5" t="s">
        <v>8</v>
      </c>
      <c r="H7" s="8">
        <f>(D12/10)-(H3^2)</f>
        <v>0.13289999999999846</v>
      </c>
    </row>
    <row r="8" spans="1:8" x14ac:dyDescent="0.25">
      <c r="A8" s="2">
        <v>22.2</v>
      </c>
      <c r="B8" s="2">
        <v>2.2000000000000002</v>
      </c>
      <c r="C8" s="2">
        <f t="shared" si="0"/>
        <v>492.84</v>
      </c>
      <c r="D8" s="2">
        <f t="shared" si="1"/>
        <v>4.8400000000000007</v>
      </c>
      <c r="E8" s="2">
        <f t="shared" si="2"/>
        <v>48.84</v>
      </c>
      <c r="G8" s="5"/>
      <c r="H8" s="8"/>
    </row>
    <row r="9" spans="1:8" x14ac:dyDescent="0.25">
      <c r="A9" s="2">
        <v>22.6</v>
      </c>
      <c r="B9" s="2">
        <v>2.2999999999999998</v>
      </c>
      <c r="C9" s="2">
        <f t="shared" si="0"/>
        <v>510.76000000000005</v>
      </c>
      <c r="D9" s="2">
        <f t="shared" si="1"/>
        <v>5.2899999999999991</v>
      </c>
      <c r="E9" s="2">
        <f t="shared" si="2"/>
        <v>51.98</v>
      </c>
      <c r="G9" s="5" t="s">
        <v>9</v>
      </c>
      <c r="H9" s="8">
        <f>(E12/10)-(H1*H3)</f>
        <v>0.28399999999999181</v>
      </c>
    </row>
    <row r="10" spans="1:8" x14ac:dyDescent="0.25">
      <c r="A10" s="2">
        <v>23.1</v>
      </c>
      <c r="B10" s="2">
        <v>2.7</v>
      </c>
      <c r="C10" s="2">
        <f t="shared" si="0"/>
        <v>533.61</v>
      </c>
      <c r="D10" s="2">
        <f t="shared" si="1"/>
        <v>7.2900000000000009</v>
      </c>
      <c r="E10" s="2">
        <f t="shared" si="2"/>
        <v>62.370000000000005</v>
      </c>
      <c r="G10" s="1"/>
      <c r="H10" s="8"/>
    </row>
    <row r="11" spans="1:8" x14ac:dyDescent="0.25">
      <c r="A11" s="2">
        <v>23.5</v>
      </c>
      <c r="B11" s="2">
        <v>3</v>
      </c>
      <c r="C11" s="2">
        <f t="shared" si="0"/>
        <v>552.25</v>
      </c>
      <c r="D11" s="2">
        <f t="shared" si="1"/>
        <v>9</v>
      </c>
      <c r="E11" s="2">
        <f t="shared" si="2"/>
        <v>70.5</v>
      </c>
      <c r="G11" s="1" t="s">
        <v>10</v>
      </c>
      <c r="H11" s="8">
        <f>H9/H5</f>
        <v>0.33890214797134161</v>
      </c>
    </row>
    <row r="12" spans="1:8" x14ac:dyDescent="0.25">
      <c r="A12" s="1">
        <f>SUM(A2:A11)</f>
        <v>220</v>
      </c>
      <c r="B12" s="1">
        <f t="shared" ref="B12:E12" si="3">SUM(B2:B11)</f>
        <v>21.900000000000002</v>
      </c>
      <c r="C12" s="1">
        <f t="shared" si="3"/>
        <v>4848.38</v>
      </c>
      <c r="D12" s="1">
        <f t="shared" si="3"/>
        <v>49.29</v>
      </c>
      <c r="E12" s="1">
        <f t="shared" si="3"/>
        <v>484.64</v>
      </c>
      <c r="G12" s="1"/>
      <c r="H12" s="8"/>
    </row>
    <row r="13" spans="1:8" x14ac:dyDescent="0.25">
      <c r="G13" s="1" t="s">
        <v>11</v>
      </c>
      <c r="H13" s="8">
        <f>H3-(H11*H1)</f>
        <v>-5.2658472553695148</v>
      </c>
    </row>
    <row r="15" spans="1:8" x14ac:dyDescent="0.25">
      <c r="F15" s="5" t="s">
        <v>25</v>
      </c>
      <c r="G15" t="s">
        <v>24</v>
      </c>
    </row>
    <row r="17" spans="7:9" x14ac:dyDescent="0.25">
      <c r="G17" t="s">
        <v>26</v>
      </c>
    </row>
    <row r="18" spans="7:9" x14ac:dyDescent="0.25">
      <c r="G18" s="5" t="s">
        <v>27</v>
      </c>
      <c r="H18" s="8">
        <f>H9^2/(H5*H7)</f>
        <v>0.72421527482211712</v>
      </c>
    </row>
    <row r="19" spans="7:9" x14ac:dyDescent="0.25">
      <c r="G19" s="5" t="s">
        <v>28</v>
      </c>
      <c r="H19" s="8">
        <f>SQRT(H18)</f>
        <v>0.85100838704569604</v>
      </c>
      <c r="I19" t="s">
        <v>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workbookViewId="0">
      <selection activeCell="G19" sqref="G19"/>
    </sheetView>
  </sheetViews>
  <sheetFormatPr baseColWidth="10" defaultRowHeight="15" x14ac:dyDescent="0.25"/>
  <cols>
    <col min="7" max="7" width="6.5703125" customWidth="1"/>
  </cols>
  <sheetData>
    <row r="2" spans="2:8" x14ac:dyDescent="0.25">
      <c r="B2" s="5" t="s">
        <v>39</v>
      </c>
      <c r="C2" s="2" t="s">
        <v>30</v>
      </c>
      <c r="D2" s="2" t="s">
        <v>31</v>
      </c>
      <c r="E2" s="2" t="s">
        <v>32</v>
      </c>
      <c r="F2" s="9" t="s">
        <v>37</v>
      </c>
      <c r="G2" s="9" t="s">
        <v>25</v>
      </c>
      <c r="H2" s="10" t="s">
        <v>35</v>
      </c>
    </row>
    <row r="3" spans="2:8" x14ac:dyDescent="0.25">
      <c r="B3" s="2" t="s">
        <v>33</v>
      </c>
      <c r="C3" s="2">
        <v>60</v>
      </c>
      <c r="D3" s="2">
        <v>120</v>
      </c>
      <c r="E3" s="2">
        <v>60</v>
      </c>
      <c r="F3" s="1">
        <f t="shared" ref="F3:F4" si="0">SUM(C3:E3)</f>
        <v>240</v>
      </c>
      <c r="H3" s="6" t="s">
        <v>36</v>
      </c>
    </row>
    <row r="4" spans="2:8" x14ac:dyDescent="0.25">
      <c r="B4" s="2" t="s">
        <v>34</v>
      </c>
      <c r="C4" s="2">
        <v>90</v>
      </c>
      <c r="D4" s="2">
        <v>90</v>
      </c>
      <c r="E4" s="2">
        <v>30</v>
      </c>
      <c r="F4" s="1">
        <f t="shared" si="0"/>
        <v>210</v>
      </c>
    </row>
    <row r="5" spans="2:8" x14ac:dyDescent="0.25">
      <c r="B5" s="5" t="s">
        <v>38</v>
      </c>
      <c r="C5" s="1">
        <f>SUM(C3:C4)</f>
        <v>150</v>
      </c>
      <c r="D5" s="1">
        <f t="shared" ref="D5:E5" si="1">SUM(D3:D4)</f>
        <v>210</v>
      </c>
      <c r="E5" s="1">
        <f t="shared" si="1"/>
        <v>90</v>
      </c>
      <c r="F5" s="1">
        <f>SUM(C3:E4)</f>
        <v>450</v>
      </c>
    </row>
    <row r="7" spans="2:8" x14ac:dyDescent="0.25">
      <c r="B7" s="5" t="s">
        <v>40</v>
      </c>
    </row>
    <row r="8" spans="2:8" x14ac:dyDescent="0.25">
      <c r="C8" s="2">
        <f>F3*$C$5/$F$5</f>
        <v>80</v>
      </c>
      <c r="D8" s="2">
        <f>F3*$D$5/$F$5</f>
        <v>112</v>
      </c>
      <c r="E8" s="2">
        <f>F3*$E$5/$F$5</f>
        <v>48</v>
      </c>
    </row>
    <row r="9" spans="2:8" x14ac:dyDescent="0.25">
      <c r="C9" s="2">
        <f>F4*$C$5/$F$5</f>
        <v>70</v>
      </c>
      <c r="D9" s="2">
        <f>F4*$D$5/$F$5</f>
        <v>98</v>
      </c>
      <c r="E9" s="2">
        <f>F4*$E$5/$F$5</f>
        <v>42</v>
      </c>
    </row>
    <row r="11" spans="2:8" x14ac:dyDescent="0.25">
      <c r="B11" s="5" t="s">
        <v>41</v>
      </c>
    </row>
    <row r="12" spans="2:8" x14ac:dyDescent="0.25">
      <c r="C12" s="11">
        <f>(C3-C8)^2/C8</f>
        <v>5</v>
      </c>
      <c r="D12" s="11">
        <f t="shared" ref="D12:E12" si="2">(D3-D8)^2/D8</f>
        <v>0.5714285714285714</v>
      </c>
      <c r="E12" s="11">
        <f t="shared" si="2"/>
        <v>3</v>
      </c>
    </row>
    <row r="13" spans="2:8" x14ac:dyDescent="0.25">
      <c r="C13" s="11">
        <f>(C4-C9)^2/C9</f>
        <v>5.7142857142857144</v>
      </c>
      <c r="D13" s="11">
        <f t="shared" ref="D13:E13" si="3">(D4-D9)^2/D9</f>
        <v>0.65306122448979587</v>
      </c>
      <c r="E13" s="11">
        <f t="shared" si="3"/>
        <v>3.4285714285714284</v>
      </c>
    </row>
    <row r="14" spans="2:8" x14ac:dyDescent="0.25">
      <c r="F14" s="8">
        <f>SUM(C12:E13)</f>
        <v>18.367346938775508</v>
      </c>
      <c r="G14" t="s">
        <v>42</v>
      </c>
    </row>
    <row r="17" spans="3:7" x14ac:dyDescent="0.25">
      <c r="C17" t="s">
        <v>43</v>
      </c>
      <c r="F17" s="8">
        <f>SQRT(F14/(F14+6))</f>
        <v>0.86819862025984895</v>
      </c>
      <c r="G17" t="s">
        <v>44</v>
      </c>
    </row>
    <row r="18" spans="3:7" x14ac:dyDescent="0.25">
      <c r="G1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10 guia</vt:lpstr>
      <vt:lpstr>EJERCICIO 16 guia</vt:lpstr>
      <vt:lpstr>JERCICIO 8 guia de clases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ivonne</cp:lastModifiedBy>
  <dcterms:created xsi:type="dcterms:W3CDTF">2017-11-17T13:58:11Z</dcterms:created>
  <dcterms:modified xsi:type="dcterms:W3CDTF">2017-11-17T15:54:11Z</dcterms:modified>
</cp:coreProperties>
</file>